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hidePivotFieldList="1" defaultThemeVersion="124226"/>
  <mc:AlternateContent xmlns:mc="http://schemas.openxmlformats.org/markup-compatibility/2006">
    <mc:Choice Requires="x15">
      <x15ac:absPath xmlns:x15ac="http://schemas.microsoft.com/office/spreadsheetml/2010/11/ac" url="C:\Users\tecni\AppData\Local\Microsoft\Windows\INetCache\Content.Outlook\H3RMZ8W9\"/>
    </mc:Choice>
  </mc:AlternateContent>
  <xr:revisionPtr revIDLastSave="0" documentId="13_ncr:1_{858FF9B0-C0F6-4687-B4B8-A81FF826E5B8}" xr6:coauthVersionLast="47" xr6:coauthVersionMax="47" xr10:uidLastSave="{00000000-0000-0000-0000-000000000000}"/>
  <bookViews>
    <workbookView xWindow="-108" yWindow="-108" windowWidth="23256" windowHeight="12456" firstSheet="5" activeTab="10" xr2:uid="{00000000-000D-0000-FFFF-FFFF00000000}"/>
  </bookViews>
  <sheets>
    <sheet name="Istruzioni" sheetId="21" r:id="rId1"/>
    <sheet name="Res att e accert plur" sheetId="2" r:id="rId2"/>
    <sheet name="Res pass e impegni plur" sheetId="1" r:id="rId3"/>
    <sheet name="FCDE" sheetId="14" r:id="rId4"/>
    <sheet name="Accant nel risult di amm" sheetId="13" r:id="rId5"/>
    <sheet name="Dispon liquide " sheetId="20" r:id="rId6"/>
    <sheet name="Dati extracont" sheetId="12" r:id="rId7"/>
    <sheet name="Inventario riclass" sheetId="10" r:id="rId8"/>
    <sheet name="Patrim netto" sheetId="15" r:id="rId9"/>
    <sheet name="PdC Patrimoniale" sheetId="11" r:id="rId10"/>
    <sheet name="SP-attivo" sheetId="16" r:id="rId11"/>
    <sheet name="SP-passivo" sheetId="17" r:id="rId12"/>
  </sheets>
  <definedNames>
    <definedName name="_xlnm._FilterDatabase" localSheetId="6" hidden="1">'Dati extracont'!$A$2:$M$80</definedName>
    <definedName name="_xlnm._FilterDatabase" localSheetId="7" hidden="1">'Inventario riclass'!$A$2:$AO$334</definedName>
    <definedName name="_xlnm._FilterDatabase" localSheetId="8" hidden="1">'Patrim netto'!$A$2:$K$64</definedName>
    <definedName name="_xlnm._FilterDatabase" localSheetId="9" hidden="1">'PdC Patrimoniale'!$A$3:$L$2945</definedName>
    <definedName name="_xlnm._FilterDatabase" localSheetId="1" hidden="1">'Res att e accert plur'!$A$2:$J$1086</definedName>
    <definedName name="_xlnm.Print_Area" localSheetId="0">Istruzioni!$A$1:$S$4</definedName>
    <definedName name="_xlnm.Print_Area" localSheetId="10">'SP-attivo'!$A$1:$F$94</definedName>
    <definedName name="_xlnm.Print_Titles" localSheetId="10">'SP-attivo'!$1:$2</definedName>
    <definedName name="_xlnm.Print_Titles" localSheetId="11">'SP-passivo'!$1:$2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2" i="2" l="1"/>
  <c r="D59" i="10"/>
  <c r="E59" i="10"/>
  <c r="F5" i="17" l="1"/>
  <c r="F14" i="17" s="1"/>
  <c r="E1642" i="11" l="1"/>
  <c r="E13" i="17" s="1"/>
  <c r="E361" i="10" l="1"/>
  <c r="E346" i="10"/>
  <c r="E1641" i="11" l="1"/>
  <c r="E1640" i="11" s="1"/>
  <c r="E1639" i="11" s="1"/>
  <c r="E1638" i="11" s="1"/>
  <c r="F18" i="16" l="1"/>
  <c r="H23" i="14" l="1"/>
  <c r="F233" i="10" l="1"/>
  <c r="E10" i="20" l="1"/>
  <c r="E31" i="20" s="1"/>
  <c r="D1538" i="11" s="1"/>
  <c r="Q18" i="14" l="1"/>
  <c r="F9" i="14" l="1"/>
  <c r="R6" i="14"/>
  <c r="F8" i="14"/>
  <c r="F7" i="14"/>
  <c r="S18" i="14"/>
  <c r="R18" i="14"/>
  <c r="P26" i="14" l="1"/>
  <c r="E415" i="10" l="1"/>
  <c r="E412" i="10"/>
  <c r="E406" i="10"/>
  <c r="E409" i="10"/>
  <c r="E403" i="10"/>
  <c r="D65" i="10"/>
  <c r="E47" i="10"/>
  <c r="D47" i="10"/>
  <c r="F47" i="10" l="1"/>
  <c r="G75" i="2" l="1"/>
  <c r="D962" i="11" s="1"/>
  <c r="G6" i="2" l="1"/>
  <c r="Q6" i="14"/>
  <c r="P6" i="14"/>
  <c r="G7" i="2" l="1"/>
  <c r="D910" i="11" l="1"/>
  <c r="P22" i="14" l="1"/>
  <c r="S26" i="14"/>
  <c r="R26" i="14"/>
  <c r="E2525" i="11" l="1"/>
  <c r="D208" i="12"/>
  <c r="D207" i="12" s="1"/>
  <c r="D206" i="12" s="1"/>
  <c r="D205" i="12" s="1"/>
  <c r="F25" i="14" l="1"/>
  <c r="F15" i="14"/>
  <c r="P18" i="14"/>
  <c r="F24" i="14" l="1"/>
  <c r="G24" i="14" l="1"/>
  <c r="C1086" i="2" l="1"/>
  <c r="D1086" i="2"/>
  <c r="E1086" i="2"/>
  <c r="F1086" i="2"/>
  <c r="G5"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D905" i="11" s="1"/>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D656" i="11" s="1"/>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D633" i="11" s="1"/>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4" i="2"/>
  <c r="G3" i="2"/>
  <c r="E7" i="14" l="1"/>
  <c r="L18" i="14"/>
  <c r="K26" i="14"/>
  <c r="D1512" i="11"/>
  <c r="E8" i="14"/>
  <c r="M6" i="14"/>
  <c r="E9" i="14"/>
  <c r="K6" i="14"/>
  <c r="L6" i="14"/>
  <c r="F6" i="14"/>
  <c r="M18" i="14"/>
  <c r="N18" i="14"/>
  <c r="K18" i="14"/>
  <c r="K22" i="14"/>
  <c r="F18" i="14"/>
  <c r="D2620" i="11"/>
  <c r="E24" i="14"/>
  <c r="I24" i="14" s="1"/>
  <c r="E25" i="14"/>
  <c r="N26" i="14"/>
  <c r="M26" i="14"/>
  <c r="E81" i="16"/>
  <c r="E6" i="14" l="1"/>
  <c r="E18" i="14"/>
  <c r="D1216" i="1"/>
  <c r="C1216" i="1"/>
  <c r="E2886" i="11" l="1"/>
  <c r="E2884" i="11"/>
  <c r="E2881" i="11"/>
  <c r="E2878" i="11"/>
  <c r="E2876" i="11"/>
  <c r="E2874" i="11"/>
  <c r="E2871" i="11"/>
  <c r="E2868" i="11"/>
  <c r="E2865" i="11"/>
  <c r="E2866" i="11"/>
  <c r="E2864" i="11"/>
  <c r="E2844" i="11"/>
  <c r="E2845" i="11"/>
  <c r="E2846" i="11"/>
  <c r="E2847" i="11"/>
  <c r="E2848" i="11"/>
  <c r="E2849" i="11"/>
  <c r="E2850" i="11"/>
  <c r="E2851" i="11"/>
  <c r="E2852" i="11"/>
  <c r="E2853" i="11"/>
  <c r="E2854" i="11"/>
  <c r="E2855" i="11"/>
  <c r="E2856" i="11"/>
  <c r="E2857" i="11"/>
  <c r="E2858" i="11"/>
  <c r="E2859" i="11"/>
  <c r="E2860" i="11"/>
  <c r="E2861" i="11"/>
  <c r="E2862" i="11"/>
  <c r="E2843" i="11"/>
  <c r="E2829" i="11"/>
  <c r="E2830" i="11"/>
  <c r="E2831" i="11"/>
  <c r="E2832" i="11"/>
  <c r="E2833" i="11"/>
  <c r="E2834" i="11"/>
  <c r="E2835" i="11"/>
  <c r="E2836" i="11"/>
  <c r="E2837" i="11"/>
  <c r="E2838" i="11"/>
  <c r="E2839" i="11"/>
  <c r="E2840" i="11"/>
  <c r="E2841" i="11"/>
  <c r="E2828" i="11"/>
  <c r="E2823" i="11"/>
  <c r="E2819" i="11"/>
  <c r="E2815" i="11"/>
  <c r="E2810" i="11"/>
  <c r="E2806" i="11"/>
  <c r="E2802" i="11"/>
  <c r="D201" i="12"/>
  <c r="D199" i="12"/>
  <c r="D196" i="12"/>
  <c r="D195" i="12" s="1"/>
  <c r="D193" i="12"/>
  <c r="D191" i="12"/>
  <c r="D189" i="12"/>
  <c r="D186" i="12"/>
  <c r="D185" i="12" s="1"/>
  <c r="D183" i="12"/>
  <c r="D179" i="12"/>
  <c r="D158" i="12"/>
  <c r="D143" i="12"/>
  <c r="D138" i="12"/>
  <c r="D137" i="12" s="1"/>
  <c r="D136" i="12" s="1"/>
  <c r="D134" i="12"/>
  <c r="D133" i="12" s="1"/>
  <c r="D132" i="12" s="1"/>
  <c r="D130" i="12"/>
  <c r="D129" i="12" s="1"/>
  <c r="D128" i="12" s="1"/>
  <c r="D125" i="12"/>
  <c r="D124" i="12" s="1"/>
  <c r="D123" i="12" s="1"/>
  <c r="D121" i="12"/>
  <c r="D120" i="12" s="1"/>
  <c r="D119" i="12" s="1"/>
  <c r="D117" i="12"/>
  <c r="D116" i="12" s="1"/>
  <c r="D115" i="12" s="1"/>
  <c r="D1568" i="11"/>
  <c r="D1563" i="11"/>
  <c r="D110" i="12"/>
  <c r="D109" i="12" s="1"/>
  <c r="D108" i="12" s="1"/>
  <c r="D107" i="12" s="1"/>
  <c r="D105" i="12"/>
  <c r="D104" i="12" s="1"/>
  <c r="D103" i="12" s="1"/>
  <c r="D102" i="12" s="1"/>
  <c r="D198" i="12" l="1"/>
  <c r="D101" i="12"/>
  <c r="D142" i="12"/>
  <c r="D114" i="12"/>
  <c r="D188" i="12"/>
  <c r="D127" i="12"/>
  <c r="D141" i="12" l="1"/>
  <c r="D140" i="12" s="1"/>
  <c r="D113" i="12" s="1"/>
  <c r="E1611" i="11"/>
  <c r="E1615" i="11"/>
  <c r="E1619" i="11"/>
  <c r="E1623" i="11"/>
  <c r="E1627" i="11"/>
  <c r="E1632" i="11"/>
  <c r="H17" i="14" l="1"/>
  <c r="H5" i="14"/>
  <c r="D747" i="11" l="1"/>
  <c r="D743" i="11"/>
  <c r="D739" i="11"/>
  <c r="D735" i="11"/>
  <c r="D731" i="11"/>
  <c r="D231" i="11"/>
  <c r="D228" i="11"/>
  <c r="D225" i="11"/>
  <c r="D222" i="11"/>
  <c r="D219" i="11"/>
  <c r="D216" i="11"/>
  <c r="D212" i="11"/>
  <c r="D210" i="11"/>
  <c r="D208" i="11"/>
  <c r="D205" i="11"/>
  <c r="D203" i="11"/>
  <c r="D201" i="11"/>
  <c r="D198" i="11"/>
  <c r="D195" i="11"/>
  <c r="D193" i="11"/>
  <c r="D191" i="11"/>
  <c r="D189" i="11"/>
  <c r="D187" i="11"/>
  <c r="D185" i="11"/>
  <c r="D183" i="11"/>
  <c r="D181" i="11"/>
  <c r="D179" i="11"/>
  <c r="D177" i="11"/>
  <c r="D174" i="11"/>
  <c r="D172" i="11"/>
  <c r="D170" i="11"/>
  <c r="D168" i="11"/>
  <c r="D166" i="11"/>
  <c r="D164" i="11"/>
  <c r="D162" i="11"/>
  <c r="D160" i="11"/>
  <c r="D158" i="11"/>
  <c r="D156" i="11"/>
  <c r="D154" i="11"/>
  <c r="D152" i="11"/>
  <c r="D150" i="11"/>
  <c r="D148" i="11"/>
  <c r="D146" i="11"/>
  <c r="D144" i="11"/>
  <c r="D142" i="11"/>
  <c r="D139" i="11"/>
  <c r="D137" i="11"/>
  <c r="D134" i="11"/>
  <c r="D132" i="11"/>
  <c r="D130" i="11"/>
  <c r="D128" i="11"/>
  <c r="D126" i="11"/>
  <c r="D124" i="11"/>
  <c r="D121" i="11"/>
  <c r="D118" i="11"/>
  <c r="D116" i="11"/>
  <c r="D114" i="11"/>
  <c r="D111" i="11"/>
  <c r="D109" i="11"/>
  <c r="D106" i="11"/>
  <c r="D104" i="11"/>
  <c r="D102" i="11"/>
  <c r="D100" i="11"/>
  <c r="D97" i="11"/>
  <c r="D95" i="11"/>
  <c r="D93" i="11"/>
  <c r="D91" i="11"/>
  <c r="D87" i="11"/>
  <c r="D84" i="11"/>
  <c r="D81" i="11"/>
  <c r="D78" i="11"/>
  <c r="D73" i="11"/>
  <c r="D71" i="11"/>
  <c r="D67" i="11"/>
  <c r="D66" i="11"/>
  <c r="D52" i="11"/>
  <c r="D44" i="11"/>
  <c r="D41" i="11"/>
  <c r="D38" i="11"/>
  <c r="D35" i="11"/>
  <c r="D32" i="11"/>
  <c r="D29" i="11"/>
  <c r="D26" i="11"/>
  <c r="D65" i="11" l="1"/>
  <c r="Q26" i="14"/>
  <c r="F26" i="14" s="1"/>
  <c r="F21" i="14"/>
  <c r="Q22" i="14"/>
  <c r="F22" i="14" s="1"/>
  <c r="F20" i="14"/>
  <c r="F19" i="14"/>
  <c r="G19" i="14" s="1"/>
  <c r="F16" i="14"/>
  <c r="E15" i="14"/>
  <c r="G22" i="14" l="1"/>
  <c r="G1086" i="2"/>
  <c r="G6" i="14"/>
  <c r="G26" i="14"/>
  <c r="G18" i="14"/>
  <c r="E54" i="17"/>
  <c r="E53" i="17"/>
  <c r="E52" i="17"/>
  <c r="G51" i="17"/>
  <c r="E51" i="17" s="1"/>
  <c r="E48" i="17"/>
  <c r="G25" i="14"/>
  <c r="I25" i="14" s="1"/>
  <c r="G21" i="14"/>
  <c r="G20" i="14"/>
  <c r="G16" i="14"/>
  <c r="G15" i="14"/>
  <c r="I15" i="14" s="1"/>
  <c r="G14" i="14"/>
  <c r="G7" i="14"/>
  <c r="G8" i="14"/>
  <c r="G9" i="14"/>
  <c r="E1212" i="1"/>
  <c r="E3" i="16"/>
  <c r="E91" i="16"/>
  <c r="E90" i="16"/>
  <c r="G17" i="14" l="1"/>
  <c r="H14" i="14"/>
  <c r="H13" i="14" s="1"/>
  <c r="G5" i="14"/>
  <c r="F311" i="10"/>
  <c r="D336" i="11"/>
  <c r="D334" i="11"/>
  <c r="D332" i="11"/>
  <c r="D329" i="11"/>
  <c r="D327" i="11"/>
  <c r="D325" i="11"/>
  <c r="D322" i="11"/>
  <c r="D319" i="11"/>
  <c r="D317" i="11"/>
  <c r="D315" i="11"/>
  <c r="D313" i="11"/>
  <c r="D311" i="11"/>
  <c r="D309" i="11"/>
  <c r="D307" i="11"/>
  <c r="D305" i="11"/>
  <c r="D303" i="11"/>
  <c r="D301" i="11"/>
  <c r="D299" i="11"/>
  <c r="D297" i="11"/>
  <c r="D295" i="11"/>
  <c r="D293" i="11"/>
  <c r="D291" i="11"/>
  <c r="D288" i="11"/>
  <c r="D286" i="11"/>
  <c r="D283" i="11"/>
  <c r="D281" i="11"/>
  <c r="D279" i="11"/>
  <c r="D277" i="11"/>
  <c r="D275" i="11"/>
  <c r="D273" i="11"/>
  <c r="D270" i="11"/>
  <c r="D267" i="11"/>
  <c r="D265" i="11"/>
  <c r="D263" i="11"/>
  <c r="D260" i="11"/>
  <c r="D258" i="11"/>
  <c r="D255" i="11"/>
  <c r="D253" i="11"/>
  <c r="D251" i="11"/>
  <c r="D248" i="11"/>
  <c r="D246" i="11"/>
  <c r="D244" i="11"/>
  <c r="D242" i="11"/>
  <c r="F5" i="14"/>
  <c r="I14" i="14" l="1"/>
  <c r="H27" i="14"/>
  <c r="E69" i="16"/>
  <c r="F13" i="14"/>
  <c r="F17" i="14"/>
  <c r="F23" i="14"/>
  <c r="F27" i="14" l="1"/>
  <c r="E59" i="16"/>
  <c r="G13" i="14"/>
  <c r="G23" i="14"/>
  <c r="E399" i="10"/>
  <c r="E394" i="10"/>
  <c r="E386" i="10"/>
  <c r="E398" i="10"/>
  <c r="E397" i="10"/>
  <c r="E393" i="10"/>
  <c r="E392" i="10"/>
  <c r="E391" i="10"/>
  <c r="E390" i="10"/>
  <c r="E388" i="10"/>
  <c r="E387" i="10"/>
  <c r="E385" i="10"/>
  <c r="E384" i="10"/>
  <c r="E383" i="10"/>
  <c r="E382" i="10"/>
  <c r="E147" i="10"/>
  <c r="E381" i="10"/>
  <c r="E380" i="10"/>
  <c r="E378" i="10"/>
  <c r="E377" i="10"/>
  <c r="E376" i="10"/>
  <c r="E373" i="10"/>
  <c r="E372" i="10"/>
  <c r="E366" i="10"/>
  <c r="E368" i="10"/>
  <c r="E367" i="10"/>
  <c r="E369" i="10"/>
  <c r="E365" i="10"/>
  <c r="E364" i="10"/>
  <c r="E360" i="10"/>
  <c r="E358" i="10"/>
  <c r="E357" i="10"/>
  <c r="E356" i="10"/>
  <c r="E353" i="10"/>
  <c r="E352" i="10"/>
  <c r="E349" i="10"/>
  <c r="E348" i="10"/>
  <c r="E347" i="10"/>
  <c r="E343" i="10"/>
  <c r="E342" i="10"/>
  <c r="E341" i="10"/>
  <c r="E340" i="10"/>
  <c r="E355" i="10" l="1"/>
  <c r="E354" i="10" s="1"/>
  <c r="E371" i="10"/>
  <c r="G27" i="14"/>
  <c r="E29" i="14" s="1"/>
  <c r="D1542" i="11"/>
  <c r="E1738" i="11" l="1"/>
  <c r="E36" i="20"/>
  <c r="E35" i="20" s="1"/>
  <c r="D1557" i="11"/>
  <c r="D1553" i="11"/>
  <c r="D1549" i="11"/>
  <c r="E47" i="20"/>
  <c r="E46" i="20" s="1"/>
  <c r="E45" i="20" s="1"/>
  <c r="E43" i="20"/>
  <c r="E42" i="20" s="1"/>
  <c r="E41" i="20" s="1"/>
  <c r="E39" i="20"/>
  <c r="E38" i="20" s="1"/>
  <c r="D1546" i="11"/>
  <c r="D1539" i="11"/>
  <c r="D1537" i="11" s="1"/>
  <c r="D1536" i="11" s="1"/>
  <c r="D2941" i="11"/>
  <c r="D2940" i="11" s="1"/>
  <c r="D2939" i="11" s="1"/>
  <c r="D2934" i="11"/>
  <c r="D2933" i="11" s="1"/>
  <c r="D2932" i="11" s="1"/>
  <c r="D2927" i="11"/>
  <c r="D2926" i="11" s="1"/>
  <c r="D2925" i="11" s="1"/>
  <c r="D2920" i="11"/>
  <c r="D2919" i="11" s="1"/>
  <c r="D2918" i="11" s="1"/>
  <c r="D2915" i="11"/>
  <c r="D2914" i="11" s="1"/>
  <c r="D2912" i="11"/>
  <c r="D2911" i="11" s="1"/>
  <c r="D2907" i="11"/>
  <c r="D2906" i="11" s="1"/>
  <c r="D2905" i="11" s="1"/>
  <c r="D2902" i="11"/>
  <c r="D2901" i="11" s="1"/>
  <c r="D2899" i="11"/>
  <c r="D2898" i="11" s="1"/>
  <c r="D2895" i="11"/>
  <c r="D2894" i="11" s="1"/>
  <c r="D2892" i="11"/>
  <c r="D2891" i="11" s="1"/>
  <c r="E82" i="16" l="1"/>
  <c r="D2910" i="11"/>
  <c r="D2904" i="11" s="1"/>
  <c r="D2897" i="11"/>
  <c r="D2917" i="11"/>
  <c r="D2890" i="11"/>
  <c r="E33" i="17"/>
  <c r="D2889" i="11" l="1"/>
  <c r="D2888" i="11" s="1"/>
  <c r="D2887" i="11" s="1"/>
  <c r="E11" i="17" l="1"/>
  <c r="E1601" i="11"/>
  <c r="E80" i="16" l="1"/>
  <c r="F92" i="16"/>
  <c r="F80" i="16"/>
  <c r="F86" i="16" s="1"/>
  <c r="F77" i="16"/>
  <c r="F68" i="16"/>
  <c r="F62" i="16"/>
  <c r="F58" i="16"/>
  <c r="F56" i="16"/>
  <c r="F44" i="16"/>
  <c r="F40" i="16"/>
  <c r="F50" i="16" s="1"/>
  <c r="F23" i="16"/>
  <c r="F15" i="16"/>
  <c r="F5" i="16"/>
  <c r="F67" i="17"/>
  <c r="E67" i="17"/>
  <c r="F50" i="17"/>
  <c r="F49" i="17" s="1"/>
  <c r="F55" i="17" s="1"/>
  <c r="E50" i="17"/>
  <c r="E49" i="17" s="1"/>
  <c r="E55" i="17" s="1"/>
  <c r="F40" i="17"/>
  <c r="F34" i="17"/>
  <c r="F27" i="17"/>
  <c r="F24" i="17"/>
  <c r="F21" i="17"/>
  <c r="E92" i="16"/>
  <c r="F37" i="16" l="1"/>
  <c r="F52" i="16" s="1"/>
  <c r="F45" i="17"/>
  <c r="F57" i="17" s="1"/>
  <c r="F72" i="16"/>
  <c r="F87" i="16" s="1"/>
  <c r="F94" i="16" l="1"/>
  <c r="E1606" i="11"/>
  <c r="E9" i="17" s="1"/>
  <c r="E1604" i="11"/>
  <c r="E1595" i="11"/>
  <c r="E1591" i="11"/>
  <c r="E7" i="17" s="1"/>
  <c r="E1587" i="11"/>
  <c r="E6" i="17" s="1"/>
  <c r="E1583" i="11"/>
  <c r="E1580" i="11"/>
  <c r="D63" i="15"/>
  <c r="D62" i="15" s="1"/>
  <c r="D61" i="15" s="1"/>
  <c r="D60" i="15" s="1"/>
  <c r="D58" i="15"/>
  <c r="D57" i="15" s="1"/>
  <c r="D56" i="15" s="1"/>
  <c r="D54" i="15"/>
  <c r="D53" i="15" s="1"/>
  <c r="D52" i="15" s="1"/>
  <c r="D50" i="15"/>
  <c r="D49" i="15" s="1"/>
  <c r="D48" i="15" s="1"/>
  <c r="D46" i="15"/>
  <c r="D45" i="15" s="1"/>
  <c r="D44" i="15" s="1"/>
  <c r="D42" i="15"/>
  <c r="D41" i="15" s="1"/>
  <c r="D40" i="15" s="1"/>
  <c r="E10" i="17" l="1"/>
  <c r="D39" i="15"/>
  <c r="D32" i="15" l="1"/>
  <c r="D31" i="15" s="1"/>
  <c r="D37" i="15"/>
  <c r="D35" i="15"/>
  <c r="D26" i="15"/>
  <c r="D25" i="15" s="1"/>
  <c r="D22" i="15"/>
  <c r="D21" i="15" s="1"/>
  <c r="D20" i="15" s="1"/>
  <c r="D18" i="15"/>
  <c r="D17" i="15" s="1"/>
  <c r="D16" i="15" s="1"/>
  <c r="D14" i="15"/>
  <c r="D13" i="15" s="1"/>
  <c r="D11" i="15"/>
  <c r="D10" i="15" s="1"/>
  <c r="D9" i="15" l="1"/>
  <c r="D34" i="15"/>
  <c r="F7" i="10"/>
  <c r="F11" i="10"/>
  <c r="F14" i="10"/>
  <c r="D22" i="11" s="1"/>
  <c r="F18" i="10"/>
  <c r="F21" i="10"/>
  <c r="F24" i="10"/>
  <c r="F27" i="10"/>
  <c r="F30" i="10"/>
  <c r="F33" i="10"/>
  <c r="F36" i="10"/>
  <c r="F40" i="10"/>
  <c r="F44" i="10"/>
  <c r="F49" i="10"/>
  <c r="F53" i="10"/>
  <c r="F55" i="10"/>
  <c r="F60" i="10"/>
  <c r="F63" i="10"/>
  <c r="E20" i="16" s="1"/>
  <c r="F66" i="10"/>
  <c r="E19" i="16" s="1"/>
  <c r="F69" i="10"/>
  <c r="F73" i="10"/>
  <c r="F75" i="10"/>
  <c r="F77" i="10"/>
  <c r="F79" i="10"/>
  <c r="F82" i="10"/>
  <c r="F84" i="10"/>
  <c r="F86" i="10"/>
  <c r="F88" i="10"/>
  <c r="F91" i="10"/>
  <c r="F93" i="10"/>
  <c r="F96" i="10"/>
  <c r="F98" i="10"/>
  <c r="F100" i="10"/>
  <c r="F103" i="10"/>
  <c r="F106" i="10"/>
  <c r="F108" i="10"/>
  <c r="F110" i="10"/>
  <c r="F112" i="10"/>
  <c r="F114" i="10"/>
  <c r="F116" i="10"/>
  <c r="F119" i="10"/>
  <c r="F121" i="10"/>
  <c r="F124" i="10"/>
  <c r="F126" i="10"/>
  <c r="F128" i="10"/>
  <c r="F130" i="10"/>
  <c r="F132" i="10"/>
  <c r="F134" i="10"/>
  <c r="F136" i="10"/>
  <c r="F138" i="10"/>
  <c r="F140" i="10"/>
  <c r="F142" i="10"/>
  <c r="F144" i="10"/>
  <c r="F146" i="10"/>
  <c r="F148" i="10"/>
  <c r="F150" i="10"/>
  <c r="F152" i="10"/>
  <c r="F154" i="10"/>
  <c r="F156" i="10"/>
  <c r="F159" i="10"/>
  <c r="F161" i="10"/>
  <c r="F163" i="10"/>
  <c r="F165" i="10"/>
  <c r="F167" i="10"/>
  <c r="F169" i="10"/>
  <c r="F171" i="10"/>
  <c r="F173" i="10"/>
  <c r="F175" i="10"/>
  <c r="F177" i="10"/>
  <c r="F180" i="10"/>
  <c r="F183" i="10"/>
  <c r="F185" i="10"/>
  <c r="F187" i="10"/>
  <c r="F190" i="10"/>
  <c r="F192" i="10"/>
  <c r="F194" i="10"/>
  <c r="F198" i="10"/>
  <c r="F201" i="10"/>
  <c r="F204" i="10"/>
  <c r="F207" i="10"/>
  <c r="F210" i="10"/>
  <c r="F213" i="10"/>
  <c r="F217" i="10"/>
  <c r="F219" i="10"/>
  <c r="F221" i="10"/>
  <c r="F223" i="10"/>
  <c r="F226" i="10"/>
  <c r="F228" i="10"/>
  <c r="F230" i="10"/>
  <c r="F235" i="10"/>
  <c r="E29" i="16" s="1"/>
  <c r="F238" i="10"/>
  <c r="F240" i="10"/>
  <c r="F242" i="10"/>
  <c r="F245" i="10"/>
  <c r="F248" i="10"/>
  <c r="F250" i="10"/>
  <c r="F252" i="10"/>
  <c r="F254" i="10"/>
  <c r="F256" i="10"/>
  <c r="F258" i="10"/>
  <c r="F261" i="10"/>
  <c r="F263" i="10"/>
  <c r="F266" i="10"/>
  <c r="F268" i="10"/>
  <c r="F270" i="10"/>
  <c r="F272" i="10"/>
  <c r="F274" i="10"/>
  <c r="F276" i="10"/>
  <c r="F278" i="10"/>
  <c r="F280" i="10"/>
  <c r="F282" i="10"/>
  <c r="F284" i="10"/>
  <c r="F286" i="10"/>
  <c r="F288" i="10"/>
  <c r="F290" i="10"/>
  <c r="F292" i="10"/>
  <c r="F294" i="10"/>
  <c r="F297" i="10"/>
  <c r="F300" i="10"/>
  <c r="F302" i="10"/>
  <c r="F304" i="10"/>
  <c r="F307" i="10"/>
  <c r="F309" i="10"/>
  <c r="F317" i="10"/>
  <c r="F321" i="10"/>
  <c r="F325" i="10"/>
  <c r="F329" i="10"/>
  <c r="F333" i="10"/>
  <c r="F334" i="10"/>
  <c r="E10" i="16" l="1"/>
  <c r="D19" i="11"/>
  <c r="E9" i="16"/>
  <c r="D29" i="15"/>
  <c r="E8" i="16"/>
  <c r="D15" i="11"/>
  <c r="E11" i="16"/>
  <c r="D48" i="11"/>
  <c r="E21" i="16"/>
  <c r="E55" i="16"/>
  <c r="E56" i="16" s="1"/>
  <c r="E35" i="16"/>
  <c r="E34" i="16"/>
  <c r="E33" i="16"/>
  <c r="E32" i="16"/>
  <c r="E31" i="16"/>
  <c r="E30" i="16"/>
  <c r="E28" i="16"/>
  <c r="E26" i="16"/>
  <c r="E27" i="16"/>
  <c r="E25" i="16"/>
  <c r="E24" i="16"/>
  <c r="E22" i="16"/>
  <c r="E12" i="16"/>
  <c r="E1598" i="11" l="1"/>
  <c r="E8" i="17" s="1"/>
  <c r="E5" i="17" s="1"/>
  <c r="E18" i="16"/>
  <c r="D28" i="15"/>
  <c r="D24" i="15" s="1"/>
  <c r="E23" i="16"/>
  <c r="E1761" i="11"/>
  <c r="E23" i="17" s="1"/>
  <c r="E24" i="17" s="1"/>
  <c r="E1755" i="11"/>
  <c r="E1752" i="11"/>
  <c r="E1751" i="11"/>
  <c r="E1747" i="11"/>
  <c r="E1743" i="11"/>
  <c r="E1653" i="11"/>
  <c r="E18" i="17" s="1"/>
  <c r="E1648" i="11"/>
  <c r="E17" i="17" s="1"/>
  <c r="E19" i="17" l="1"/>
  <c r="E21" i="17" s="1"/>
  <c r="D36" i="13"/>
  <c r="D35" i="13" s="1"/>
  <c r="D34" i="13" s="1"/>
  <c r="D33" i="13" s="1"/>
  <c r="D32" i="13" s="1"/>
  <c r="D30" i="13"/>
  <c r="D29" i="13" s="1"/>
  <c r="D26" i="13"/>
  <c r="D25" i="13" s="1"/>
  <c r="D22" i="13"/>
  <c r="D21" i="13" s="1"/>
  <c r="D20" i="13" s="1"/>
  <c r="D18" i="13"/>
  <c r="D17" i="13" s="1"/>
  <c r="D16" i="13" s="1"/>
  <c r="D12" i="13"/>
  <c r="D11" i="13" s="1"/>
  <c r="D10" i="13" s="1"/>
  <c r="D9" i="13" s="1"/>
  <c r="D7" i="13"/>
  <c r="D6" i="13" s="1"/>
  <c r="D5" i="13" s="1"/>
  <c r="D4" i="13" s="1"/>
  <c r="D24" i="13" l="1"/>
  <c r="D15" i="13" s="1"/>
  <c r="D703" i="11"/>
  <c r="D1343" i="11"/>
  <c r="D1344" i="11"/>
  <c r="D1345" i="11"/>
  <c r="D1346" i="11"/>
  <c r="D1347" i="11"/>
  <c r="D1349" i="11"/>
  <c r="D1350" i="11"/>
  <c r="D1351" i="11"/>
  <c r="D1352" i="11"/>
  <c r="D1353" i="11"/>
  <c r="D1354" i="11"/>
  <c r="D1356" i="11"/>
  <c r="D1357" i="11"/>
  <c r="D1358" i="11"/>
  <c r="D1360" i="11"/>
  <c r="D1361" i="11"/>
  <c r="D1362" i="11"/>
  <c r="D1363" i="11"/>
  <c r="D1364" i="11"/>
  <c r="D1366" i="11"/>
  <c r="D1367" i="11"/>
  <c r="D1368" i="11"/>
  <c r="D1369" i="11"/>
  <c r="D1370" i="11"/>
  <c r="D1371" i="11"/>
  <c r="D1372" i="11"/>
  <c r="D1373" i="11"/>
  <c r="D1374" i="11"/>
  <c r="D1375" i="11"/>
  <c r="D1377" i="11"/>
  <c r="D1378" i="11"/>
  <c r="D1379" i="11"/>
  <c r="D1387" i="11"/>
  <c r="D1382" i="11"/>
  <c r="D1383" i="11"/>
  <c r="D1384" i="11"/>
  <c r="D1389" i="11"/>
  <c r="D1391" i="11"/>
  <c r="D1508" i="11"/>
  <c r="D786" i="11"/>
  <c r="D787" i="11"/>
  <c r="D629" i="11"/>
  <c r="D642" i="11"/>
  <c r="D657" i="11"/>
  <c r="D685" i="11"/>
  <c r="D631" i="11"/>
  <c r="D644" i="11"/>
  <c r="D659" i="11"/>
  <c r="D686" i="11"/>
  <c r="D687" i="11"/>
  <c r="D688" i="11"/>
  <c r="D690" i="11"/>
  <c r="D646" i="11"/>
  <c r="D662" i="11"/>
  <c r="D663" i="11"/>
  <c r="D691" i="11"/>
  <c r="D692" i="11"/>
  <c r="D693" i="11"/>
  <c r="D695" i="11"/>
  <c r="D648" i="11"/>
  <c r="D665" i="11"/>
  <c r="D666" i="11"/>
  <c r="D696" i="11"/>
  <c r="D697" i="11"/>
  <c r="D698" i="11"/>
  <c r="D700" i="11"/>
  <c r="D637" i="11"/>
  <c r="D650" i="11"/>
  <c r="D671" i="11"/>
  <c r="D672" i="11"/>
  <c r="D701" i="11"/>
  <c r="D702" i="11"/>
  <c r="D1102" i="11"/>
  <c r="D1096" i="11"/>
  <c r="D1099" i="11"/>
  <c r="D1104" i="11"/>
  <c r="D1106" i="11"/>
  <c r="D1108" i="11"/>
  <c r="D1109" i="11"/>
  <c r="D1110" i="11"/>
  <c r="D1111" i="11"/>
  <c r="D1112" i="11"/>
  <c r="D1113" i="11"/>
  <c r="D1114" i="11"/>
  <c r="D1115" i="11"/>
  <c r="E1059" i="1"/>
  <c r="E1776" i="11" s="1"/>
  <c r="E1057" i="1"/>
  <c r="E1773" i="11" s="1"/>
  <c r="E276" i="1"/>
  <c r="E1780" i="11" s="1"/>
  <c r="D1359" i="11"/>
  <c r="D1365" i="11"/>
  <c r="D1348" i="11"/>
  <c r="D1342" i="11"/>
  <c r="D635" i="11"/>
  <c r="D660" i="11"/>
  <c r="I8" i="14" l="1"/>
  <c r="I9" i="14"/>
  <c r="I7" i="14"/>
  <c r="L26" i="14"/>
  <c r="E26" i="14" s="1"/>
  <c r="L22" i="14"/>
  <c r="E22" i="14" s="1"/>
  <c r="E21" i="14"/>
  <c r="I21" i="14" s="1"/>
  <c r="E20" i="14"/>
  <c r="I20" i="14" s="1"/>
  <c r="E19" i="14"/>
  <c r="I19" i="14" s="1"/>
  <c r="E16" i="14"/>
  <c r="I16" i="14" s="1"/>
  <c r="D1355" i="11"/>
  <c r="D1376" i="11"/>
  <c r="D682" i="11"/>
  <c r="D683" i="11"/>
  <c r="D681" i="11"/>
  <c r="D680" i="11"/>
  <c r="D675" i="11"/>
  <c r="D677" i="11"/>
  <c r="D678" i="11"/>
  <c r="D676" i="11"/>
  <c r="D654" i="11"/>
  <c r="D653" i="11"/>
  <c r="D640" i="11"/>
  <c r="D627" i="11"/>
  <c r="D623" i="11"/>
  <c r="D624" i="11"/>
  <c r="D622" i="11"/>
  <c r="D602" i="11"/>
  <c r="D603" i="11"/>
  <c r="D604" i="11"/>
  <c r="D605" i="11"/>
  <c r="D606" i="11"/>
  <c r="D607" i="11"/>
  <c r="D608" i="11"/>
  <c r="D609" i="11"/>
  <c r="D610" i="11"/>
  <c r="D611" i="11"/>
  <c r="D612" i="11"/>
  <c r="D613" i="11"/>
  <c r="D614" i="11"/>
  <c r="D615" i="11"/>
  <c r="D616" i="11"/>
  <c r="D617" i="11"/>
  <c r="D618" i="11"/>
  <c r="D619" i="11"/>
  <c r="D620" i="11"/>
  <c r="D601" i="11"/>
  <c r="D588" i="11"/>
  <c r="D589" i="11"/>
  <c r="D590" i="11"/>
  <c r="D591" i="11"/>
  <c r="D592" i="11"/>
  <c r="D593" i="11"/>
  <c r="D594" i="11"/>
  <c r="D595" i="11"/>
  <c r="D596" i="11"/>
  <c r="D597" i="11"/>
  <c r="D598" i="11"/>
  <c r="D599" i="11"/>
  <c r="D587" i="11"/>
  <c r="D584" i="11"/>
  <c r="D585" i="11"/>
  <c r="D583" i="11"/>
  <c r="D563" i="11"/>
  <c r="D564" i="11"/>
  <c r="D565" i="11"/>
  <c r="D566" i="11"/>
  <c r="D567" i="11"/>
  <c r="D568" i="11"/>
  <c r="D569" i="11"/>
  <c r="D570" i="11"/>
  <c r="D571" i="11"/>
  <c r="D572" i="11"/>
  <c r="D573" i="11"/>
  <c r="D574" i="11"/>
  <c r="D575" i="11"/>
  <c r="D576" i="11"/>
  <c r="D577" i="11"/>
  <c r="D578" i="11"/>
  <c r="D579" i="11"/>
  <c r="D580" i="11"/>
  <c r="D581" i="11"/>
  <c r="D562" i="11"/>
  <c r="D549" i="11"/>
  <c r="D550" i="11"/>
  <c r="D551" i="11"/>
  <c r="D552" i="11"/>
  <c r="D553" i="11"/>
  <c r="D554" i="11"/>
  <c r="D555" i="11"/>
  <c r="D556" i="11"/>
  <c r="D557" i="11"/>
  <c r="D558" i="11"/>
  <c r="D559" i="11"/>
  <c r="D560" i="11"/>
  <c r="D548" i="11"/>
  <c r="D546" i="11"/>
  <c r="D543" i="11"/>
  <c r="D544" i="11"/>
  <c r="D542" i="11"/>
  <c r="D522" i="11"/>
  <c r="D523" i="11"/>
  <c r="D524" i="11"/>
  <c r="D525" i="11"/>
  <c r="D526" i="11"/>
  <c r="D527" i="11"/>
  <c r="D528" i="11"/>
  <c r="D529" i="11"/>
  <c r="D530" i="11"/>
  <c r="D531" i="11"/>
  <c r="D532" i="11"/>
  <c r="D533" i="11"/>
  <c r="D534" i="11"/>
  <c r="D535" i="11"/>
  <c r="D536" i="11"/>
  <c r="D537" i="11"/>
  <c r="D538" i="11"/>
  <c r="D539" i="11"/>
  <c r="D540" i="11"/>
  <c r="D521" i="11"/>
  <c r="D508" i="11"/>
  <c r="D509" i="11"/>
  <c r="D510" i="11"/>
  <c r="D511" i="11"/>
  <c r="D512" i="11"/>
  <c r="D513" i="11"/>
  <c r="D514" i="11"/>
  <c r="D515" i="11"/>
  <c r="D516" i="11"/>
  <c r="D517" i="11"/>
  <c r="D518" i="11"/>
  <c r="D519" i="11"/>
  <c r="D507" i="11"/>
  <c r="D505" i="11"/>
  <c r="D502" i="11"/>
  <c r="D503" i="11"/>
  <c r="D501" i="11"/>
  <c r="D481" i="11"/>
  <c r="D482" i="11"/>
  <c r="D483" i="11"/>
  <c r="D484" i="11"/>
  <c r="D485" i="11"/>
  <c r="D486" i="11"/>
  <c r="D487" i="11"/>
  <c r="D488" i="11"/>
  <c r="D489" i="11"/>
  <c r="D490" i="11"/>
  <c r="D491" i="11"/>
  <c r="D492" i="11"/>
  <c r="D493" i="11"/>
  <c r="D494" i="11"/>
  <c r="D495" i="11"/>
  <c r="D496" i="11"/>
  <c r="D497" i="11"/>
  <c r="D498" i="11"/>
  <c r="D499" i="11"/>
  <c r="D480" i="11"/>
  <c r="D467" i="11"/>
  <c r="D468" i="11"/>
  <c r="D469" i="11"/>
  <c r="D470" i="11"/>
  <c r="D471" i="11"/>
  <c r="D472" i="11"/>
  <c r="D473" i="11"/>
  <c r="D474" i="11"/>
  <c r="D475" i="11"/>
  <c r="D476" i="11"/>
  <c r="D477" i="11"/>
  <c r="D478" i="11"/>
  <c r="D466" i="11"/>
  <c r="D464" i="11"/>
  <c r="D461" i="11"/>
  <c r="D462" i="11"/>
  <c r="D460" i="11"/>
  <c r="D440" i="11"/>
  <c r="D441" i="11"/>
  <c r="D442" i="11"/>
  <c r="D443" i="11"/>
  <c r="D444" i="11"/>
  <c r="D445" i="11"/>
  <c r="D446" i="11"/>
  <c r="D447" i="11"/>
  <c r="D448" i="11"/>
  <c r="D449" i="11"/>
  <c r="D450" i="11"/>
  <c r="D451" i="11"/>
  <c r="D452" i="11"/>
  <c r="D453" i="11"/>
  <c r="D454" i="11"/>
  <c r="D455" i="11"/>
  <c r="D456" i="11"/>
  <c r="D457" i="11"/>
  <c r="D458" i="11"/>
  <c r="D439" i="11"/>
  <c r="D426" i="11"/>
  <c r="D427" i="11"/>
  <c r="D428" i="11"/>
  <c r="D429" i="11"/>
  <c r="D430" i="11"/>
  <c r="D431" i="11"/>
  <c r="D432" i="11"/>
  <c r="D433" i="11"/>
  <c r="D434" i="11"/>
  <c r="D435" i="11"/>
  <c r="D436" i="11"/>
  <c r="D437" i="11"/>
  <c r="D425" i="11"/>
  <c r="D423" i="11"/>
  <c r="D420" i="11"/>
  <c r="D421" i="11"/>
  <c r="D419" i="11"/>
  <c r="D399" i="11"/>
  <c r="D400" i="11"/>
  <c r="D401" i="11"/>
  <c r="D402" i="11"/>
  <c r="D403" i="11"/>
  <c r="D404" i="11"/>
  <c r="D405" i="11"/>
  <c r="D406" i="11"/>
  <c r="D407" i="11"/>
  <c r="D408" i="11"/>
  <c r="D409" i="11"/>
  <c r="D410" i="11"/>
  <c r="D411" i="11"/>
  <c r="D412" i="11"/>
  <c r="D413" i="11"/>
  <c r="D414" i="11"/>
  <c r="D415" i="11"/>
  <c r="D416" i="11"/>
  <c r="D417" i="11"/>
  <c r="D398" i="11"/>
  <c r="D385" i="11"/>
  <c r="D386" i="11"/>
  <c r="D387" i="11"/>
  <c r="D388" i="11"/>
  <c r="D389" i="11"/>
  <c r="D390" i="11"/>
  <c r="D391" i="11"/>
  <c r="D392" i="11"/>
  <c r="D393" i="11"/>
  <c r="D394" i="11"/>
  <c r="D395" i="11"/>
  <c r="D396" i="11"/>
  <c r="D384" i="11"/>
  <c r="D943" i="11"/>
  <c r="D944" i="11"/>
  <c r="D945" i="11"/>
  <c r="D942" i="11"/>
  <c r="D938" i="11"/>
  <c r="D939" i="11"/>
  <c r="D940" i="11"/>
  <c r="D937" i="11"/>
  <c r="D935" i="11"/>
  <c r="D934" i="11"/>
  <c r="D920" i="11"/>
  <c r="D921" i="11"/>
  <c r="D922" i="11"/>
  <c r="D923" i="11"/>
  <c r="D924" i="11"/>
  <c r="D925" i="11"/>
  <c r="D926" i="11"/>
  <c r="D927" i="11"/>
  <c r="D928" i="11"/>
  <c r="D929" i="11"/>
  <c r="D930" i="11"/>
  <c r="D931" i="11"/>
  <c r="D932" i="11"/>
  <c r="D919" i="11"/>
  <c r="D1470" i="11"/>
  <c r="D1471" i="11"/>
  <c r="D1472" i="11"/>
  <c r="D1473" i="11"/>
  <c r="D1474" i="11"/>
  <c r="D1469" i="11"/>
  <c r="D916" i="11"/>
  <c r="D909" i="11"/>
  <c r="D907" i="11"/>
  <c r="D900" i="11"/>
  <c r="D901" i="11"/>
  <c r="D902" i="11"/>
  <c r="D899" i="11"/>
  <c r="D896" i="11"/>
  <c r="D897" i="11"/>
  <c r="D895" i="11"/>
  <c r="D891" i="11"/>
  <c r="D892" i="11"/>
  <c r="D890" i="11"/>
  <c r="D888" i="11"/>
  <c r="D886" i="11"/>
  <c r="D870" i="11"/>
  <c r="D871" i="11"/>
  <c r="D872" i="11"/>
  <c r="D873" i="11"/>
  <c r="D874" i="11"/>
  <c r="D875" i="11"/>
  <c r="D876" i="11"/>
  <c r="D877" i="11"/>
  <c r="D878" i="11"/>
  <c r="D879" i="11"/>
  <c r="D880" i="11"/>
  <c r="D881" i="11"/>
  <c r="D882" i="11"/>
  <c r="D883" i="11"/>
  <c r="D884" i="11"/>
  <c r="D869" i="11"/>
  <c r="D863" i="11"/>
  <c r="D864" i="11"/>
  <c r="D865" i="11"/>
  <c r="D866" i="11"/>
  <c r="D867" i="11"/>
  <c r="D862" i="11"/>
  <c r="D860" i="11"/>
  <c r="D857" i="11"/>
  <c r="D858" i="11"/>
  <c r="D856" i="11"/>
  <c r="D854" i="11"/>
  <c r="D853" i="11"/>
  <c r="D849" i="11"/>
  <c r="D850" i="11"/>
  <c r="D851" i="11"/>
  <c r="D848" i="11"/>
  <c r="D844" i="11"/>
  <c r="D845" i="11"/>
  <c r="D846" i="11"/>
  <c r="D843" i="11"/>
  <c r="D1335" i="11"/>
  <c r="D1338" i="11"/>
  <c r="D1337" i="11"/>
  <c r="D1333" i="11"/>
  <c r="D1331" i="11"/>
  <c r="D1328" i="11"/>
  <c r="D1325" i="11"/>
  <c r="D1322" i="11"/>
  <c r="D1319" i="11"/>
  <c r="D1320" i="11"/>
  <c r="D1318" i="11"/>
  <c r="D1298" i="11"/>
  <c r="D1299" i="11"/>
  <c r="D1300" i="11"/>
  <c r="D1301" i="11"/>
  <c r="D1302" i="11"/>
  <c r="D1303" i="11"/>
  <c r="D1304" i="11"/>
  <c r="D1305" i="11"/>
  <c r="D1306" i="11"/>
  <c r="D1307" i="11"/>
  <c r="D1308" i="11"/>
  <c r="D1309" i="11"/>
  <c r="D1310" i="11"/>
  <c r="D1311" i="11"/>
  <c r="D1312" i="11"/>
  <c r="D1313" i="11"/>
  <c r="D1314" i="11"/>
  <c r="D1315" i="11"/>
  <c r="D1316" i="11"/>
  <c r="D1297" i="11"/>
  <c r="D1284" i="11"/>
  <c r="D1285" i="11"/>
  <c r="D1286" i="11"/>
  <c r="D1287" i="11"/>
  <c r="D1288" i="11"/>
  <c r="D1289" i="11"/>
  <c r="D1290" i="11"/>
  <c r="D1291" i="11"/>
  <c r="D1292" i="11"/>
  <c r="D1293" i="11"/>
  <c r="D1294" i="11"/>
  <c r="D1295" i="11"/>
  <c r="D1283" i="11"/>
  <c r="D1280" i="11"/>
  <c r="D1278" i="11"/>
  <c r="D1276" i="11"/>
  <c r="D1273" i="11"/>
  <c r="D1270" i="11"/>
  <c r="D1267" i="11"/>
  <c r="D1264" i="11"/>
  <c r="D1265" i="11"/>
  <c r="D1263" i="11"/>
  <c r="D1243" i="11"/>
  <c r="D1244" i="11"/>
  <c r="D1245" i="11"/>
  <c r="D1246" i="11"/>
  <c r="D1247" i="11"/>
  <c r="D1248" i="11"/>
  <c r="D1249" i="11"/>
  <c r="D1250" i="11"/>
  <c r="D1251" i="11"/>
  <c r="D1252" i="11"/>
  <c r="D1253" i="11"/>
  <c r="D1254" i="11"/>
  <c r="D1255" i="11"/>
  <c r="D1256" i="11"/>
  <c r="D1257" i="11"/>
  <c r="D1258" i="11"/>
  <c r="D1259" i="11"/>
  <c r="D1260" i="11"/>
  <c r="D1261" i="11"/>
  <c r="D1242" i="11"/>
  <c r="D1229" i="11"/>
  <c r="D1230" i="11"/>
  <c r="D1231" i="11"/>
  <c r="D1232" i="11"/>
  <c r="D1233" i="11"/>
  <c r="D1234" i="11"/>
  <c r="D1235" i="11"/>
  <c r="D1236" i="11"/>
  <c r="D1237" i="11"/>
  <c r="D1238" i="11"/>
  <c r="D1239" i="11"/>
  <c r="D1240" i="11"/>
  <c r="D1228" i="11"/>
  <c r="D1225" i="11"/>
  <c r="D1223" i="11"/>
  <c r="D1221" i="11"/>
  <c r="D1218" i="11"/>
  <c r="D1215" i="11"/>
  <c r="D1212" i="11"/>
  <c r="D1209" i="11"/>
  <c r="D1210" i="11"/>
  <c r="D1208" i="11"/>
  <c r="D1188" i="11"/>
  <c r="D1189" i="11"/>
  <c r="D1190" i="11"/>
  <c r="D1191" i="11"/>
  <c r="D1192" i="11"/>
  <c r="D1193" i="11"/>
  <c r="D1194" i="11"/>
  <c r="D1195" i="11"/>
  <c r="D1196" i="11"/>
  <c r="D1197" i="11"/>
  <c r="D1198" i="11"/>
  <c r="D1199" i="11"/>
  <c r="D1200" i="11"/>
  <c r="D1201" i="11"/>
  <c r="D1202" i="11"/>
  <c r="D1203" i="11"/>
  <c r="D1204" i="11"/>
  <c r="D1205" i="11"/>
  <c r="D1206" i="11"/>
  <c r="D1187" i="11"/>
  <c r="D1174" i="11"/>
  <c r="D1175" i="11"/>
  <c r="D1176" i="11"/>
  <c r="D1177" i="11"/>
  <c r="D1178" i="11"/>
  <c r="D1179" i="11"/>
  <c r="D1180" i="11"/>
  <c r="D1181" i="11"/>
  <c r="D1182" i="11"/>
  <c r="D1183" i="11"/>
  <c r="D1184" i="11"/>
  <c r="D1185" i="11"/>
  <c r="D1173" i="11"/>
  <c r="D1170" i="11"/>
  <c r="D1169" i="11"/>
  <c r="D1167" i="11"/>
  <c r="D1164" i="11"/>
  <c r="D1161" i="11"/>
  <c r="D1158" i="11"/>
  <c r="D1155" i="11"/>
  <c r="D1156" i="11"/>
  <c r="D1154" i="11"/>
  <c r="D1134" i="11"/>
  <c r="D1135" i="11"/>
  <c r="D1136" i="11"/>
  <c r="D1137" i="11"/>
  <c r="D1138" i="11"/>
  <c r="D1139" i="11"/>
  <c r="D1140" i="11"/>
  <c r="D1141" i="11"/>
  <c r="D1142" i="11"/>
  <c r="D1143" i="11"/>
  <c r="D1144" i="11"/>
  <c r="D1145" i="11"/>
  <c r="D1146" i="11"/>
  <c r="D1147" i="11"/>
  <c r="D1148" i="11"/>
  <c r="D1149" i="11"/>
  <c r="D1150" i="11"/>
  <c r="D1151" i="11"/>
  <c r="D1152" i="11"/>
  <c r="D1133" i="11"/>
  <c r="D1120" i="11"/>
  <c r="D1121" i="11"/>
  <c r="D1122" i="11"/>
  <c r="D1123" i="11"/>
  <c r="D1124" i="11"/>
  <c r="D1125" i="11"/>
  <c r="D1126" i="11"/>
  <c r="D1127" i="11"/>
  <c r="D1128" i="11"/>
  <c r="D1129" i="11"/>
  <c r="D1130" i="11"/>
  <c r="D1131" i="11"/>
  <c r="D1119" i="11"/>
  <c r="D1093" i="11"/>
  <c r="D1090" i="11"/>
  <c r="D1091" i="11"/>
  <c r="D1089" i="11"/>
  <c r="D1069" i="11"/>
  <c r="D1070" i="11"/>
  <c r="D1071" i="11"/>
  <c r="D1072" i="11"/>
  <c r="D1073" i="11"/>
  <c r="D1074" i="11"/>
  <c r="D1075" i="11"/>
  <c r="D1076" i="11"/>
  <c r="D1077" i="11"/>
  <c r="D1078" i="11"/>
  <c r="D1079" i="11"/>
  <c r="D1080" i="11"/>
  <c r="D1081" i="11"/>
  <c r="D1082" i="11"/>
  <c r="D1083" i="11"/>
  <c r="D1084" i="11"/>
  <c r="D1085" i="11"/>
  <c r="D1086" i="11"/>
  <c r="D1087" i="11"/>
  <c r="D1068" i="11"/>
  <c r="D1054" i="11"/>
  <c r="D1055" i="11"/>
  <c r="D1056" i="11"/>
  <c r="D1057" i="11"/>
  <c r="D1058" i="11"/>
  <c r="D1059" i="11"/>
  <c r="D1060" i="11"/>
  <c r="D1061" i="11"/>
  <c r="D1062" i="11"/>
  <c r="D1063" i="11"/>
  <c r="D1064" i="11"/>
  <c r="D1065" i="11"/>
  <c r="D1066" i="11"/>
  <c r="D1053" i="11"/>
  <c r="D1051" i="11"/>
  <c r="D1048" i="11"/>
  <c r="D1049" i="11"/>
  <c r="D1047" i="11"/>
  <c r="D1027" i="11"/>
  <c r="D1028" i="11"/>
  <c r="D1029" i="11"/>
  <c r="D1030" i="11"/>
  <c r="D1031" i="11"/>
  <c r="D1032" i="11"/>
  <c r="D1033" i="11"/>
  <c r="D1034" i="11"/>
  <c r="D1035" i="11"/>
  <c r="D1036" i="11"/>
  <c r="D1037" i="11"/>
  <c r="D1038" i="11"/>
  <c r="D1039" i="11"/>
  <c r="D1040" i="11"/>
  <c r="D1041" i="11"/>
  <c r="D1042" i="11"/>
  <c r="D1043" i="11"/>
  <c r="D1044" i="11"/>
  <c r="D1045" i="11"/>
  <c r="D1026" i="11"/>
  <c r="D1011" i="11"/>
  <c r="D1012" i="11"/>
  <c r="D1013" i="11"/>
  <c r="D1014" i="11"/>
  <c r="D1015" i="11"/>
  <c r="D1016" i="11"/>
  <c r="D1017" i="11"/>
  <c r="D1018" i="11"/>
  <c r="D1019" i="11"/>
  <c r="D1020" i="11"/>
  <c r="D1021" i="11"/>
  <c r="D1022" i="11"/>
  <c r="D1023" i="11"/>
  <c r="D1024" i="11"/>
  <c r="D1010" i="11"/>
  <c r="D783" i="11"/>
  <c r="D784" i="11"/>
  <c r="D782" i="11"/>
  <c r="D1500" i="11"/>
  <c r="D1506" i="11"/>
  <c r="I26" i="14" l="1"/>
  <c r="I6" i="14"/>
  <c r="E64" i="16"/>
  <c r="E66" i="16"/>
  <c r="E46" i="16"/>
  <c r="E48" i="16"/>
  <c r="E65" i="16"/>
  <c r="E61" i="16"/>
  <c r="E47" i="16"/>
  <c r="D1336" i="11"/>
  <c r="I22" i="14"/>
  <c r="E70" i="16"/>
  <c r="I18" i="14"/>
  <c r="E60" i="16"/>
  <c r="E13" i="14"/>
  <c r="I13" i="14" s="1"/>
  <c r="D438" i="11"/>
  <c r="D1510" i="11"/>
  <c r="D1517" i="11"/>
  <c r="D1515" i="11"/>
  <c r="D913" i="11"/>
  <c r="D912" i="11" s="1"/>
  <c r="E58" i="16" l="1"/>
  <c r="E5" i="14"/>
  <c r="I5" i="14" s="1"/>
  <c r="E45" i="16"/>
  <c r="E44" i="16" s="1"/>
  <c r="E67" i="16"/>
  <c r="E71" i="16"/>
  <c r="E68" i="16" s="1"/>
  <c r="E63" i="16"/>
  <c r="E62" i="16" s="1"/>
  <c r="E23" i="14"/>
  <c r="E17" i="14"/>
  <c r="I17" i="14" s="1"/>
  <c r="D1498" i="11"/>
  <c r="D1497" i="11"/>
  <c r="D669" i="11"/>
  <c r="D668" i="11"/>
  <c r="D1496" i="11" l="1"/>
  <c r="I23" i="14"/>
  <c r="I27" i="14" s="1"/>
  <c r="E27" i="14"/>
  <c r="E72" i="16"/>
  <c r="D779" i="11"/>
  <c r="D777" i="11"/>
  <c r="D1486" i="11"/>
  <c r="D1482" i="11"/>
  <c r="D1483" i="11"/>
  <c r="D1484" i="11"/>
  <c r="D1481" i="11"/>
  <c r="D1479" i="11"/>
  <c r="D1396" i="11"/>
  <c r="D1397" i="11"/>
  <c r="D1398" i="11"/>
  <c r="D1395" i="11"/>
  <c r="D1503" i="11"/>
  <c r="D1504" i="11"/>
  <c r="D1502" i="11"/>
  <c r="D1454" i="11"/>
  <c r="D1455" i="11"/>
  <c r="D1456" i="11"/>
  <c r="D1453" i="11"/>
  <c r="D1477" i="11"/>
  <c r="D1450" i="11"/>
  <c r="D1451" i="11"/>
  <c r="D1449" i="11"/>
  <c r="D1446" i="11"/>
  <c r="D1447" i="11"/>
  <c r="D1445" i="11"/>
  <c r="D1442" i="11"/>
  <c r="D1443" i="11"/>
  <c r="D1441" i="11"/>
  <c r="D1439" i="11"/>
  <c r="D1438" i="11"/>
  <c r="D1436" i="11"/>
  <c r="D1434" i="11"/>
  <c r="D1432" i="11"/>
  <c r="D1430" i="11"/>
  <c r="D1428" i="11"/>
  <c r="D1426" i="11"/>
  <c r="D1424" i="11"/>
  <c r="D1423" i="11"/>
  <c r="D1415" i="11"/>
  <c r="D1416" i="11"/>
  <c r="D1417" i="11"/>
  <c r="D1418" i="11"/>
  <c r="D1419" i="11"/>
  <c r="D1420" i="11"/>
  <c r="D1414" i="11"/>
  <c r="D1407" i="11"/>
  <c r="D1408" i="11"/>
  <c r="D1409" i="11"/>
  <c r="D1410" i="11"/>
  <c r="D1411" i="11"/>
  <c r="D1412" i="11"/>
  <c r="D1406" i="11"/>
  <c r="D1401" i="11"/>
  <c r="D1402" i="11"/>
  <c r="D1403" i="11"/>
  <c r="D1400" i="11"/>
  <c r="D1489" i="11"/>
  <c r="D1490" i="11"/>
  <c r="D1491" i="11"/>
  <c r="D1492" i="11"/>
  <c r="D1493" i="11"/>
  <c r="D1494" i="11"/>
  <c r="D1495" i="11"/>
  <c r="D1488" i="11"/>
  <c r="D1006" i="11"/>
  <c r="D1005" i="11"/>
  <c r="D1003" i="11"/>
  <c r="D1001" i="11"/>
  <c r="D999" i="11"/>
  <c r="D996" i="11"/>
  <c r="D993" i="11"/>
  <c r="D990" i="11"/>
  <c r="D987" i="11"/>
  <c r="D988" i="11"/>
  <c r="D986" i="11"/>
  <c r="D967" i="11"/>
  <c r="D968" i="11"/>
  <c r="D969" i="11"/>
  <c r="D970" i="11"/>
  <c r="D971" i="11"/>
  <c r="D972" i="11"/>
  <c r="D973" i="11"/>
  <c r="D974" i="11"/>
  <c r="D975" i="11"/>
  <c r="D976" i="11"/>
  <c r="D977" i="11"/>
  <c r="D978" i="11"/>
  <c r="D979" i="11"/>
  <c r="D980" i="11"/>
  <c r="D981" i="11"/>
  <c r="D982" i="11"/>
  <c r="D983" i="11"/>
  <c r="D984" i="11"/>
  <c r="D966" i="11"/>
  <c r="D965" i="11"/>
  <c r="D963" i="11"/>
  <c r="D957" i="11"/>
  <c r="D958" i="11"/>
  <c r="D959" i="11"/>
  <c r="D960" i="11"/>
  <c r="D961" i="11"/>
  <c r="D952" i="11"/>
  <c r="D953" i="11"/>
  <c r="D954" i="11"/>
  <c r="D955" i="11"/>
  <c r="D956" i="11"/>
  <c r="D951" i="11"/>
  <c r="D950" i="11"/>
  <c r="D949" i="11"/>
  <c r="D840" i="11"/>
  <c r="D838" i="11"/>
  <c r="D836" i="11"/>
  <c r="D834" i="11"/>
  <c r="D831" i="11"/>
  <c r="D828" i="11"/>
  <c r="D825" i="11"/>
  <c r="D823" i="11"/>
  <c r="D819" i="11"/>
  <c r="D818" i="11"/>
  <c r="D817" i="11"/>
  <c r="D816" i="11"/>
  <c r="D815" i="11"/>
  <c r="D814" i="11"/>
  <c r="D813" i="11"/>
  <c r="D812" i="11"/>
  <c r="D811" i="11"/>
  <c r="D808" i="11"/>
  <c r="D805" i="11"/>
  <c r="D775" i="11"/>
  <c r="D774" i="11"/>
  <c r="D773" i="11"/>
  <c r="D772" i="11"/>
  <c r="D771" i="11"/>
  <c r="D770" i="11"/>
  <c r="D769" i="11"/>
  <c r="D768" i="11"/>
  <c r="D767" i="11"/>
  <c r="D766" i="11"/>
  <c r="D765" i="11"/>
  <c r="D764" i="11"/>
  <c r="D758" i="11"/>
  <c r="D763" i="11"/>
  <c r="D762" i="11"/>
  <c r="D761" i="11"/>
  <c r="D760" i="11"/>
  <c r="D759" i="11"/>
  <c r="D757" i="11"/>
  <c r="D756" i="11"/>
  <c r="D755" i="11"/>
  <c r="D754" i="11"/>
  <c r="D753" i="11"/>
  <c r="D752" i="11"/>
  <c r="E1737" i="11"/>
  <c r="E1733" i="11"/>
  <c r="E1732" i="11" s="1"/>
  <c r="E1730" i="11"/>
  <c r="E1729" i="11" s="1"/>
  <c r="E1727" i="11"/>
  <c r="E1726" i="11" s="1"/>
  <c r="E1724" i="11"/>
  <c r="E1723" i="11" s="1"/>
  <c r="E1721" i="11"/>
  <c r="E1720" i="11" s="1"/>
  <c r="E1717" i="11"/>
  <c r="E1716" i="11"/>
  <c r="E1715" i="11"/>
  <c r="E1712" i="11"/>
  <c r="E1711" i="11"/>
  <c r="E1710" i="11"/>
  <c r="E1709" i="11"/>
  <c r="E1708" i="11"/>
  <c r="E1707" i="11"/>
  <c r="E1706" i="11"/>
  <c r="E1705" i="11"/>
  <c r="E1704" i="11"/>
  <c r="E1703" i="11"/>
  <c r="E1702" i="11"/>
  <c r="E1701" i="11"/>
  <c r="E1700" i="11"/>
  <c r="E1699" i="11"/>
  <c r="E1698" i="11"/>
  <c r="E1696" i="11"/>
  <c r="E1695" i="11"/>
  <c r="E1694" i="11"/>
  <c r="E1691" i="11"/>
  <c r="E1690" i="11"/>
  <c r="E1687" i="11"/>
  <c r="E1686" i="11"/>
  <c r="E1685" i="11"/>
  <c r="E1684" i="11"/>
  <c r="E1683" i="11"/>
  <c r="E1682" i="11"/>
  <c r="E1679" i="11"/>
  <c r="E1678" i="11" s="1"/>
  <c r="E1676" i="11"/>
  <c r="E1675" i="11"/>
  <c r="E1674" i="11"/>
  <c r="E1671" i="11"/>
  <c r="E1670" i="11"/>
  <c r="E1667" i="11"/>
  <c r="E1666" i="11"/>
  <c r="E1665" i="11"/>
  <c r="E1664" i="11"/>
  <c r="E1659" i="11"/>
  <c r="E1660" i="11"/>
  <c r="E1661" i="11"/>
  <c r="E1658" i="11"/>
  <c r="E414" i="10"/>
  <c r="E413" i="10" s="1"/>
  <c r="E411" i="10"/>
  <c r="E410" i="10" s="1"/>
  <c r="E408" i="10"/>
  <c r="E407" i="10" s="1"/>
  <c r="E405" i="10"/>
  <c r="E404" i="10" s="1"/>
  <c r="E402" i="10"/>
  <c r="E401" i="10" s="1"/>
  <c r="E396" i="10"/>
  <c r="E395" i="10" s="1"/>
  <c r="E370" i="10"/>
  <c r="E363" i="10"/>
  <c r="E362" i="10" s="1"/>
  <c r="E359" i="10"/>
  <c r="E351" i="10"/>
  <c r="E350" i="10" s="1"/>
  <c r="E345" i="10"/>
  <c r="E344" i="10" s="1"/>
  <c r="E339" i="10"/>
  <c r="E338" i="10" s="1"/>
  <c r="D332" i="10"/>
  <c r="D328" i="10"/>
  <c r="D324" i="10"/>
  <c r="D320" i="10"/>
  <c r="D316" i="10"/>
  <c r="E237" i="10"/>
  <c r="E239" i="10"/>
  <c r="E241" i="10"/>
  <c r="E244" i="10"/>
  <c r="E243" i="10" s="1"/>
  <c r="E247" i="10"/>
  <c r="E249" i="10"/>
  <c r="E251" i="10"/>
  <c r="E253" i="10"/>
  <c r="E255" i="10"/>
  <c r="E257" i="10"/>
  <c r="E260" i="10"/>
  <c r="E262" i="10"/>
  <c r="E265" i="10"/>
  <c r="E267" i="10"/>
  <c r="E269" i="10"/>
  <c r="E271" i="10"/>
  <c r="E379" i="10" s="1"/>
  <c r="E1697" i="11" s="1"/>
  <c r="E273" i="10"/>
  <c r="E275" i="10"/>
  <c r="E277" i="10"/>
  <c r="E279" i="10"/>
  <c r="E281" i="10"/>
  <c r="E283" i="10"/>
  <c r="E285" i="10"/>
  <c r="E287" i="10"/>
  <c r="E289" i="10"/>
  <c r="E291" i="10"/>
  <c r="E293" i="10"/>
  <c r="E299" i="10"/>
  <c r="E301" i="10"/>
  <c r="E303" i="10"/>
  <c r="E216" i="10"/>
  <c r="E218" i="10"/>
  <c r="E220" i="10"/>
  <c r="E222" i="10"/>
  <c r="E225" i="10"/>
  <c r="E227" i="10"/>
  <c r="E229" i="10"/>
  <c r="E232" i="10"/>
  <c r="E234" i="10"/>
  <c r="D310" i="10"/>
  <c r="F310" i="10" s="1"/>
  <c r="D308" i="10"/>
  <c r="F308" i="10" s="1"/>
  <c r="D306" i="10"/>
  <c r="F306" i="10" s="1"/>
  <c r="D303" i="10"/>
  <c r="D301" i="10"/>
  <c r="D299" i="10"/>
  <c r="D296" i="10"/>
  <c r="D293" i="10"/>
  <c r="D291" i="10"/>
  <c r="D289" i="10"/>
  <c r="D287" i="10"/>
  <c r="D285" i="10"/>
  <c r="D283" i="10"/>
  <c r="D281" i="10"/>
  <c r="D279" i="10"/>
  <c r="D277" i="10"/>
  <c r="D275" i="10"/>
  <c r="D273" i="10"/>
  <c r="D271" i="10"/>
  <c r="D269" i="10"/>
  <c r="D267" i="10"/>
  <c r="D265" i="10"/>
  <c r="D262" i="10"/>
  <c r="D260" i="10"/>
  <c r="D257" i="10"/>
  <c r="D255" i="10"/>
  <c r="D253" i="10"/>
  <c r="D251" i="10"/>
  <c r="D249" i="10"/>
  <c r="D247" i="10"/>
  <c r="D244" i="10"/>
  <c r="D241" i="10"/>
  <c r="D239" i="10"/>
  <c r="D237" i="10"/>
  <c r="D234" i="10"/>
  <c r="D232" i="10"/>
  <c r="D229" i="10"/>
  <c r="D227" i="10"/>
  <c r="D225" i="10"/>
  <c r="D222" i="10"/>
  <c r="D220" i="10"/>
  <c r="D218" i="10"/>
  <c r="D216" i="10"/>
  <c r="E203" i="10"/>
  <c r="E202" i="10" s="1"/>
  <c r="E206" i="10"/>
  <c r="E205" i="10" s="1"/>
  <c r="E209" i="10"/>
  <c r="E208" i="10" s="1"/>
  <c r="E212" i="10"/>
  <c r="E211" i="10" s="1"/>
  <c r="E182" i="10"/>
  <c r="E184" i="10"/>
  <c r="E186" i="10"/>
  <c r="E68" i="10"/>
  <c r="E67" i="10" s="1"/>
  <c r="E72" i="10"/>
  <c r="E74" i="10"/>
  <c r="E76" i="10"/>
  <c r="E78" i="10"/>
  <c r="E81" i="10"/>
  <c r="E83" i="10"/>
  <c r="E85" i="10"/>
  <c r="E87" i="10"/>
  <c r="E90" i="10"/>
  <c r="E92" i="10"/>
  <c r="E95" i="10"/>
  <c r="E97" i="10"/>
  <c r="E99" i="10"/>
  <c r="E102" i="10"/>
  <c r="E101" i="10" s="1"/>
  <c r="E105" i="10"/>
  <c r="E107" i="10"/>
  <c r="E109" i="10"/>
  <c r="E111" i="10"/>
  <c r="E113" i="10"/>
  <c r="E115" i="10"/>
  <c r="E118" i="10"/>
  <c r="E120" i="10"/>
  <c r="E123" i="10"/>
  <c r="E125" i="10"/>
  <c r="E127" i="10"/>
  <c r="E129" i="10"/>
  <c r="E131" i="10"/>
  <c r="E133" i="10"/>
  <c r="E135" i="10"/>
  <c r="E137" i="10"/>
  <c r="E139" i="10"/>
  <c r="E141" i="10"/>
  <c r="E143" i="10"/>
  <c r="E145" i="10"/>
  <c r="E149" i="10"/>
  <c r="E151" i="10"/>
  <c r="E153" i="10"/>
  <c r="E155" i="10"/>
  <c r="E58" i="10"/>
  <c r="E62" i="10"/>
  <c r="E61" i="10" s="1"/>
  <c r="D212" i="10"/>
  <c r="D209" i="10"/>
  <c r="D206" i="10"/>
  <c r="D203" i="10"/>
  <c r="D200" i="10"/>
  <c r="D197" i="10"/>
  <c r="D193" i="10"/>
  <c r="F193" i="10" s="1"/>
  <c r="D191" i="10"/>
  <c r="F191" i="10" s="1"/>
  <c r="D189" i="10"/>
  <c r="F189" i="10" s="1"/>
  <c r="D186" i="10"/>
  <c r="D184" i="10"/>
  <c r="D182" i="10"/>
  <c r="D179" i="10"/>
  <c r="D176" i="10"/>
  <c r="F176" i="10" s="1"/>
  <c r="D174" i="10"/>
  <c r="F174" i="10" s="1"/>
  <c r="D172" i="10"/>
  <c r="F172" i="10" s="1"/>
  <c r="D170" i="10"/>
  <c r="F170" i="10" s="1"/>
  <c r="D168" i="10"/>
  <c r="F168" i="10" s="1"/>
  <c r="D166" i="10"/>
  <c r="F166" i="10" s="1"/>
  <c r="D164" i="10"/>
  <c r="F164" i="10" s="1"/>
  <c r="D162" i="10"/>
  <c r="F162" i="10" s="1"/>
  <c r="D160" i="10"/>
  <c r="F160" i="10" s="1"/>
  <c r="D158" i="10"/>
  <c r="F158" i="10" s="1"/>
  <c r="D155" i="10"/>
  <c r="D153" i="10"/>
  <c r="D151" i="10"/>
  <c r="D149" i="10"/>
  <c r="F149" i="10" s="1"/>
  <c r="D147" i="10"/>
  <c r="F147" i="10" s="1"/>
  <c r="D145" i="10"/>
  <c r="D143" i="10"/>
  <c r="D141" i="10"/>
  <c r="D139" i="10"/>
  <c r="D137" i="10"/>
  <c r="D135" i="10"/>
  <c r="D133" i="10"/>
  <c r="D131" i="10"/>
  <c r="D129" i="10"/>
  <c r="D127" i="10"/>
  <c r="D125" i="10"/>
  <c r="D123" i="10"/>
  <c r="D120" i="10"/>
  <c r="D118" i="10"/>
  <c r="D115" i="10"/>
  <c r="D113" i="10"/>
  <c r="D111" i="10"/>
  <c r="D109" i="10"/>
  <c r="D107" i="10"/>
  <c r="D105" i="10"/>
  <c r="D102" i="10"/>
  <c r="D99" i="10"/>
  <c r="D97" i="10"/>
  <c r="D95" i="10"/>
  <c r="D92" i="10"/>
  <c r="D90" i="10"/>
  <c r="D87" i="10"/>
  <c r="D85" i="10"/>
  <c r="D83" i="10"/>
  <c r="D81" i="10"/>
  <c r="D78" i="10"/>
  <c r="D76" i="10"/>
  <c r="D74" i="10"/>
  <c r="D72" i="10"/>
  <c r="D68" i="10"/>
  <c r="D62" i="10"/>
  <c r="E46" i="10"/>
  <c r="E45" i="10" s="1"/>
  <c r="E52" i="10"/>
  <c r="E54" i="10"/>
  <c r="D54" i="10"/>
  <c r="D52" i="10"/>
  <c r="D51" i="10" s="1"/>
  <c r="E43" i="10"/>
  <c r="E42" i="10" s="1"/>
  <c r="E41" i="10" s="1"/>
  <c r="E39" i="10"/>
  <c r="E38" i="10" s="1"/>
  <c r="E37" i="10" s="1"/>
  <c r="E35" i="10"/>
  <c r="E34" i="10" s="1"/>
  <c r="E32" i="10"/>
  <c r="E31" i="10" s="1"/>
  <c r="E29" i="10"/>
  <c r="E28" i="10" s="1"/>
  <c r="E26" i="10"/>
  <c r="E25" i="10" s="1"/>
  <c r="E23" i="10"/>
  <c r="E22" i="10" s="1"/>
  <c r="E20" i="10"/>
  <c r="E19" i="10" s="1"/>
  <c r="E17" i="10"/>
  <c r="E16" i="10" s="1"/>
  <c r="E13" i="10"/>
  <c r="E12" i="10" s="1"/>
  <c r="E10" i="10"/>
  <c r="E9" i="10" s="1"/>
  <c r="E6" i="10"/>
  <c r="E5" i="10" s="1"/>
  <c r="E4" i="10" s="1"/>
  <c r="D43" i="10"/>
  <c r="D39" i="10"/>
  <c r="D35" i="10"/>
  <c r="D32" i="10"/>
  <c r="D29" i="10"/>
  <c r="D26" i="10"/>
  <c r="D23" i="10"/>
  <c r="D20" i="10"/>
  <c r="D17" i="10"/>
  <c r="D13" i="10"/>
  <c r="D10" i="10"/>
  <c r="D6" i="10"/>
  <c r="D238" i="11"/>
  <c r="D235" i="11"/>
  <c r="D62" i="11"/>
  <c r="D59" i="11"/>
  <c r="D56" i="11"/>
  <c r="D90" i="12"/>
  <c r="D89" i="12" s="1"/>
  <c r="D87" i="12"/>
  <c r="D86" i="12" s="1"/>
  <c r="D84" i="12"/>
  <c r="D83" i="12" s="1"/>
  <c r="D1533" i="11"/>
  <c r="D1529" i="11"/>
  <c r="D1526" i="11"/>
  <c r="D725" i="11"/>
  <c r="D723" i="11"/>
  <c r="D720" i="11"/>
  <c r="D718" i="11"/>
  <c r="D716" i="11"/>
  <c r="D715" i="11"/>
  <c r="D712" i="11"/>
  <c r="D710" i="11"/>
  <c r="D708" i="11"/>
  <c r="D707" i="11"/>
  <c r="D380" i="11"/>
  <c r="D377" i="11"/>
  <c r="D374" i="11"/>
  <c r="D371" i="11"/>
  <c r="D368" i="11"/>
  <c r="D365" i="11"/>
  <c r="D362" i="11"/>
  <c r="D359" i="11"/>
  <c r="D356" i="11"/>
  <c r="D353" i="11"/>
  <c r="D350" i="11"/>
  <c r="D347" i="11"/>
  <c r="D344" i="11"/>
  <c r="D341" i="11"/>
  <c r="D98" i="12"/>
  <c r="D97" i="12" s="1"/>
  <c r="D95" i="12"/>
  <c r="D94" i="12" s="1"/>
  <c r="D79" i="12"/>
  <c r="D78" i="12" s="1"/>
  <c r="D77" i="12"/>
  <c r="D75" i="12"/>
  <c r="D74" i="12" s="1"/>
  <c r="D72" i="12"/>
  <c r="D71" i="12" s="1"/>
  <c r="D67" i="12"/>
  <c r="D65" i="12"/>
  <c r="D62" i="12"/>
  <c r="D60" i="12" s="1"/>
  <c r="D57" i="12"/>
  <c r="D54" i="12"/>
  <c r="D52" i="12" s="1"/>
  <c r="D49" i="12"/>
  <c r="D45" i="12"/>
  <c r="D44" i="12" s="1"/>
  <c r="D42" i="12"/>
  <c r="D41" i="12" s="1"/>
  <c r="D39" i="12"/>
  <c r="D38" i="12" s="1"/>
  <c r="D36" i="12"/>
  <c r="D35" i="12" s="1"/>
  <c r="D33" i="12"/>
  <c r="D32" i="12" s="1"/>
  <c r="D30" i="12"/>
  <c r="D29" i="12" s="1"/>
  <c r="D27" i="12"/>
  <c r="D26" i="12" s="1"/>
  <c r="D24" i="12"/>
  <c r="D23" i="12" s="1"/>
  <c r="D21" i="12"/>
  <c r="D20" i="12" s="1"/>
  <c r="D18" i="12"/>
  <c r="D17" i="12" s="1"/>
  <c r="D15" i="12"/>
  <c r="D14" i="12" s="1"/>
  <c r="D12" i="12"/>
  <c r="D11" i="12" s="1"/>
  <c r="D9" i="12"/>
  <c r="D8" i="12" s="1"/>
  <c r="D6" i="12"/>
  <c r="D5" i="12" s="1"/>
  <c r="E2941" i="11"/>
  <c r="E2934" i="11"/>
  <c r="E2927" i="11"/>
  <c r="E2920" i="11"/>
  <c r="E2907" i="11"/>
  <c r="E2915" i="11"/>
  <c r="E2912" i="11"/>
  <c r="E2902" i="11"/>
  <c r="E2899" i="11"/>
  <c r="E2895" i="11"/>
  <c r="E2892" i="11"/>
  <c r="E2885" i="11"/>
  <c r="E2883" i="11"/>
  <c r="E2880" i="11"/>
  <c r="E2877" i="11"/>
  <c r="E2875" i="11"/>
  <c r="E2873" i="11"/>
  <c r="E2870" i="11"/>
  <c r="E2867" i="11"/>
  <c r="E2863" i="11"/>
  <c r="E2842" i="11"/>
  <c r="E2827" i="11"/>
  <c r="E2822" i="11"/>
  <c r="E2818" i="11"/>
  <c r="E2814" i="11"/>
  <c r="E2809" i="11"/>
  <c r="E2805" i="11"/>
  <c r="E2801" i="11"/>
  <c r="E2795" i="11"/>
  <c r="E2726" i="11"/>
  <c r="E2642" i="11"/>
  <c r="E2638" i="11"/>
  <c r="E2616" i="11"/>
  <c r="E2613" i="11"/>
  <c r="E2575" i="11"/>
  <c r="E2524" i="11"/>
  <c r="E1775" i="11"/>
  <c r="E1772" i="11"/>
  <c r="E1750" i="11"/>
  <c r="E1760" i="11"/>
  <c r="E1754" i="11"/>
  <c r="E1746" i="11"/>
  <c r="E1742" i="11"/>
  <c r="E1652" i="11"/>
  <c r="E1647" i="11"/>
  <c r="E1631" i="11"/>
  <c r="E1626" i="11"/>
  <c r="E1622" i="11"/>
  <c r="E1618" i="11"/>
  <c r="E1614" i="11"/>
  <c r="E1610" i="11"/>
  <c r="E1605" i="11"/>
  <c r="E1603" i="11"/>
  <c r="E1594" i="11"/>
  <c r="E1590" i="11"/>
  <c r="E1586" i="11"/>
  <c r="E1582" i="11"/>
  <c r="E1579" i="11"/>
  <c r="D776" i="11" l="1"/>
  <c r="D181" i="10"/>
  <c r="E181" i="10"/>
  <c r="F181" i="10" s="1"/>
  <c r="E76" i="16"/>
  <c r="D1532" i="11"/>
  <c r="D1531" i="11" s="1"/>
  <c r="D1530" i="11" s="1"/>
  <c r="D48" i="12"/>
  <c r="E75" i="16"/>
  <c r="E13" i="16"/>
  <c r="E42" i="16"/>
  <c r="E43" i="16"/>
  <c r="E36" i="16"/>
  <c r="E37" i="16" s="1"/>
  <c r="E49" i="16"/>
  <c r="E41" i="16"/>
  <c r="F76" i="10"/>
  <c r="F95" i="10"/>
  <c r="F113" i="10"/>
  <c r="F131" i="10"/>
  <c r="F155" i="10"/>
  <c r="E375" i="10"/>
  <c r="E374" i="10" s="1"/>
  <c r="E337" i="10" s="1"/>
  <c r="F74" i="10"/>
  <c r="F92" i="10"/>
  <c r="F111" i="10"/>
  <c r="F129" i="10"/>
  <c r="F145" i="10"/>
  <c r="F83" i="10"/>
  <c r="F120" i="10"/>
  <c r="F137" i="10"/>
  <c r="F153" i="10"/>
  <c r="F85" i="10"/>
  <c r="F105" i="10"/>
  <c r="F123" i="10"/>
  <c r="F139" i="10"/>
  <c r="F78" i="10"/>
  <c r="F97" i="10"/>
  <c r="F115" i="10"/>
  <c r="F133" i="10"/>
  <c r="F186" i="10"/>
  <c r="F87" i="10"/>
  <c r="F107" i="10"/>
  <c r="F125" i="10"/>
  <c r="F141" i="10"/>
  <c r="F222" i="10"/>
  <c r="F232" i="10"/>
  <c r="F241" i="10"/>
  <c r="F251" i="10"/>
  <c r="F260" i="10"/>
  <c r="F269" i="10"/>
  <c r="F277" i="10"/>
  <c r="F285" i="10"/>
  <c r="F293" i="10"/>
  <c r="F303" i="10"/>
  <c r="F184" i="10"/>
  <c r="F218" i="10"/>
  <c r="F227" i="10"/>
  <c r="F237" i="10"/>
  <c r="F247" i="10"/>
  <c r="F255" i="10"/>
  <c r="F265" i="10"/>
  <c r="F273" i="10"/>
  <c r="F281" i="10"/>
  <c r="F289" i="10"/>
  <c r="F299" i="10"/>
  <c r="F54" i="10"/>
  <c r="D19" i="10"/>
  <c r="F19" i="10" s="1"/>
  <c r="F20" i="10"/>
  <c r="D31" i="10"/>
  <c r="F31" i="10" s="1"/>
  <c r="F32" i="10"/>
  <c r="D64" i="10"/>
  <c r="F64" i="10" s="1"/>
  <c r="F65" i="10"/>
  <c r="D202" i="10"/>
  <c r="F202" i="10" s="1"/>
  <c r="F203" i="10"/>
  <c r="D9" i="10"/>
  <c r="F9" i="10" s="1"/>
  <c r="F10" i="10"/>
  <c r="D205" i="10"/>
  <c r="F205" i="10" s="1"/>
  <c r="F206" i="10"/>
  <c r="F216" i="10"/>
  <c r="F225" i="10"/>
  <c r="F234" i="10"/>
  <c r="D243" i="10"/>
  <c r="F243" i="10" s="1"/>
  <c r="F244" i="10"/>
  <c r="F253" i="10"/>
  <c r="F262" i="10"/>
  <c r="F271" i="10"/>
  <c r="F279" i="10"/>
  <c r="F287" i="10"/>
  <c r="D295" i="10"/>
  <c r="F295" i="10" s="1"/>
  <c r="F296" i="10"/>
  <c r="D315" i="10"/>
  <c r="F316" i="10"/>
  <c r="D331" i="10"/>
  <c r="F332" i="10"/>
  <c r="D5" i="10"/>
  <c r="F6" i="10"/>
  <c r="F182" i="10"/>
  <c r="D34" i="10"/>
  <c r="F34" i="10" s="1"/>
  <c r="F35" i="10"/>
  <c r="D12" i="10"/>
  <c r="F12" i="10" s="1"/>
  <c r="F13" i="10"/>
  <c r="D38" i="10"/>
  <c r="F39" i="10"/>
  <c r="D58" i="10"/>
  <c r="F58" i="10" s="1"/>
  <c r="F59" i="10"/>
  <c r="F81" i="10"/>
  <c r="F90" i="10"/>
  <c r="F99" i="10"/>
  <c r="F118" i="10"/>
  <c r="F127" i="10"/>
  <c r="F135" i="10"/>
  <c r="F143" i="10"/>
  <c r="F151" i="10"/>
  <c r="D196" i="10"/>
  <c r="F196" i="10" s="1"/>
  <c r="F197" i="10"/>
  <c r="D208" i="10"/>
  <c r="F208" i="10" s="1"/>
  <c r="F209" i="10"/>
  <c r="D319" i="10"/>
  <c r="F320" i="10"/>
  <c r="D327" i="10"/>
  <c r="F328" i="10"/>
  <c r="D22" i="10"/>
  <c r="F22" i="10" s="1"/>
  <c r="F23" i="10"/>
  <c r="F52" i="10"/>
  <c r="D67" i="10"/>
  <c r="F67" i="10" s="1"/>
  <c r="F68" i="10"/>
  <c r="D25" i="10"/>
  <c r="F25" i="10" s="1"/>
  <c r="F26" i="10"/>
  <c r="F72" i="10"/>
  <c r="F109" i="10"/>
  <c r="D16" i="10"/>
  <c r="F16" i="10" s="1"/>
  <c r="F17" i="10"/>
  <c r="D28" i="10"/>
  <c r="F28" i="10" s="1"/>
  <c r="F29" i="10"/>
  <c r="D42" i="10"/>
  <c r="F43" i="10"/>
  <c r="D61" i="10"/>
  <c r="F61" i="10" s="1"/>
  <c r="F62" i="10"/>
  <c r="D101" i="10"/>
  <c r="F101" i="10" s="1"/>
  <c r="F102" i="10"/>
  <c r="D178" i="10"/>
  <c r="F178" i="10" s="1"/>
  <c r="F179" i="10"/>
  <c r="D199" i="10"/>
  <c r="F199" i="10" s="1"/>
  <c r="F200" i="10"/>
  <c r="D211" i="10"/>
  <c r="F211" i="10" s="1"/>
  <c r="F212" i="10"/>
  <c r="F220" i="10"/>
  <c r="F229" i="10"/>
  <c r="F239" i="10"/>
  <c r="F249" i="10"/>
  <c r="F257" i="10"/>
  <c r="F267" i="10"/>
  <c r="F275" i="10"/>
  <c r="F283" i="10"/>
  <c r="F291" i="10"/>
  <c r="F301" i="10"/>
  <c r="D323" i="10"/>
  <c r="F324" i="10"/>
  <c r="F48" i="10"/>
  <c r="E14" i="16" s="1"/>
  <c r="D259" i="10"/>
  <c r="D305" i="10"/>
  <c r="F305" i="10" s="1"/>
  <c r="E1663" i="11"/>
  <c r="E1662" i="11" s="1"/>
  <c r="E1669" i="11"/>
  <c r="E1668" i="11" s="1"/>
  <c r="E1689" i="11"/>
  <c r="E1688" i="11" s="1"/>
  <c r="D298" i="10"/>
  <c r="E1657" i="11"/>
  <c r="E1656" i="11" s="1"/>
  <c r="E1673" i="11"/>
  <c r="E1672" i="11" s="1"/>
  <c r="D224" i="10"/>
  <c r="E224" i="10"/>
  <c r="E94" i="10"/>
  <c r="E71" i="10"/>
  <c r="D246" i="10"/>
  <c r="D264" i="10"/>
  <c r="D215" i="10"/>
  <c r="E231" i="10"/>
  <c r="E215" i="10"/>
  <c r="E259" i="10"/>
  <c r="D94" i="10"/>
  <c r="E117" i="10"/>
  <c r="E89" i="10"/>
  <c r="E80" i="10"/>
  <c r="D236" i="10"/>
  <c r="E1681" i="11"/>
  <c r="E1680" i="11" s="1"/>
  <c r="D82" i="12"/>
  <c r="E51" i="10"/>
  <c r="E50" i="10" s="1"/>
  <c r="D117" i="10"/>
  <c r="D231" i="10"/>
  <c r="E298" i="10"/>
  <c r="E264" i="10"/>
  <c r="E246" i="10"/>
  <c r="E236" i="10"/>
  <c r="E1693" i="11"/>
  <c r="E1692" i="11" s="1"/>
  <c r="E1714" i="11"/>
  <c r="E1713" i="11" s="1"/>
  <c r="E122" i="10"/>
  <c r="E104" i="10"/>
  <c r="D1405" i="11"/>
  <c r="D1413" i="11"/>
  <c r="E400" i="10"/>
  <c r="E57" i="10"/>
  <c r="D157" i="10"/>
  <c r="F157" i="10" s="1"/>
  <c r="D122" i="10"/>
  <c r="D80" i="10"/>
  <c r="D104" i="10"/>
  <c r="D188" i="10"/>
  <c r="F188" i="10" s="1"/>
  <c r="D71" i="10"/>
  <c r="D89" i="10"/>
  <c r="E8" i="10"/>
  <c r="E15" i="10"/>
  <c r="D64" i="12"/>
  <c r="D93" i="12"/>
  <c r="D70" i="12"/>
  <c r="D69" i="12" s="1"/>
  <c r="D56" i="12"/>
  <c r="D4" i="12"/>
  <c r="D383" i="11"/>
  <c r="E2940" i="11"/>
  <c r="E2939" i="11" s="1"/>
  <c r="E2933" i="11"/>
  <c r="E2932" i="11" s="1"/>
  <c r="E2926" i="11"/>
  <c r="E2925" i="11" s="1"/>
  <c r="E2919" i="11"/>
  <c r="E2918" i="11" s="1"/>
  <c r="E2914" i="11"/>
  <c r="E2911" i="11"/>
  <c r="E2906" i="11"/>
  <c r="E2905" i="11" s="1"/>
  <c r="E2901" i="11"/>
  <c r="E2898" i="11"/>
  <c r="E2894" i="11"/>
  <c r="E2891" i="11"/>
  <c r="E2882" i="11"/>
  <c r="E2872" i="11"/>
  <c r="E2826" i="11"/>
  <c r="E2879" i="11"/>
  <c r="E2869" i="11"/>
  <c r="E2821" i="11"/>
  <c r="E2820" i="11" s="1"/>
  <c r="E2817" i="11"/>
  <c r="E2816" i="11" s="1"/>
  <c r="E2813" i="11"/>
  <c r="E2812" i="11" s="1"/>
  <c r="E2808" i="11"/>
  <c r="E2807" i="11" s="1"/>
  <c r="E2804" i="11"/>
  <c r="E2803" i="11" s="1"/>
  <c r="E2800" i="11"/>
  <c r="E2799" i="11" s="1"/>
  <c r="E2794" i="11"/>
  <c r="E2793" i="11" s="1"/>
  <c r="E2792" i="11" s="1"/>
  <c r="E2615" i="11"/>
  <c r="E2612" i="11"/>
  <c r="E2574" i="11"/>
  <c r="E2523" i="11"/>
  <c r="E2522" i="11" s="1"/>
  <c r="E2521" i="11" s="1"/>
  <c r="E1774" i="11"/>
  <c r="E1771" i="11"/>
  <c r="E1759" i="11"/>
  <c r="E1758" i="11" s="1"/>
  <c r="E1757" i="11" s="1"/>
  <c r="E1756" i="11" s="1"/>
  <c r="E1753" i="11"/>
  <c r="E1749" i="11"/>
  <c r="E1745" i="11"/>
  <c r="E1744" i="11" s="1"/>
  <c r="E1741" i="11"/>
  <c r="E1740" i="11" s="1"/>
  <c r="E1736" i="11"/>
  <c r="E1735" i="11" s="1"/>
  <c r="E1734" i="11" s="1"/>
  <c r="E1731" i="11"/>
  <c r="E1728" i="11"/>
  <c r="E1725" i="11"/>
  <c r="E1722" i="11"/>
  <c r="E1719" i="11"/>
  <c r="E1677" i="11"/>
  <c r="E1651" i="11"/>
  <c r="E1650" i="11" s="1"/>
  <c r="E1649" i="11" s="1"/>
  <c r="E1646" i="11"/>
  <c r="E1645" i="11" s="1"/>
  <c r="E1644" i="11" s="1"/>
  <c r="E1630" i="11"/>
  <c r="E1629" i="11" s="1"/>
  <c r="E1628" i="11" s="1"/>
  <c r="E1625" i="11"/>
  <c r="E1624" i="11" s="1"/>
  <c r="E1621" i="11"/>
  <c r="E1620" i="11" s="1"/>
  <c r="E1617" i="11"/>
  <c r="E1616" i="11" s="1"/>
  <c r="E1613" i="11"/>
  <c r="E1612" i="11" s="1"/>
  <c r="E1609" i="11"/>
  <c r="E1608" i="11" s="1"/>
  <c r="E1602" i="11"/>
  <c r="E1593" i="11"/>
  <c r="E1589" i="11"/>
  <c r="E1588" i="11" s="1"/>
  <c r="E1585" i="11"/>
  <c r="E1584" i="11" s="1"/>
  <c r="E1581" i="11"/>
  <c r="E1578" i="11"/>
  <c r="D1567" i="11"/>
  <c r="D1566" i="11" s="1"/>
  <c r="D1565" i="11" s="1"/>
  <c r="D1564" i="11" s="1"/>
  <c r="D1562" i="11"/>
  <c r="D1561" i="11" s="1"/>
  <c r="D1560" i="11" s="1"/>
  <c r="D1559" i="11" s="1"/>
  <c r="D810" i="11"/>
  <c r="D809" i="11" s="1"/>
  <c r="D807" i="11"/>
  <c r="D804" i="11"/>
  <c r="D801" i="11"/>
  <c r="D799" i="11"/>
  <c r="D797" i="11"/>
  <c r="D795" i="11"/>
  <c r="D793" i="11"/>
  <c r="D791" i="11"/>
  <c r="D789" i="11"/>
  <c r="D1556" i="11"/>
  <c r="D1555" i="11" s="1"/>
  <c r="D1554" i="11" s="1"/>
  <c r="D1552" i="11"/>
  <c r="D1548" i="11"/>
  <c r="D1547" i="11" s="1"/>
  <c r="D1545" i="11"/>
  <c r="D1541" i="11"/>
  <c r="D1528" i="11"/>
  <c r="D1527" i="11" s="1"/>
  <c r="D1525" i="11"/>
  <c r="D1524" i="11" s="1"/>
  <c r="D1520" i="11"/>
  <c r="D1519" i="11" s="1"/>
  <c r="D1518" i="11" s="1"/>
  <c r="D1516" i="11"/>
  <c r="D1514" i="11"/>
  <c r="D1501" i="11"/>
  <c r="D1511" i="11"/>
  <c r="D1509" i="11"/>
  <c r="D1507" i="11"/>
  <c r="D1505" i="11"/>
  <c r="D1499" i="11"/>
  <c r="D1487" i="11"/>
  <c r="D1485" i="11"/>
  <c r="D1480" i="11"/>
  <c r="D1478" i="11"/>
  <c r="D1476" i="11"/>
  <c r="D1468" i="11"/>
  <c r="D1465" i="11"/>
  <c r="D1464" i="11" s="1"/>
  <c r="D1462" i="11"/>
  <c r="D1461" i="11" s="1"/>
  <c r="D1459" i="11"/>
  <c r="D1458" i="11" s="1"/>
  <c r="D1452" i="11"/>
  <c r="D1448" i="11"/>
  <c r="D1444" i="11"/>
  <c r="D1440" i="11"/>
  <c r="D1437" i="11"/>
  <c r="D1435" i="11"/>
  <c r="D1433" i="11"/>
  <c r="D1431" i="11"/>
  <c r="D1429" i="11"/>
  <c r="D1427" i="11"/>
  <c r="D1425" i="11"/>
  <c r="D1422" i="11"/>
  <c r="D1399" i="11"/>
  <c r="D1394" i="11"/>
  <c r="D1390" i="11"/>
  <c r="D1388" i="11"/>
  <c r="D1386" i="11"/>
  <c r="D1381" i="11"/>
  <c r="D1380" i="11" s="1"/>
  <c r="D1341" i="11"/>
  <c r="D1334" i="11"/>
  <c r="D1332" i="11"/>
  <c r="D1330" i="11"/>
  <c r="D1327" i="11"/>
  <c r="D1326" i="11" s="1"/>
  <c r="D1324" i="11"/>
  <c r="D1323" i="11" s="1"/>
  <c r="D1321" i="11"/>
  <c r="D1317" i="11"/>
  <c r="D1296" i="11"/>
  <c r="D1282" i="11"/>
  <c r="D1279" i="11"/>
  <c r="D1277" i="11"/>
  <c r="D1275" i="11"/>
  <c r="D1272" i="11"/>
  <c r="D1271" i="11" s="1"/>
  <c r="D1269" i="11"/>
  <c r="D1268" i="11" s="1"/>
  <c r="D1266" i="11"/>
  <c r="D1262" i="11"/>
  <c r="D1241" i="11"/>
  <c r="D1227" i="11"/>
  <c r="D1224" i="11"/>
  <c r="D1222" i="11"/>
  <c r="D1220" i="11"/>
  <c r="D1217" i="11"/>
  <c r="D1216" i="11" s="1"/>
  <c r="D1214" i="11"/>
  <c r="D1213" i="11" s="1"/>
  <c r="D1211" i="11"/>
  <c r="D1207" i="11"/>
  <c r="D1186" i="11"/>
  <c r="D1172" i="11"/>
  <c r="D1168" i="11"/>
  <c r="D1166" i="11"/>
  <c r="D1163" i="11"/>
  <c r="D1162" i="11" s="1"/>
  <c r="D1160" i="11"/>
  <c r="D1159" i="11" s="1"/>
  <c r="D1157" i="11"/>
  <c r="D1153" i="11"/>
  <c r="D1132" i="11"/>
  <c r="D1118" i="11"/>
  <c r="D1107" i="11"/>
  <c r="D1105" i="11"/>
  <c r="D1103" i="11"/>
  <c r="D1101" i="11"/>
  <c r="D1098" i="11"/>
  <c r="D1097" i="11" s="1"/>
  <c r="D1095" i="11"/>
  <c r="D1094" i="11" s="1"/>
  <c r="D1092" i="11"/>
  <c r="D1088" i="11"/>
  <c r="D1067" i="11"/>
  <c r="D1052" i="11"/>
  <c r="D1050" i="11"/>
  <c r="D1046" i="11"/>
  <c r="D1025" i="11"/>
  <c r="D1009" i="11"/>
  <c r="D1004" i="11"/>
  <c r="D1002" i="11"/>
  <c r="D1000" i="11"/>
  <c r="D998" i="11"/>
  <c r="D995" i="11"/>
  <c r="D994" i="11" s="1"/>
  <c r="D992" i="11"/>
  <c r="D991" i="11" s="1"/>
  <c r="D989" i="11"/>
  <c r="D985" i="11"/>
  <c r="D964" i="11"/>
  <c r="D948" i="11"/>
  <c r="D941" i="11"/>
  <c r="D936" i="11"/>
  <c r="D933" i="11"/>
  <c r="D918" i="11"/>
  <c r="D915" i="11"/>
  <c r="D914" i="11" s="1"/>
  <c r="D908" i="11"/>
  <c r="D906" i="11"/>
  <c r="D904" i="11"/>
  <c r="D898" i="11"/>
  <c r="D894" i="11"/>
  <c r="D889" i="11"/>
  <c r="D887" i="11"/>
  <c r="D885" i="11"/>
  <c r="D868" i="11"/>
  <c r="D861" i="11"/>
  <c r="D859" i="11"/>
  <c r="D855" i="11"/>
  <c r="D852" i="11"/>
  <c r="D847" i="11"/>
  <c r="D842" i="11"/>
  <c r="D839" i="11"/>
  <c r="D837" i="11"/>
  <c r="D835" i="11"/>
  <c r="D833" i="11"/>
  <c r="D830" i="11"/>
  <c r="D829" i="11" s="1"/>
  <c r="D827" i="11"/>
  <c r="D826" i="11" s="1"/>
  <c r="D824" i="11"/>
  <c r="D822" i="11"/>
  <c r="D785" i="11"/>
  <c r="D781" i="11"/>
  <c r="D751" i="11"/>
  <c r="E1577" i="11" l="1"/>
  <c r="E1607" i="11"/>
  <c r="D997" i="11"/>
  <c r="D1008" i="11"/>
  <c r="D1329" i="11"/>
  <c r="D70" i="10"/>
  <c r="D903" i="11"/>
  <c r="E77" i="16"/>
  <c r="E70" i="10"/>
  <c r="D750" i="11"/>
  <c r="E40" i="16"/>
  <c r="E50" i="16" s="1"/>
  <c r="E15" i="16"/>
  <c r="D1551" i="11"/>
  <c r="D1550" i="11" s="1"/>
  <c r="E84" i="16"/>
  <c r="D1540" i="11"/>
  <c r="D1535" i="11" s="1"/>
  <c r="E85" i="16"/>
  <c r="D1544" i="11"/>
  <c r="D1543" i="11" s="1"/>
  <c r="E83" i="16"/>
  <c r="F122" i="10"/>
  <c r="F224" i="10"/>
  <c r="D8" i="10"/>
  <c r="F8" i="10" s="1"/>
  <c r="E2890" i="11"/>
  <c r="F89" i="10"/>
  <c r="F246" i="10"/>
  <c r="F259" i="10"/>
  <c r="F71" i="10"/>
  <c r="D57" i="10"/>
  <c r="F231" i="10"/>
  <c r="F80" i="10"/>
  <c r="D41" i="10"/>
  <c r="F41" i="10" s="1"/>
  <c r="F42" i="10"/>
  <c r="D195" i="10"/>
  <c r="F195" i="10" s="1"/>
  <c r="D326" i="10"/>
  <c r="F326" i="10" s="1"/>
  <c r="F327" i="10"/>
  <c r="D330" i="10"/>
  <c r="F330" i="10" s="1"/>
  <c r="F331" i="10"/>
  <c r="D50" i="10"/>
  <c r="F50" i="10" s="1"/>
  <c r="F51" i="10"/>
  <c r="D15" i="10"/>
  <c r="F15" i="10" s="1"/>
  <c r="F215" i="10"/>
  <c r="D322" i="10"/>
  <c r="F322" i="10" s="1"/>
  <c r="F323" i="10"/>
  <c r="F104" i="10"/>
  <c r="F117" i="10"/>
  <c r="F236" i="10"/>
  <c r="F94" i="10"/>
  <c r="F264" i="10"/>
  <c r="F298" i="10"/>
  <c r="D318" i="10"/>
  <c r="F318" i="10" s="1"/>
  <c r="F319" i="10"/>
  <c r="D37" i="10"/>
  <c r="F37" i="10" s="1"/>
  <c r="F38" i="10"/>
  <c r="D4" i="10"/>
  <c r="F4" i="10" s="1"/>
  <c r="F5" i="10"/>
  <c r="D314" i="10"/>
  <c r="F315" i="10"/>
  <c r="D46" i="10"/>
  <c r="E3" i="10"/>
  <c r="E214" i="10"/>
  <c r="D214" i="10"/>
  <c r="D47" i="12"/>
  <c r="D3" i="12" s="1"/>
  <c r="E336" i="10"/>
  <c r="D1117" i="11"/>
  <c r="D1404" i="11"/>
  <c r="E2897" i="11"/>
  <c r="E2825" i="11"/>
  <c r="E2824" i="11" s="1"/>
  <c r="E1718" i="11"/>
  <c r="E1655" i="11"/>
  <c r="E1748" i="11"/>
  <c r="E1739" i="11" s="1"/>
  <c r="E2910" i="11"/>
  <c r="E2904" i="11" s="1"/>
  <c r="E2798" i="11"/>
  <c r="E2811" i="11"/>
  <c r="D1558" i="11"/>
  <c r="E2917" i="11"/>
  <c r="D1523" i="11"/>
  <c r="D832" i="11"/>
  <c r="D788" i="11"/>
  <c r="D821" i="11"/>
  <c r="D1219" i="11"/>
  <c r="D1100" i="11"/>
  <c r="D1274" i="11"/>
  <c r="D1165" i="11"/>
  <c r="D893" i="11"/>
  <c r="D1385" i="11"/>
  <c r="D1171" i="11"/>
  <c r="D1340" i="11"/>
  <c r="D1281" i="11"/>
  <c r="D917" i="11"/>
  <c r="D803" i="11"/>
  <c r="D1513" i="11"/>
  <c r="D1467" i="11"/>
  <c r="D1421" i="11"/>
  <c r="D1393" i="11"/>
  <c r="D1226" i="11"/>
  <c r="D947" i="11"/>
  <c r="D841" i="11"/>
  <c r="D724" i="11"/>
  <c r="D722" i="11"/>
  <c r="D719" i="11"/>
  <c r="D717" i="11" s="1"/>
  <c r="D714" i="11"/>
  <c r="D711" i="11"/>
  <c r="D709" i="11" s="1"/>
  <c r="D706" i="11"/>
  <c r="D699" i="11"/>
  <c r="D694" i="11"/>
  <c r="D689" i="11"/>
  <c r="D684" i="11"/>
  <c r="D679" i="11"/>
  <c r="D674" i="11"/>
  <c r="D670" i="11"/>
  <c r="D667" i="11"/>
  <c r="D664" i="11"/>
  <c r="D661" i="11"/>
  <c r="D658" i="11"/>
  <c r="D655" i="11"/>
  <c r="D652" i="11"/>
  <c r="D649" i="11"/>
  <c r="D647" i="11"/>
  <c r="D645" i="11"/>
  <c r="D643" i="11"/>
  <c r="D641" i="11"/>
  <c r="D639" i="11"/>
  <c r="D630" i="11"/>
  <c r="D632" i="11"/>
  <c r="D634" i="11"/>
  <c r="D636" i="11"/>
  <c r="D628" i="11"/>
  <c r="D626" i="11"/>
  <c r="D621" i="11"/>
  <c r="D600" i="11"/>
  <c r="D586" i="11"/>
  <c r="D582" i="11"/>
  <c r="D561" i="11"/>
  <c r="D547" i="11"/>
  <c r="D545" i="11"/>
  <c r="D541" i="11"/>
  <c r="D520" i="11"/>
  <c r="D506" i="11"/>
  <c r="D504" i="11"/>
  <c r="D500" i="11"/>
  <c r="D479" i="11"/>
  <c r="D465" i="11"/>
  <c r="D463" i="11"/>
  <c r="D459" i="11"/>
  <c r="D424" i="11"/>
  <c r="D422" i="11"/>
  <c r="D418" i="11"/>
  <c r="D397" i="11"/>
  <c r="D379" i="11"/>
  <c r="D378" i="11" s="1"/>
  <c r="D376" i="11"/>
  <c r="D375" i="11" s="1"/>
  <c r="D373" i="11"/>
  <c r="D372" i="11" s="1"/>
  <c r="D370" i="11"/>
  <c r="D369" i="11" s="1"/>
  <c r="D367" i="11"/>
  <c r="D366" i="11" s="1"/>
  <c r="D364" i="11"/>
  <c r="D363" i="11" s="1"/>
  <c r="D361" i="11"/>
  <c r="D360" i="11" s="1"/>
  <c r="D358" i="11"/>
  <c r="D357" i="11" s="1"/>
  <c r="D355" i="11"/>
  <c r="D354" i="11" s="1"/>
  <c r="D352" i="11"/>
  <c r="D351" i="11" s="1"/>
  <c r="D349" i="11"/>
  <c r="D348" i="11" s="1"/>
  <c r="D346" i="11"/>
  <c r="D345" i="11" s="1"/>
  <c r="D343" i="11"/>
  <c r="D342" i="11" s="1"/>
  <c r="D340" i="11"/>
  <c r="D339" i="11" s="1"/>
  <c r="D335" i="11"/>
  <c r="D237" i="11"/>
  <c r="D236" i="11" s="1"/>
  <c r="D234" i="11"/>
  <c r="D233" i="11" s="1"/>
  <c r="D61" i="11"/>
  <c r="D60" i="11" s="1"/>
  <c r="D58" i="11"/>
  <c r="D57" i="11" s="1"/>
  <c r="D55" i="11"/>
  <c r="D54" i="11" s="1"/>
  <c r="D8" i="11"/>
  <c r="D7" i="11" s="1"/>
  <c r="D6" i="11" s="1"/>
  <c r="D5" i="11" s="1"/>
  <c r="E2797" i="11" l="1"/>
  <c r="D946" i="11"/>
  <c r="E56" i="10"/>
  <c r="D56" i="10"/>
  <c r="D1457" i="11"/>
  <c r="D382" i="11"/>
  <c r="D820" i="11"/>
  <c r="E52" i="16"/>
  <c r="E86" i="16"/>
  <c r="E87" i="16" s="1"/>
  <c r="E5" i="16"/>
  <c r="D4" i="11"/>
  <c r="F70" i="10"/>
  <c r="E2889" i="11"/>
  <c r="E2888" i="11" s="1"/>
  <c r="E2887" i="11" s="1"/>
  <c r="F57" i="10"/>
  <c r="D313" i="10"/>
  <c r="D312" i="10" s="1"/>
  <c r="F312" i="10" s="1"/>
  <c r="F214" i="10"/>
  <c r="D45" i="10"/>
  <c r="F46" i="10"/>
  <c r="D713" i="11"/>
  <c r="D1116" i="11"/>
  <c r="E1654" i="11"/>
  <c r="E1643" i="11" s="1"/>
  <c r="D638" i="11"/>
  <c r="D673" i="11"/>
  <c r="D625" i="11"/>
  <c r="D651" i="11"/>
  <c r="D749" i="11"/>
  <c r="D705" i="11"/>
  <c r="D721" i="11"/>
  <c r="D53" i="11"/>
  <c r="D338" i="11"/>
  <c r="D1392" i="11"/>
  <c r="D1339" i="11"/>
  <c r="D1007" i="11"/>
  <c r="D1534" i="11"/>
  <c r="D1522" i="11" s="1"/>
  <c r="D232" i="11"/>
  <c r="D14" i="11"/>
  <c r="D13" i="11" s="1"/>
  <c r="D12" i="11" s="1"/>
  <c r="D18" i="11"/>
  <c r="D17" i="11" s="1"/>
  <c r="D21" i="11"/>
  <c r="D20" i="11" s="1"/>
  <c r="D25" i="11"/>
  <c r="D24" i="11" s="1"/>
  <c r="D28" i="11"/>
  <c r="D27" i="11" s="1"/>
  <c r="D31" i="11"/>
  <c r="D30" i="11" s="1"/>
  <c r="D34" i="11"/>
  <c r="D33" i="11" s="1"/>
  <c r="D37" i="11"/>
  <c r="D36" i="11" s="1"/>
  <c r="D40" i="11"/>
  <c r="D39" i="11" s="1"/>
  <c r="D43" i="11"/>
  <c r="D42" i="11" s="1"/>
  <c r="D47" i="11"/>
  <c r="D46" i="11" s="1"/>
  <c r="D45" i="11" s="1"/>
  <c r="D51" i="11"/>
  <c r="D50" i="11" s="1"/>
  <c r="D49" i="11" s="1"/>
  <c r="D64" i="11"/>
  <c r="D63" i="11" s="1"/>
  <c r="D70" i="11"/>
  <c r="D72" i="11"/>
  <c r="D77" i="11"/>
  <c r="D76" i="11" s="1"/>
  <c r="D80" i="11"/>
  <c r="D79" i="11" s="1"/>
  <c r="D83" i="11"/>
  <c r="D82" i="11" s="1"/>
  <c r="D86" i="11"/>
  <c r="D85" i="11" s="1"/>
  <c r="D90" i="11"/>
  <c r="D92" i="11"/>
  <c r="D94" i="11"/>
  <c r="D96" i="11"/>
  <c r="D99" i="11"/>
  <c r="D101" i="11"/>
  <c r="D103" i="11"/>
  <c r="D105" i="11"/>
  <c r="D108" i="11"/>
  <c r="D110" i="11"/>
  <c r="D113" i="11"/>
  <c r="D115" i="11"/>
  <c r="D117" i="11"/>
  <c r="D120" i="11"/>
  <c r="D119" i="11" s="1"/>
  <c r="D123" i="11"/>
  <c r="D125" i="11"/>
  <c r="D127" i="11"/>
  <c r="D129" i="11"/>
  <c r="D131" i="11"/>
  <c r="D133" i="11"/>
  <c r="D136" i="11"/>
  <c r="D138" i="11"/>
  <c r="D141" i="11"/>
  <c r="D143" i="11"/>
  <c r="D145" i="11"/>
  <c r="D147" i="11"/>
  <c r="D149" i="11"/>
  <c r="D151" i="11"/>
  <c r="D153" i="11"/>
  <c r="D155" i="11"/>
  <c r="D157" i="11"/>
  <c r="D159" i="11"/>
  <c r="D161" i="11"/>
  <c r="D163" i="11"/>
  <c r="D165" i="11"/>
  <c r="D167" i="11"/>
  <c r="D169" i="11"/>
  <c r="D171" i="11"/>
  <c r="D173" i="11"/>
  <c r="D176" i="11"/>
  <c r="D178" i="11"/>
  <c r="D180" i="11"/>
  <c r="D184" i="11"/>
  <c r="D186" i="11"/>
  <c r="D188" i="11"/>
  <c r="D190" i="11"/>
  <c r="D192" i="11"/>
  <c r="D194" i="11"/>
  <c r="D197" i="11"/>
  <c r="D196" i="11" s="1"/>
  <c r="D200" i="11"/>
  <c r="D202" i="11"/>
  <c r="D204" i="11"/>
  <c r="D207" i="11"/>
  <c r="D209" i="11"/>
  <c r="D211" i="11"/>
  <c r="D215" i="11"/>
  <c r="D214" i="11" s="1"/>
  <c r="D218" i="11"/>
  <c r="D217" i="11" s="1"/>
  <c r="D221" i="11"/>
  <c r="D220" i="11" s="1"/>
  <c r="D224" i="11"/>
  <c r="D223" i="11" s="1"/>
  <c r="D227" i="11"/>
  <c r="D226" i="11" s="1"/>
  <c r="D230" i="11"/>
  <c r="D229" i="11" s="1"/>
  <c r="D241" i="11"/>
  <c r="D243" i="11"/>
  <c r="D245" i="11"/>
  <c r="D247" i="11"/>
  <c r="D250" i="11"/>
  <c r="D252" i="11"/>
  <c r="D254" i="11"/>
  <c r="D257" i="11"/>
  <c r="D259" i="11"/>
  <c r="D262" i="11"/>
  <c r="D264" i="11"/>
  <c r="D266" i="11"/>
  <c r="D269" i="11"/>
  <c r="D268" i="11" s="1"/>
  <c r="D272" i="11"/>
  <c r="D274" i="11"/>
  <c r="D276" i="11"/>
  <c r="D278" i="11"/>
  <c r="D280" i="11"/>
  <c r="D282" i="11"/>
  <c r="D285" i="11"/>
  <c r="D287" i="11"/>
  <c r="D290" i="11"/>
  <c r="D292" i="11"/>
  <c r="D294" i="11"/>
  <c r="D296" i="11"/>
  <c r="D298" i="11"/>
  <c r="D300" i="11"/>
  <c r="D302" i="11"/>
  <c r="D304" i="11"/>
  <c r="D306" i="11"/>
  <c r="D308" i="11"/>
  <c r="D310" i="11"/>
  <c r="D312" i="11"/>
  <c r="D314" i="11"/>
  <c r="D316" i="11"/>
  <c r="D318" i="11"/>
  <c r="D321" i="11"/>
  <c r="D320" i="11" s="1"/>
  <c r="D324" i="11"/>
  <c r="D326" i="11"/>
  <c r="D328" i="11"/>
  <c r="D331" i="11"/>
  <c r="D333" i="11"/>
  <c r="D730" i="11"/>
  <c r="D729" i="11" s="1"/>
  <c r="D728" i="11" s="1"/>
  <c r="D734" i="11"/>
  <c r="D733" i="11" s="1"/>
  <c r="D732" i="11" s="1"/>
  <c r="D738" i="11"/>
  <c r="D737" i="11" s="1"/>
  <c r="D736" i="11" s="1"/>
  <c r="D742" i="11"/>
  <c r="D741" i="11" s="1"/>
  <c r="D740" i="11" s="1"/>
  <c r="D746" i="11"/>
  <c r="D745" i="11" s="1"/>
  <c r="D744" i="11" s="1"/>
  <c r="E1597" i="11"/>
  <c r="E1596" i="11" s="1"/>
  <c r="E1600" i="11"/>
  <c r="E1599" i="11" s="1"/>
  <c r="D199" i="11" l="1"/>
  <c r="D182" i="11"/>
  <c r="D175" i="11" s="1"/>
  <c r="E94" i="16"/>
  <c r="F56" i="10"/>
  <c r="F45" i="10"/>
  <c r="D3" i="10"/>
  <c r="F3" i="10" s="1"/>
  <c r="D330" i="11"/>
  <c r="E1592" i="11"/>
  <c r="D261" i="11"/>
  <c r="D240" i="11"/>
  <c r="D256" i="11"/>
  <c r="D727" i="11"/>
  <c r="D323" i="11"/>
  <c r="D289" i="11"/>
  <c r="D271" i="11"/>
  <c r="D249" i="11"/>
  <c r="D284" i="11"/>
  <c r="D381" i="11"/>
  <c r="D69" i="11"/>
  <c r="D68" i="11" s="1"/>
  <c r="D206" i="11"/>
  <c r="D213" i="11"/>
  <c r="D89" i="11"/>
  <c r="D75" i="11"/>
  <c r="D140" i="11"/>
  <c r="D112" i="11"/>
  <c r="D107" i="11"/>
  <c r="D122" i="11"/>
  <c r="D135" i="11"/>
  <c r="D98" i="11"/>
  <c r="D23" i="11"/>
  <c r="D16" i="11"/>
  <c r="D748" i="11"/>
  <c r="D704" i="11"/>
  <c r="D88" i="11" l="1"/>
  <c r="D337" i="11"/>
  <c r="D239" i="11"/>
  <c r="D726" i="11"/>
  <c r="D11" i="11"/>
  <c r="E1179" i="1"/>
  <c r="E2177" i="11" s="1"/>
  <c r="E1180" i="1"/>
  <c r="E2178" i="11" s="1"/>
  <c r="E1181" i="1"/>
  <c r="E2179" i="11" s="1"/>
  <c r="E1182" i="1"/>
  <c r="E2181" i="11" s="1"/>
  <c r="E1183" i="1"/>
  <c r="E2182" i="11" s="1"/>
  <c r="E1184" i="1"/>
  <c r="E2183" i="11" s="1"/>
  <c r="E1185" i="1"/>
  <c r="E2184" i="11" s="1"/>
  <c r="E1186" i="1"/>
  <c r="E2185" i="11" s="1"/>
  <c r="E1187" i="1"/>
  <c r="E2186" i="11" s="1"/>
  <c r="E1188" i="1"/>
  <c r="E2187" i="11" s="1"/>
  <c r="E1189" i="1"/>
  <c r="E2188" i="11" s="1"/>
  <c r="E1190" i="1"/>
  <c r="E2189" i="11" s="1"/>
  <c r="E1191" i="1"/>
  <c r="E2190" i="11" s="1"/>
  <c r="E1192" i="1"/>
  <c r="E2191" i="11" s="1"/>
  <c r="E1193" i="1"/>
  <c r="E2192" i="11" s="1"/>
  <c r="E1194" i="1"/>
  <c r="E2193" i="11" s="1"/>
  <c r="E1195" i="1"/>
  <c r="E2194" i="11" s="1"/>
  <c r="E1196" i="1"/>
  <c r="E2195" i="11" s="1"/>
  <c r="E1197" i="1"/>
  <c r="E2196" i="11" s="1"/>
  <c r="E1198" i="1"/>
  <c r="E2197" i="11" s="1"/>
  <c r="E1199" i="1"/>
  <c r="E2198" i="11" s="1"/>
  <c r="E1200" i="1"/>
  <c r="E2199" i="11" s="1"/>
  <c r="E1201" i="1"/>
  <c r="E2200" i="11" s="1"/>
  <c r="E1202" i="1"/>
  <c r="E2202" i="11" s="1"/>
  <c r="E1203" i="1"/>
  <c r="E2203" i="11" s="1"/>
  <c r="E1204" i="1"/>
  <c r="E2204" i="11" s="1"/>
  <c r="E1205" i="1"/>
  <c r="E2212" i="11" s="1"/>
  <c r="E2211" i="11" s="1"/>
  <c r="E1206" i="1"/>
  <c r="E2207" i="11" s="1"/>
  <c r="E1207" i="1"/>
  <c r="E2208" i="11" s="1"/>
  <c r="E1208" i="1"/>
  <c r="E2209" i="11" s="1"/>
  <c r="E1209" i="1"/>
  <c r="E2214" i="11" s="1"/>
  <c r="E2213" i="11" s="1"/>
  <c r="E1210" i="1"/>
  <c r="E2216" i="11" s="1"/>
  <c r="E2215" i="11" s="1"/>
  <c r="E1211" i="1"/>
  <c r="E1213" i="1"/>
  <c r="E1214" i="1"/>
  <c r="E2593" i="11" s="1"/>
  <c r="E2592" i="11" s="1"/>
  <c r="E2591" i="11" s="1"/>
  <c r="E1215" i="1"/>
  <c r="E1178" i="1"/>
  <c r="E2176" i="11" s="1"/>
  <c r="E1177" i="1"/>
  <c r="E2175" i="11" s="1"/>
  <c r="E1176" i="1"/>
  <c r="E2174" i="11" s="1"/>
  <c r="E1175" i="1"/>
  <c r="E2173" i="11" s="1"/>
  <c r="E1174" i="1"/>
  <c r="E2172" i="11" s="1"/>
  <c r="E1173" i="1"/>
  <c r="E2171" i="11" s="1"/>
  <c r="E1172" i="1"/>
  <c r="E2170" i="11" s="1"/>
  <c r="E1171" i="1"/>
  <c r="E2169" i="11" s="1"/>
  <c r="E1170" i="1"/>
  <c r="E2168" i="11" s="1"/>
  <c r="E1169" i="1"/>
  <c r="E2167" i="11" s="1"/>
  <c r="E1168" i="1"/>
  <c r="E1167" i="1"/>
  <c r="E1166" i="1"/>
  <c r="E1165" i="1"/>
  <c r="E1164" i="1"/>
  <c r="E2646" i="11" s="1"/>
  <c r="E2645" i="11" s="1"/>
  <c r="E2644" i="11" s="1"/>
  <c r="E1163" i="1"/>
  <c r="E2603" i="11" s="1"/>
  <c r="E2602" i="11" s="1"/>
  <c r="E2601" i="11" s="1"/>
  <c r="E1162" i="1"/>
  <c r="E1161" i="1"/>
  <c r="E2641" i="11" s="1"/>
  <c r="E2640" i="11" s="1"/>
  <c r="E2637" i="11" s="1"/>
  <c r="E1160" i="1"/>
  <c r="E2600" i="11" s="1"/>
  <c r="E2599" i="11" s="1"/>
  <c r="E2598" i="11" s="1"/>
  <c r="E1159" i="1"/>
  <c r="E2784" i="11" s="1"/>
  <c r="E2783" i="11" s="1"/>
  <c r="E2782" i="11" s="1"/>
  <c r="E1158" i="1"/>
  <c r="E2610" i="11" s="1"/>
  <c r="E2609" i="11" s="1"/>
  <c r="E2608" i="11" s="1"/>
  <c r="E1157" i="1"/>
  <c r="E2607" i="11" s="1"/>
  <c r="E2605" i="11" s="1"/>
  <c r="E2604" i="11" s="1"/>
  <c r="E1156" i="1"/>
  <c r="E2597" i="11" s="1"/>
  <c r="E2596" i="11" s="1"/>
  <c r="E2595" i="11" s="1"/>
  <c r="E1155" i="1"/>
  <c r="E1154" i="1"/>
  <c r="E1153" i="1"/>
  <c r="E1152" i="1"/>
  <c r="E1151" i="1"/>
  <c r="E1150" i="1"/>
  <c r="E1149" i="1"/>
  <c r="E1148" i="1"/>
  <c r="E1147" i="1"/>
  <c r="E1146" i="1"/>
  <c r="E1145" i="1"/>
  <c r="E1144" i="1"/>
  <c r="E1143" i="1"/>
  <c r="E1885" i="11" s="1"/>
  <c r="E1142" i="1"/>
  <c r="E1884" i="11" s="1"/>
  <c r="E1141" i="1"/>
  <c r="E1883" i="11" s="1"/>
  <c r="E1140" i="1"/>
  <c r="E1881" i="11" s="1"/>
  <c r="E1139" i="1"/>
  <c r="E1880" i="11" s="1"/>
  <c r="E1138" i="1"/>
  <c r="E1879" i="11" s="1"/>
  <c r="E1137" i="1"/>
  <c r="E1878" i="11" s="1"/>
  <c r="E1136" i="1"/>
  <c r="E1877" i="11" s="1"/>
  <c r="E1135" i="1"/>
  <c r="E1876" i="11" s="1"/>
  <c r="E1134" i="1"/>
  <c r="E1875" i="11" s="1"/>
  <c r="E1133" i="1"/>
  <c r="E1874" i="11" s="1"/>
  <c r="E1132" i="1"/>
  <c r="E1873" i="11" s="1"/>
  <c r="E1131" i="1"/>
  <c r="E1872" i="11" s="1"/>
  <c r="E1130" i="1"/>
  <c r="E1871" i="11" s="1"/>
  <c r="E1129" i="1"/>
  <c r="E1870" i="11" s="1"/>
  <c r="E1128" i="1"/>
  <c r="E1869" i="11" s="1"/>
  <c r="E1127" i="1"/>
  <c r="E1868" i="11" s="1"/>
  <c r="E1126" i="1"/>
  <c r="E1867" i="11" s="1"/>
  <c r="E1125" i="1"/>
  <c r="E1866" i="11" s="1"/>
  <c r="E1124" i="1"/>
  <c r="E1865" i="11" s="1"/>
  <c r="E1123" i="1"/>
  <c r="E1864" i="11" s="1"/>
  <c r="E1122" i="1"/>
  <c r="E1863" i="11" s="1"/>
  <c r="E1121" i="1"/>
  <c r="E1862" i="11" s="1"/>
  <c r="E1120" i="1"/>
  <c r="E1860" i="11" s="1"/>
  <c r="E1119" i="1"/>
  <c r="E1859" i="11" s="1"/>
  <c r="E1118" i="1"/>
  <c r="E1858" i="11" s="1"/>
  <c r="E1117" i="1"/>
  <c r="E1857" i="11" s="1"/>
  <c r="E1116" i="1"/>
  <c r="E1856" i="11" s="1"/>
  <c r="E1115" i="1"/>
  <c r="E1855" i="11" s="1"/>
  <c r="E1114" i="1"/>
  <c r="E1854" i="11" s="1"/>
  <c r="E1113" i="1"/>
  <c r="E1853" i="11" s="1"/>
  <c r="E1112" i="1"/>
  <c r="E1852" i="11" s="1"/>
  <c r="E1111" i="1"/>
  <c r="E1851" i="11" s="1"/>
  <c r="E1110" i="1"/>
  <c r="E1850" i="11" s="1"/>
  <c r="E1109" i="1"/>
  <c r="E1849" i="11" s="1"/>
  <c r="E1108" i="1"/>
  <c r="E1848" i="11" s="1"/>
  <c r="E1107" i="1"/>
  <c r="E1106" i="1"/>
  <c r="E1845" i="11" s="1"/>
  <c r="E1844" i="11" s="1"/>
  <c r="E1105" i="1"/>
  <c r="E1843" i="11" s="1"/>
  <c r="E1842" i="11" s="1"/>
  <c r="E1104" i="1"/>
  <c r="E1841" i="11" s="1"/>
  <c r="E1840" i="11" s="1"/>
  <c r="E1103" i="1"/>
  <c r="E1102" i="1"/>
  <c r="E1838" i="11" s="1"/>
  <c r="E1837" i="11" s="1"/>
  <c r="E1101" i="1"/>
  <c r="E1836" i="11" s="1"/>
  <c r="E1835" i="11" s="1"/>
  <c r="E1100" i="1"/>
  <c r="E1834" i="11" s="1"/>
  <c r="E1833" i="11" s="1"/>
  <c r="E1099" i="1"/>
  <c r="E1098" i="1"/>
  <c r="E1097" i="1"/>
  <c r="E1096" i="1"/>
  <c r="E1095" i="1"/>
  <c r="E1831" i="11" s="1"/>
  <c r="E1094" i="1"/>
  <c r="E1830" i="11" s="1"/>
  <c r="E1093" i="1"/>
  <c r="E1829" i="11" s="1"/>
  <c r="E1092" i="1"/>
  <c r="E1827" i="11" s="1"/>
  <c r="E1091" i="1"/>
  <c r="E1826" i="11" s="1"/>
  <c r="E1090" i="1"/>
  <c r="E1825" i="11" s="1"/>
  <c r="E1089" i="1"/>
  <c r="E1824" i="11" s="1"/>
  <c r="E1088" i="1"/>
  <c r="E1823" i="11" s="1"/>
  <c r="E1087" i="1"/>
  <c r="E1822" i="11" s="1"/>
  <c r="E1086" i="1"/>
  <c r="E1821" i="11" s="1"/>
  <c r="E1085" i="1"/>
  <c r="E1820" i="11" s="1"/>
  <c r="E1084" i="1"/>
  <c r="E1819" i="11" s="1"/>
  <c r="E1083" i="1"/>
  <c r="E1818" i="11" s="1"/>
  <c r="E1082" i="1"/>
  <c r="E1817" i="11" s="1"/>
  <c r="E1081" i="1"/>
  <c r="E1816" i="11" s="1"/>
  <c r="E1080" i="1"/>
  <c r="E1815" i="11" s="1"/>
  <c r="E1079" i="1"/>
  <c r="E1814" i="11" s="1"/>
  <c r="E1078" i="1"/>
  <c r="E1813" i="11" s="1"/>
  <c r="E1077" i="1"/>
  <c r="E1812" i="11" s="1"/>
  <c r="E1076" i="1"/>
  <c r="E1811" i="11" s="1"/>
  <c r="E1075" i="1"/>
  <c r="E1810" i="11" s="1"/>
  <c r="E1074" i="1"/>
  <c r="E1809" i="11" s="1"/>
  <c r="E1073" i="1"/>
  <c r="E1808" i="11" s="1"/>
  <c r="E1072" i="1"/>
  <c r="E1806" i="11" s="1"/>
  <c r="E1071" i="1"/>
  <c r="E1805" i="11" s="1"/>
  <c r="E1070" i="1"/>
  <c r="E1804" i="11" s="1"/>
  <c r="E1069" i="1"/>
  <c r="E1803" i="11" s="1"/>
  <c r="E1068" i="1"/>
  <c r="E1802" i="11" s="1"/>
  <c r="E1067" i="1"/>
  <c r="E1801" i="11" s="1"/>
  <c r="E1066" i="1"/>
  <c r="E1800" i="11" s="1"/>
  <c r="E1065" i="1"/>
  <c r="E1799" i="11" s="1"/>
  <c r="E1064" i="1"/>
  <c r="E1798" i="11" s="1"/>
  <c r="E1063" i="1"/>
  <c r="E1797" i="11" s="1"/>
  <c r="E1062" i="1"/>
  <c r="E1796" i="11" s="1"/>
  <c r="E1061" i="1"/>
  <c r="E1795" i="11" s="1"/>
  <c r="E1060" i="1"/>
  <c r="E1794" i="11" s="1"/>
  <c r="E1058" i="1"/>
  <c r="E1770" i="11" s="1"/>
  <c r="E1769" i="11" s="1"/>
  <c r="E1768" i="11" s="1"/>
  <c r="E1056" i="1"/>
  <c r="E1767" i="11" s="1"/>
  <c r="E1055" i="1"/>
  <c r="E1054" i="1"/>
  <c r="E2787" i="11" s="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2731" i="11" s="1"/>
  <c r="E759" i="1"/>
  <c r="E2730" i="11" s="1"/>
  <c r="E758" i="1"/>
  <c r="E2729" i="11" s="1"/>
  <c r="E757" i="1"/>
  <c r="E2725" i="11" s="1"/>
  <c r="E756" i="1"/>
  <c r="E2724" i="11" s="1"/>
  <c r="E755" i="1"/>
  <c r="E2723" i="11" s="1"/>
  <c r="E754" i="1"/>
  <c r="E2520" i="11" s="1"/>
  <c r="E2519" i="11" s="1"/>
  <c r="E753" i="1"/>
  <c r="E2518" i="11" s="1"/>
  <c r="E2517" i="11" s="1"/>
  <c r="E752" i="1"/>
  <c r="E2516" i="11" s="1"/>
  <c r="E2515" i="11" s="1"/>
  <c r="E751" i="1"/>
  <c r="E2514" i="11" s="1"/>
  <c r="E2513" i="11" s="1"/>
  <c r="E750" i="1"/>
  <c r="E2509" i="11" s="1"/>
  <c r="E2508" i="11" s="1"/>
  <c r="E2507" i="11" s="1"/>
  <c r="E749" i="1"/>
  <c r="E2506" i="11" s="1"/>
  <c r="E2505" i="11" s="1"/>
  <c r="E2504" i="11" s="1"/>
  <c r="E748" i="1"/>
  <c r="E2512" i="11" s="1"/>
  <c r="E2511" i="11" s="1"/>
  <c r="E747" i="1"/>
  <c r="E2503" i="11" s="1"/>
  <c r="E2502" i="11" s="1"/>
  <c r="E746" i="1"/>
  <c r="E2501" i="11" s="1"/>
  <c r="E745" i="1"/>
  <c r="E2500" i="11" s="1"/>
  <c r="E744" i="1"/>
  <c r="E2499" i="11" s="1"/>
  <c r="E743" i="1"/>
  <c r="E2497" i="11" s="1"/>
  <c r="E742" i="1"/>
  <c r="E2496" i="11" s="1"/>
  <c r="E741" i="1"/>
  <c r="E2495" i="11" s="1"/>
  <c r="E740" i="1"/>
  <c r="E2494" i="11" s="1"/>
  <c r="E739" i="1"/>
  <c r="E2493" i="11" s="1"/>
  <c r="E738" i="1"/>
  <c r="E2492" i="11" s="1"/>
  <c r="E737" i="1"/>
  <c r="E2491" i="11" s="1"/>
  <c r="E736" i="1"/>
  <c r="E2490" i="11" s="1"/>
  <c r="E735" i="1"/>
  <c r="E2489" i="11" s="1"/>
  <c r="E734" i="1"/>
  <c r="E2488" i="11" s="1"/>
  <c r="E733" i="1"/>
  <c r="E2487" i="11" s="1"/>
  <c r="E732" i="1"/>
  <c r="E2486" i="11" s="1"/>
  <c r="E731" i="1"/>
  <c r="E2485" i="11" s="1"/>
  <c r="E730" i="1"/>
  <c r="E2484" i="11" s="1"/>
  <c r="E729" i="1"/>
  <c r="E2483" i="11" s="1"/>
  <c r="E728" i="1"/>
  <c r="E2482" i="11" s="1"/>
  <c r="E727" i="1"/>
  <c r="E2481" i="11" s="1"/>
  <c r="E726" i="1"/>
  <c r="E2480" i="11" s="1"/>
  <c r="E725" i="1"/>
  <c r="E2479" i="11" s="1"/>
  <c r="E724" i="1"/>
  <c r="E2478" i="11" s="1"/>
  <c r="E723" i="1"/>
  <c r="E2477" i="11" s="1"/>
  <c r="E722" i="1"/>
  <c r="E2476" i="11" s="1"/>
  <c r="E721" i="1"/>
  <c r="E2475" i="11" s="1"/>
  <c r="E720" i="1"/>
  <c r="E2473" i="11" s="1"/>
  <c r="E719" i="1"/>
  <c r="E2472" i="11" s="1"/>
  <c r="E718" i="1"/>
  <c r="E2471" i="11" s="1"/>
  <c r="E717" i="1"/>
  <c r="E2470" i="11" s="1"/>
  <c r="E716" i="1"/>
  <c r="E2469" i="11" s="1"/>
  <c r="E715" i="1"/>
  <c r="E2468" i="11" s="1"/>
  <c r="E714" i="1"/>
  <c r="E2467" i="11" s="1"/>
  <c r="E713" i="1"/>
  <c r="E2466" i="11" s="1"/>
  <c r="E712" i="1"/>
  <c r="E2465" i="11" s="1"/>
  <c r="E711" i="1"/>
  <c r="E2464" i="11" s="1"/>
  <c r="E710" i="1"/>
  <c r="E2463" i="11" s="1"/>
  <c r="E709" i="1"/>
  <c r="E2462" i="11" s="1"/>
  <c r="E708" i="1"/>
  <c r="E2461" i="11" s="1"/>
  <c r="E707" i="1"/>
  <c r="E2458" i="11" s="1"/>
  <c r="E2457" i="11" s="1"/>
  <c r="E706" i="1"/>
  <c r="E2456" i="11" s="1"/>
  <c r="E2455" i="11" s="1"/>
  <c r="E705" i="1"/>
  <c r="E2454" i="11" s="1"/>
  <c r="E2453" i="11" s="1"/>
  <c r="E704" i="1"/>
  <c r="E2452" i="11" s="1"/>
  <c r="E2451" i="11" s="1"/>
  <c r="E703" i="1"/>
  <c r="E2447" i="11" s="1"/>
  <c r="E2446" i="11" s="1"/>
  <c r="E2445" i="11" s="1"/>
  <c r="E702" i="1"/>
  <c r="E2444" i="11" s="1"/>
  <c r="E2443" i="11" s="1"/>
  <c r="E2442" i="11" s="1"/>
  <c r="E701" i="1"/>
  <c r="E2450" i="11" s="1"/>
  <c r="E2449" i="11" s="1"/>
  <c r="E700" i="1"/>
  <c r="E2441" i="11" s="1"/>
  <c r="E2440" i="11" s="1"/>
  <c r="E699" i="1"/>
  <c r="E2439" i="11" s="1"/>
  <c r="E698" i="1"/>
  <c r="E2438" i="11" s="1"/>
  <c r="E697" i="1"/>
  <c r="E2437" i="11" s="1"/>
  <c r="E696" i="1"/>
  <c r="E2435" i="11" s="1"/>
  <c r="E695" i="1"/>
  <c r="E2434" i="11" s="1"/>
  <c r="E694" i="1"/>
  <c r="E2433" i="11" s="1"/>
  <c r="E693" i="1"/>
  <c r="E2432" i="11" s="1"/>
  <c r="E692" i="1"/>
  <c r="E2431" i="11" s="1"/>
  <c r="E691" i="1"/>
  <c r="E2430" i="11" s="1"/>
  <c r="E690" i="1"/>
  <c r="E2429" i="11" s="1"/>
  <c r="E689" i="1"/>
  <c r="E2428" i="11" s="1"/>
  <c r="E688" i="1"/>
  <c r="E2427" i="11" s="1"/>
  <c r="E687" i="1"/>
  <c r="E2426" i="11" s="1"/>
  <c r="E686" i="1"/>
  <c r="E2425" i="11" s="1"/>
  <c r="E685" i="1"/>
  <c r="E2424" i="11" s="1"/>
  <c r="E684" i="1"/>
  <c r="E2423" i="11" s="1"/>
  <c r="E683" i="1"/>
  <c r="E2422" i="11" s="1"/>
  <c r="E682" i="1"/>
  <c r="E2421" i="11" s="1"/>
  <c r="E681" i="1"/>
  <c r="E2420" i="11" s="1"/>
  <c r="E680" i="1"/>
  <c r="E2419" i="11" s="1"/>
  <c r="E679" i="1"/>
  <c r="E2418" i="11" s="1"/>
  <c r="E678" i="1"/>
  <c r="E2417" i="11" s="1"/>
  <c r="E677" i="1"/>
  <c r="E2416" i="11" s="1"/>
  <c r="E676" i="1"/>
  <c r="E2414" i="11" s="1"/>
  <c r="E675" i="1"/>
  <c r="E2413" i="11" s="1"/>
  <c r="E674" i="1"/>
  <c r="E2412" i="11" s="1"/>
  <c r="E673" i="1"/>
  <c r="E2411" i="11" s="1"/>
  <c r="E672" i="1"/>
  <c r="E2410" i="11" s="1"/>
  <c r="E671" i="1"/>
  <c r="E2409" i="11" s="1"/>
  <c r="E670" i="1"/>
  <c r="E2408" i="11" s="1"/>
  <c r="E669" i="1"/>
  <c r="E2407" i="11" s="1"/>
  <c r="E668" i="1"/>
  <c r="E2406" i="11" s="1"/>
  <c r="E667" i="1"/>
  <c r="E2405" i="11" s="1"/>
  <c r="E666" i="1"/>
  <c r="E2404" i="11" s="1"/>
  <c r="E665" i="1"/>
  <c r="E2403" i="11" s="1"/>
  <c r="E664" i="1"/>
  <c r="E2402" i="11" s="1"/>
  <c r="E663" i="1"/>
  <c r="E2399" i="11" s="1"/>
  <c r="E2398" i="11" s="1"/>
  <c r="E662" i="1"/>
  <c r="E2397" i="11" s="1"/>
  <c r="E2396" i="11" s="1"/>
  <c r="E661" i="1"/>
  <c r="E2395" i="11" s="1"/>
  <c r="E2394" i="11" s="1"/>
  <c r="E660" i="1"/>
  <c r="E2393" i="11" s="1"/>
  <c r="E2392" i="11" s="1"/>
  <c r="E659" i="1"/>
  <c r="E2388" i="11" s="1"/>
  <c r="E2387" i="11" s="1"/>
  <c r="E2386" i="11" s="1"/>
  <c r="E658" i="1"/>
  <c r="E2385" i="11" s="1"/>
  <c r="E2384" i="11" s="1"/>
  <c r="E2383" i="11" s="1"/>
  <c r="E657" i="1"/>
  <c r="E2391" i="11" s="1"/>
  <c r="E2390" i="11" s="1"/>
  <c r="E656" i="1"/>
  <c r="E2382" i="11" s="1"/>
  <c r="E2381" i="11" s="1"/>
  <c r="E655" i="1"/>
  <c r="E2380" i="11" s="1"/>
  <c r="E654" i="1"/>
  <c r="E2379" i="11" s="1"/>
  <c r="E653" i="1"/>
  <c r="E2378" i="11" s="1"/>
  <c r="E652" i="1"/>
  <c r="E2376" i="11" s="1"/>
  <c r="E651" i="1"/>
  <c r="E2375" i="11" s="1"/>
  <c r="E650" i="1"/>
  <c r="E2374" i="11" s="1"/>
  <c r="E649" i="1"/>
  <c r="E2373" i="11" s="1"/>
  <c r="E648" i="1"/>
  <c r="E2372" i="11" s="1"/>
  <c r="E647" i="1"/>
  <c r="E2371" i="11" s="1"/>
  <c r="E646" i="1"/>
  <c r="E2370" i="11" s="1"/>
  <c r="E645" i="1"/>
  <c r="E2369" i="11" s="1"/>
  <c r="E644" i="1"/>
  <c r="E2368" i="11" s="1"/>
  <c r="E643" i="1"/>
  <c r="E2367" i="11" s="1"/>
  <c r="E642" i="1"/>
  <c r="E2366" i="11" s="1"/>
  <c r="E641" i="1"/>
  <c r="E2365" i="11" s="1"/>
  <c r="E640" i="1"/>
  <c r="E2364" i="11" s="1"/>
  <c r="E639" i="1"/>
  <c r="E2363" i="11" s="1"/>
  <c r="E638" i="1"/>
  <c r="E2362" i="11" s="1"/>
  <c r="E637" i="1"/>
  <c r="E2361" i="11" s="1"/>
  <c r="E636" i="1"/>
  <c r="E2360" i="11" s="1"/>
  <c r="E635" i="1"/>
  <c r="E2359" i="11" s="1"/>
  <c r="E634" i="1"/>
  <c r="E2358" i="11" s="1"/>
  <c r="E633" i="1"/>
  <c r="E2357" i="11" s="1"/>
  <c r="E632" i="1"/>
  <c r="E2355" i="11" s="1"/>
  <c r="E631" i="1"/>
  <c r="E2354" i="11" s="1"/>
  <c r="E630" i="1"/>
  <c r="E2353" i="11" s="1"/>
  <c r="E629" i="1"/>
  <c r="E2352" i="11" s="1"/>
  <c r="E628" i="1"/>
  <c r="E2351" i="11" s="1"/>
  <c r="E627" i="1"/>
  <c r="E2350" i="11" s="1"/>
  <c r="E626" i="1"/>
  <c r="E2349" i="11" s="1"/>
  <c r="E625" i="1"/>
  <c r="E2348" i="11" s="1"/>
  <c r="E624" i="1"/>
  <c r="E2347" i="11" s="1"/>
  <c r="E623" i="1"/>
  <c r="E2346" i="11" s="1"/>
  <c r="E622" i="1"/>
  <c r="E2345" i="11" s="1"/>
  <c r="E621" i="1"/>
  <c r="E2344" i="11" s="1"/>
  <c r="E620" i="1"/>
  <c r="E2343" i="11" s="1"/>
  <c r="E619" i="1"/>
  <c r="E2340" i="11" s="1"/>
  <c r="E2339" i="11" s="1"/>
  <c r="E618" i="1"/>
  <c r="E2338" i="11" s="1"/>
  <c r="E2337" i="11" s="1"/>
  <c r="E617" i="1"/>
  <c r="E2336" i="11" s="1"/>
  <c r="E2335" i="11" s="1"/>
  <c r="E616" i="1"/>
  <c r="E2334" i="11" s="1"/>
  <c r="E2333" i="11" s="1"/>
  <c r="E615" i="1"/>
  <c r="E2329" i="11" s="1"/>
  <c r="E2328" i="11" s="1"/>
  <c r="E2327" i="11" s="1"/>
  <c r="E614" i="1"/>
  <c r="E2326" i="11" s="1"/>
  <c r="E2325" i="11" s="1"/>
  <c r="E2324" i="11" s="1"/>
  <c r="E613" i="1"/>
  <c r="E2332" i="11" s="1"/>
  <c r="E2331" i="11" s="1"/>
  <c r="E612" i="1"/>
  <c r="E2323" i="11" s="1"/>
  <c r="E2322" i="11" s="1"/>
  <c r="E611" i="1"/>
  <c r="E2321" i="11" s="1"/>
  <c r="E610" i="1"/>
  <c r="E2320" i="11" s="1"/>
  <c r="E609" i="1"/>
  <c r="E2319" i="11" s="1"/>
  <c r="E608" i="1"/>
  <c r="E2317" i="11" s="1"/>
  <c r="E607" i="1"/>
  <c r="E2316" i="11" s="1"/>
  <c r="E606" i="1"/>
  <c r="E2315" i="11" s="1"/>
  <c r="E605" i="1"/>
  <c r="E2314" i="11" s="1"/>
  <c r="E604" i="1"/>
  <c r="E2313" i="11" s="1"/>
  <c r="E603" i="1"/>
  <c r="E2312" i="11" s="1"/>
  <c r="E602" i="1"/>
  <c r="E2311" i="11" s="1"/>
  <c r="E601" i="1"/>
  <c r="E2310" i="11" s="1"/>
  <c r="E600" i="1"/>
  <c r="E2309" i="11" s="1"/>
  <c r="E599" i="1"/>
  <c r="E2308" i="11" s="1"/>
  <c r="E598" i="1"/>
  <c r="E2307" i="11" s="1"/>
  <c r="E597" i="1"/>
  <c r="E2306" i="11" s="1"/>
  <c r="E596" i="1"/>
  <c r="E2305" i="11" s="1"/>
  <c r="E595" i="1"/>
  <c r="E2304" i="11" s="1"/>
  <c r="E594" i="1"/>
  <c r="E2303" i="11" s="1"/>
  <c r="E593" i="1"/>
  <c r="E2302" i="11" s="1"/>
  <c r="E592" i="1"/>
  <c r="E2301" i="11" s="1"/>
  <c r="E591" i="1"/>
  <c r="E2300" i="11" s="1"/>
  <c r="E590" i="1"/>
  <c r="E2299" i="11" s="1"/>
  <c r="E589" i="1"/>
  <c r="E2298" i="11" s="1"/>
  <c r="E588" i="1"/>
  <c r="E2296" i="11" s="1"/>
  <c r="E587" i="1"/>
  <c r="E2295" i="11" s="1"/>
  <c r="E586" i="1"/>
  <c r="E2294" i="11" s="1"/>
  <c r="E585" i="1"/>
  <c r="E2293" i="11" s="1"/>
  <c r="E584" i="1"/>
  <c r="E2292" i="11" s="1"/>
  <c r="E583" i="1"/>
  <c r="E2291" i="11" s="1"/>
  <c r="E582" i="1"/>
  <c r="E2290" i="11" s="1"/>
  <c r="E581" i="1"/>
  <c r="E2289" i="11" s="1"/>
  <c r="E580" i="1"/>
  <c r="E2288" i="11" s="1"/>
  <c r="E579" i="1"/>
  <c r="E2287" i="11" s="1"/>
  <c r="E578" i="1"/>
  <c r="E2286" i="11" s="1"/>
  <c r="E577" i="1"/>
  <c r="E2285" i="11" s="1"/>
  <c r="E576" i="1"/>
  <c r="E2284" i="11" s="1"/>
  <c r="E575" i="1"/>
  <c r="E2280" i="11" s="1"/>
  <c r="E2279" i="11" s="1"/>
  <c r="E574" i="1"/>
  <c r="E2278" i="11" s="1"/>
  <c r="E2277" i="11" s="1"/>
  <c r="E573" i="1"/>
  <c r="E2276" i="11" s="1"/>
  <c r="E2275" i="11" s="1"/>
  <c r="E572" i="1"/>
  <c r="E2274" i="11" s="1"/>
  <c r="E2273" i="11" s="1"/>
  <c r="E571" i="1"/>
  <c r="E2269" i="11" s="1"/>
  <c r="E2268" i="11" s="1"/>
  <c r="E2267" i="11" s="1"/>
  <c r="E570" i="1"/>
  <c r="E2266" i="11" s="1"/>
  <c r="E2265" i="11" s="1"/>
  <c r="E2264" i="11" s="1"/>
  <c r="E569" i="1"/>
  <c r="E2272" i="11" s="1"/>
  <c r="E2271" i="11" s="1"/>
  <c r="E568" i="1"/>
  <c r="E2263" i="11" s="1"/>
  <c r="E2262" i="11" s="1"/>
  <c r="E567" i="1"/>
  <c r="E2261" i="11" s="1"/>
  <c r="E566" i="1"/>
  <c r="E2260" i="11" s="1"/>
  <c r="E565" i="1"/>
  <c r="E2259" i="11" s="1"/>
  <c r="E564" i="1"/>
  <c r="E2257" i="11" s="1"/>
  <c r="E563" i="1"/>
  <c r="E2256" i="11" s="1"/>
  <c r="E562" i="1"/>
  <c r="E2255" i="11" s="1"/>
  <c r="E561" i="1"/>
  <c r="E2254" i="11" s="1"/>
  <c r="E560" i="1"/>
  <c r="E2253" i="11" s="1"/>
  <c r="E559" i="1"/>
  <c r="E2252" i="11" s="1"/>
  <c r="E558" i="1"/>
  <c r="E2251" i="11" s="1"/>
  <c r="E557" i="1"/>
  <c r="E2250" i="11" s="1"/>
  <c r="E556" i="1"/>
  <c r="E2249" i="11" s="1"/>
  <c r="E555" i="1"/>
  <c r="E2248" i="11" s="1"/>
  <c r="E554" i="1"/>
  <c r="E2247" i="11" s="1"/>
  <c r="E553" i="1"/>
  <c r="E2246" i="11" s="1"/>
  <c r="E552" i="1"/>
  <c r="E2245" i="11" s="1"/>
  <c r="E551" i="1"/>
  <c r="E2244" i="11" s="1"/>
  <c r="E550" i="1"/>
  <c r="E2243" i="11" s="1"/>
  <c r="E549" i="1"/>
  <c r="E2242" i="11" s="1"/>
  <c r="E548" i="1"/>
  <c r="E2241" i="11" s="1"/>
  <c r="E547" i="1"/>
  <c r="E2240" i="11" s="1"/>
  <c r="E546" i="1"/>
  <c r="E2239" i="11" s="1"/>
  <c r="E545" i="1"/>
  <c r="E2238" i="11" s="1"/>
  <c r="E544" i="1"/>
  <c r="E2237" i="11" s="1"/>
  <c r="E543" i="1"/>
  <c r="E2236" i="11" s="1"/>
  <c r="E542" i="1"/>
  <c r="E2235" i="11" s="1"/>
  <c r="E541" i="1"/>
  <c r="E2233" i="11" s="1"/>
  <c r="E540" i="1"/>
  <c r="E2232" i="11" s="1"/>
  <c r="E539" i="1"/>
  <c r="E2231" i="11" s="1"/>
  <c r="E538" i="1"/>
  <c r="E2230" i="11" s="1"/>
  <c r="E537" i="1"/>
  <c r="E2229" i="11" s="1"/>
  <c r="E536" i="1"/>
  <c r="E2228" i="11" s="1"/>
  <c r="E535" i="1"/>
  <c r="E2227" i="11" s="1"/>
  <c r="E534" i="1"/>
  <c r="E2226" i="11" s="1"/>
  <c r="E533" i="1"/>
  <c r="E2225" i="11" s="1"/>
  <c r="E532" i="1"/>
  <c r="E2224" i="11" s="1"/>
  <c r="E531" i="1"/>
  <c r="E2223" i="11" s="1"/>
  <c r="E530" i="1"/>
  <c r="E2222" i="11" s="1"/>
  <c r="E529" i="1"/>
  <c r="E2221" i="11" s="1"/>
  <c r="E528" i="1"/>
  <c r="E2220" i="11" s="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2579" i="11" s="1"/>
  <c r="E2578" i="11" s="1"/>
  <c r="E2577" i="11" s="1"/>
  <c r="E2573" i="11" s="1"/>
  <c r="E406" i="1"/>
  <c r="E405" i="1"/>
  <c r="E404" i="1"/>
  <c r="E2781" i="11" s="1"/>
  <c r="E2780" i="11" s="1"/>
  <c r="E2779" i="11" s="1"/>
  <c r="E403" i="1"/>
  <c r="E2769" i="11" s="1"/>
  <c r="E2768" i="11" s="1"/>
  <c r="E2767" i="11" s="1"/>
  <c r="E402" i="1"/>
  <c r="E2766" i="11" s="1"/>
  <c r="E2765" i="11" s="1"/>
  <c r="E2764" i="11" s="1"/>
  <c r="E401" i="1"/>
  <c r="E2749" i="11" s="1"/>
  <c r="E2748" i="11" s="1"/>
  <c r="E2747" i="11" s="1"/>
  <c r="E400" i="1"/>
  <c r="E399" i="1"/>
  <c r="E398" i="1"/>
  <c r="E397" i="1"/>
  <c r="E396" i="1"/>
  <c r="E395" i="1"/>
  <c r="E394" i="1"/>
  <c r="E2760" i="11" s="1"/>
  <c r="E393" i="1"/>
  <c r="E2759" i="11" s="1"/>
  <c r="E392" i="1"/>
  <c r="E2758" i="11" s="1"/>
  <c r="E391" i="1"/>
  <c r="E2754" i="11" s="1"/>
  <c r="E390" i="1"/>
  <c r="E2753" i="11" s="1"/>
  <c r="E389" i="1"/>
  <c r="E2752" i="11" s="1"/>
  <c r="E388" i="1"/>
  <c r="E2149" i="11" s="1"/>
  <c r="E2148" i="11" s="1"/>
  <c r="E387" i="1"/>
  <c r="E2586" i="11" s="1"/>
  <c r="E2585" i="11" s="1"/>
  <c r="E2584" i="11" s="1"/>
  <c r="E386" i="1"/>
  <c r="E2583" i="11" s="1"/>
  <c r="E2582" i="11" s="1"/>
  <c r="E2581" i="11" s="1"/>
  <c r="E385" i="1"/>
  <c r="E2743" i="11" s="1"/>
  <c r="E2742" i="11" s="1"/>
  <c r="E2741" i="11" s="1"/>
  <c r="E384" i="1"/>
  <c r="E383" i="1"/>
  <c r="E382" i="1"/>
  <c r="E2746" i="11" s="1"/>
  <c r="E381" i="1"/>
  <c r="E380" i="1"/>
  <c r="E379" i="1"/>
  <c r="E378" i="1"/>
  <c r="E377" i="1"/>
  <c r="E376" i="1"/>
  <c r="E375" i="1"/>
  <c r="E374" i="1"/>
  <c r="E373" i="1"/>
  <c r="E372" i="1"/>
  <c r="E371" i="1"/>
  <c r="E370" i="1"/>
  <c r="E369" i="1"/>
  <c r="E368" i="1"/>
  <c r="E367" i="1"/>
  <c r="E366" i="1"/>
  <c r="E365" i="1"/>
  <c r="E364" i="1"/>
  <c r="E363" i="1"/>
  <c r="E362" i="1"/>
  <c r="E361" i="1"/>
  <c r="E360" i="1"/>
  <c r="E359" i="1"/>
  <c r="E1969" i="11" s="1"/>
  <c r="E358" i="1"/>
  <c r="E1968" i="11" s="1"/>
  <c r="E357" i="1"/>
  <c r="E1967" i="11" s="1"/>
  <c r="E356" i="1"/>
  <c r="E1965" i="11" s="1"/>
  <c r="E355" i="1"/>
  <c r="E1964" i="11" s="1"/>
  <c r="E354" i="1"/>
  <c r="E1963" i="11" s="1"/>
  <c r="E353" i="1"/>
  <c r="E1962" i="11" s="1"/>
  <c r="E352" i="1"/>
  <c r="E1961" i="11" s="1"/>
  <c r="E351" i="1"/>
  <c r="E1960" i="11" s="1"/>
  <c r="E350" i="1"/>
  <c r="E1959" i="11" s="1"/>
  <c r="E349" i="1"/>
  <c r="E1958" i="11" s="1"/>
  <c r="E348" i="1"/>
  <c r="E1957" i="11" s="1"/>
  <c r="E347" i="1"/>
  <c r="E1956" i="11" s="1"/>
  <c r="E346" i="1"/>
  <c r="E1955" i="11" s="1"/>
  <c r="E345" i="1"/>
  <c r="E1954" i="11" s="1"/>
  <c r="E344" i="1"/>
  <c r="E1953" i="11" s="1"/>
  <c r="E343" i="1"/>
  <c r="E1952" i="11" s="1"/>
  <c r="E342" i="1"/>
  <c r="E1951" i="11" s="1"/>
  <c r="E341" i="1"/>
  <c r="E1950" i="11" s="1"/>
  <c r="E340" i="1"/>
  <c r="E1949" i="11" s="1"/>
  <c r="E339" i="1"/>
  <c r="E1948" i="11" s="1"/>
  <c r="E338" i="1"/>
  <c r="E1947" i="11" s="1"/>
  <c r="E337" i="1"/>
  <c r="E1946" i="11" s="1"/>
  <c r="E336" i="1"/>
  <c r="E1945" i="11" s="1"/>
  <c r="E335" i="1"/>
  <c r="E1943" i="11" s="1"/>
  <c r="E334" i="1"/>
  <c r="E1942" i="11" s="1"/>
  <c r="E333" i="1"/>
  <c r="E1941" i="11" s="1"/>
  <c r="E332" i="1"/>
  <c r="E1940" i="11" s="1"/>
  <c r="E331" i="1"/>
  <c r="E1939" i="11" s="1"/>
  <c r="E330" i="1"/>
  <c r="E1938" i="11" s="1"/>
  <c r="E329" i="1"/>
  <c r="E1937" i="11" s="1"/>
  <c r="E328" i="1"/>
  <c r="E1936" i="11" s="1"/>
  <c r="E327" i="1"/>
  <c r="E1935" i="11" s="1"/>
  <c r="E326" i="1"/>
  <c r="E1934" i="11" s="1"/>
  <c r="E325" i="1"/>
  <c r="E1933" i="11" s="1"/>
  <c r="E324" i="1"/>
  <c r="E1932" i="11" s="1"/>
  <c r="E323" i="1"/>
  <c r="E1931" i="11" s="1"/>
  <c r="E322" i="1"/>
  <c r="E1930" i="11" s="1"/>
  <c r="E321" i="1"/>
  <c r="E320" i="1"/>
  <c r="E319" i="1"/>
  <c r="E318" i="1"/>
  <c r="E317" i="1"/>
  <c r="E316" i="1"/>
  <c r="E1927" i="11" s="1"/>
  <c r="E315" i="1"/>
  <c r="E1926" i="11" s="1"/>
  <c r="E314" i="1"/>
  <c r="E1925" i="11" s="1"/>
  <c r="E313" i="1"/>
  <c r="E1923" i="11" s="1"/>
  <c r="E312" i="1"/>
  <c r="E1922" i="11" s="1"/>
  <c r="E311" i="1"/>
  <c r="E1921" i="11" s="1"/>
  <c r="E310" i="1"/>
  <c r="E1920" i="11" s="1"/>
  <c r="E309" i="1"/>
  <c r="E1919" i="11" s="1"/>
  <c r="E308" i="1"/>
  <c r="E1918" i="11" s="1"/>
  <c r="E307" i="1"/>
  <c r="E1917" i="11" s="1"/>
  <c r="E306" i="1"/>
  <c r="E1916" i="11" s="1"/>
  <c r="E305" i="1"/>
  <c r="E1915" i="11" s="1"/>
  <c r="E304" i="1"/>
  <c r="E1914" i="11" s="1"/>
  <c r="E303" i="1"/>
  <c r="E1913" i="11" s="1"/>
  <c r="E302" i="1"/>
  <c r="E1912" i="11" s="1"/>
  <c r="E301" i="1"/>
  <c r="E1911" i="11" s="1"/>
  <c r="E300" i="1"/>
  <c r="E1910" i="11" s="1"/>
  <c r="E299" i="1"/>
  <c r="E1909" i="11" s="1"/>
  <c r="E298" i="1"/>
  <c r="E1908" i="11" s="1"/>
  <c r="E297" i="1"/>
  <c r="E1907" i="11" s="1"/>
  <c r="E296" i="1"/>
  <c r="E1906" i="11" s="1"/>
  <c r="E295" i="1"/>
  <c r="E1905" i="11" s="1"/>
  <c r="E294" i="1"/>
  <c r="E1904" i="11" s="1"/>
  <c r="E293" i="1"/>
  <c r="E1903" i="11" s="1"/>
  <c r="E292" i="1"/>
  <c r="E1901" i="11" s="1"/>
  <c r="E291" i="1"/>
  <c r="E1900" i="11" s="1"/>
  <c r="E290" i="1"/>
  <c r="E1899" i="11" s="1"/>
  <c r="E289" i="1"/>
  <c r="E1898" i="11" s="1"/>
  <c r="E288" i="1"/>
  <c r="E1897" i="11" s="1"/>
  <c r="E287" i="1"/>
  <c r="E1896" i="11" s="1"/>
  <c r="E286" i="1"/>
  <c r="E1895" i="11" s="1"/>
  <c r="E285" i="1"/>
  <c r="E1894" i="11" s="1"/>
  <c r="E284" i="1"/>
  <c r="E1893" i="11" s="1"/>
  <c r="E283" i="1"/>
  <c r="E1892" i="11" s="1"/>
  <c r="E282" i="1"/>
  <c r="E1891" i="11" s="1"/>
  <c r="E281" i="1"/>
  <c r="E1890" i="11" s="1"/>
  <c r="E280" i="1"/>
  <c r="E1889" i="11" s="1"/>
  <c r="E279" i="1"/>
  <c r="E1888" i="11" s="1"/>
  <c r="E278" i="1"/>
  <c r="E1783" i="11" s="1"/>
  <c r="E277" i="1"/>
  <c r="E1782" i="11" s="1"/>
  <c r="E275" i="1"/>
  <c r="E1779" i="11" s="1"/>
  <c r="E1778" i="11" s="1"/>
  <c r="E274" i="1"/>
  <c r="E2161" i="11" s="1"/>
  <c r="E2160" i="11" s="1"/>
  <c r="E273" i="1"/>
  <c r="E2163" i="11" s="1"/>
  <c r="E2162" i="11" s="1"/>
  <c r="E272" i="1"/>
  <c r="E2159" i="11" s="1"/>
  <c r="E2158" i="11" s="1"/>
  <c r="E271" i="1"/>
  <c r="E2157" i="11" s="1"/>
  <c r="E2156" i="11" s="1"/>
  <c r="E270" i="1"/>
  <c r="E2141" i="11" s="1"/>
  <c r="E269" i="1"/>
  <c r="E2138" i="11" s="1"/>
  <c r="E268" i="1"/>
  <c r="E2155" i="11" s="1"/>
  <c r="E267" i="1"/>
  <c r="E2154" i="11" s="1"/>
  <c r="E266" i="1"/>
  <c r="E2152" i="11" s="1"/>
  <c r="E265" i="1"/>
  <c r="E2151" i="11" s="1"/>
  <c r="E264" i="1"/>
  <c r="E2736" i="11" s="1"/>
  <c r="E263" i="1"/>
  <c r="E2735" i="11" s="1"/>
  <c r="E262" i="1"/>
  <c r="E2734" i="11" s="1"/>
  <c r="E261" i="1"/>
  <c r="E2147" i="11" s="1"/>
  <c r="E2146" i="11" s="1"/>
  <c r="E260" i="1"/>
  <c r="E2145" i="11" s="1"/>
  <c r="E259" i="1"/>
  <c r="E2144" i="11" s="1"/>
  <c r="E258" i="1"/>
  <c r="E2135" i="11" s="1"/>
  <c r="E2134" i="11" s="1"/>
  <c r="E257" i="1"/>
  <c r="E2133" i="11" s="1"/>
  <c r="E256" i="1"/>
  <c r="E2132" i="11" s="1"/>
  <c r="E255" i="1"/>
  <c r="E2131" i="11" s="1"/>
  <c r="E254" i="1"/>
  <c r="E2129" i="11" s="1"/>
  <c r="E253" i="1"/>
  <c r="E2128" i="11" s="1"/>
  <c r="E252" i="1"/>
  <c r="E2127" i="11" s="1"/>
  <c r="E251" i="1"/>
  <c r="E2126" i="11" s="1"/>
  <c r="E250" i="1"/>
  <c r="E2125" i="11" s="1"/>
  <c r="E249" i="1"/>
  <c r="E2124" i="11" s="1"/>
  <c r="E248" i="1"/>
  <c r="E2123" i="11" s="1"/>
  <c r="E247" i="1"/>
  <c r="E2122" i="11" s="1"/>
  <c r="E246" i="1"/>
  <c r="E2121" i="11" s="1"/>
  <c r="E245" i="1"/>
  <c r="E2120" i="11" s="1"/>
  <c r="E244" i="1"/>
  <c r="E2119" i="11" s="1"/>
  <c r="E243" i="1"/>
  <c r="E2118" i="11" s="1"/>
  <c r="E242" i="1"/>
  <c r="E2117" i="11" s="1"/>
  <c r="E241" i="1"/>
  <c r="E2116" i="11" s="1"/>
  <c r="E240" i="1"/>
  <c r="E2115" i="11" s="1"/>
  <c r="E239" i="1"/>
  <c r="E2114" i="11" s="1"/>
  <c r="E238" i="1"/>
  <c r="E2113" i="11" s="1"/>
  <c r="E237" i="1"/>
  <c r="E2112" i="11" s="1"/>
  <c r="E236" i="1"/>
  <c r="E2111" i="11" s="1"/>
  <c r="E235" i="1"/>
  <c r="E2110" i="11" s="1"/>
  <c r="E234" i="1"/>
  <c r="E2109" i="11" s="1"/>
  <c r="E233" i="1"/>
  <c r="E2108" i="11" s="1"/>
  <c r="E232" i="1"/>
  <c r="E2107" i="11" s="1"/>
  <c r="E231" i="1"/>
  <c r="E2106" i="11" s="1"/>
  <c r="E230" i="1"/>
  <c r="E2105" i="11" s="1"/>
  <c r="E229" i="1"/>
  <c r="E2104" i="11" s="1"/>
  <c r="E228" i="1"/>
  <c r="E2103" i="11" s="1"/>
  <c r="E227" i="1"/>
  <c r="E2102" i="11" s="1"/>
  <c r="E226" i="1"/>
  <c r="E2101" i="11" s="1"/>
  <c r="E225" i="1"/>
  <c r="E2100" i="11" s="1"/>
  <c r="E224" i="1"/>
  <c r="E2099" i="11" s="1"/>
  <c r="E223" i="1"/>
  <c r="E2097" i="11" s="1"/>
  <c r="E222" i="1"/>
  <c r="E2096" i="11" s="1"/>
  <c r="E221" i="1"/>
  <c r="E2095" i="11" s="1"/>
  <c r="E220" i="1"/>
  <c r="E2094" i="11" s="1"/>
  <c r="E219" i="1"/>
  <c r="E2093" i="11" s="1"/>
  <c r="E218" i="1"/>
  <c r="E2092" i="11" s="1"/>
  <c r="E217" i="1"/>
  <c r="E2091" i="11" s="1"/>
  <c r="E216" i="1"/>
  <c r="E2090" i="11" s="1"/>
  <c r="E215" i="1"/>
  <c r="E2089" i="11" s="1"/>
  <c r="E214" i="1"/>
  <c r="E2088" i="11" s="1"/>
  <c r="E213" i="1"/>
  <c r="E2087" i="11" s="1"/>
  <c r="E212" i="1"/>
  <c r="E2086" i="11" s="1"/>
  <c r="E211" i="1"/>
  <c r="E2085" i="11" s="1"/>
  <c r="E210" i="1"/>
  <c r="E2084" i="11" s="1"/>
  <c r="E209" i="1"/>
  <c r="E2083" i="11" s="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2740" i="11" s="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2693" i="11" s="1"/>
  <c r="E2692" i="11" s="1"/>
  <c r="E2691" i="11" s="1"/>
  <c r="E72" i="1"/>
  <c r="E2690" i="11" s="1"/>
  <c r="E2689" i="11" s="1"/>
  <c r="E2688" i="11" s="1"/>
  <c r="E71" i="1"/>
  <c r="E70" i="1"/>
  <c r="E69" i="1"/>
  <c r="E2706" i="11" s="1"/>
  <c r="E2705" i="11" s="1"/>
  <c r="E2704" i="11" s="1"/>
  <c r="E68" i="1"/>
  <c r="E2703" i="11" s="1"/>
  <c r="E2702" i="11" s="1"/>
  <c r="E2701" i="11" s="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2572" i="11" s="1"/>
  <c r="E2571" i="11" s="1"/>
  <c r="E2570" i="11" s="1"/>
  <c r="E38" i="1"/>
  <c r="E2569" i="11" s="1"/>
  <c r="E2568" i="11" s="1"/>
  <c r="E2567" i="11" s="1"/>
  <c r="E37" i="1"/>
  <c r="E2566" i="11" s="1"/>
  <c r="E2565" i="11" s="1"/>
  <c r="E2564" i="11" s="1"/>
  <c r="E36" i="1"/>
  <c r="E2563" i="11" s="1"/>
  <c r="E2562" i="11" s="1"/>
  <c r="E2561" i="11" s="1"/>
  <c r="E35" i="1"/>
  <c r="E2560" i="11" s="1"/>
  <c r="E2559" i="11" s="1"/>
  <c r="E2558" i="11" s="1"/>
  <c r="E34" i="1"/>
  <c r="E2557" i="11" s="1"/>
  <c r="E2556" i="11" s="1"/>
  <c r="E2555" i="11" s="1"/>
  <c r="E33" i="1"/>
  <c r="E2554" i="11" s="1"/>
  <c r="E2553" i="11" s="1"/>
  <c r="E2552" i="11" s="1"/>
  <c r="E32" i="1"/>
  <c r="E2551" i="11" s="1"/>
  <c r="E2550" i="11" s="1"/>
  <c r="E2549" i="11" s="1"/>
  <c r="E31" i="1"/>
  <c r="E2548" i="11" s="1"/>
  <c r="E2547" i="11" s="1"/>
  <c r="E2546" i="11" s="1"/>
  <c r="E30" i="1"/>
  <c r="E2545" i="11" s="1"/>
  <c r="E2544" i="11" s="1"/>
  <c r="E2543" i="11" s="1"/>
  <c r="E29" i="1"/>
  <c r="E2542" i="11" s="1"/>
  <c r="E2541" i="11" s="1"/>
  <c r="E2540" i="11" s="1"/>
  <c r="E28" i="1"/>
  <c r="E2539" i="11" s="1"/>
  <c r="E2538" i="11" s="1"/>
  <c r="E2537" i="11" s="1"/>
  <c r="E27" i="1"/>
  <c r="E2536" i="11" s="1"/>
  <c r="E2535" i="11" s="1"/>
  <c r="E2534" i="11" s="1"/>
  <c r="E26" i="1"/>
  <c r="E2533" i="11" s="1"/>
  <c r="E2532" i="11" s="1"/>
  <c r="E2531" i="11" s="1"/>
  <c r="E25" i="1"/>
  <c r="E2530" i="11" s="1"/>
  <c r="E24" i="1"/>
  <c r="E2687" i="11" s="1"/>
  <c r="E2686" i="11" s="1"/>
  <c r="E2685" i="11" s="1"/>
  <c r="E23" i="1"/>
  <c r="E2775" i="11" s="1"/>
  <c r="E2774" i="11" s="1"/>
  <c r="E2773" i="11" s="1"/>
  <c r="E22" i="1"/>
  <c r="E2772" i="11" s="1"/>
  <c r="E2771" i="11" s="1"/>
  <c r="E2770" i="11" s="1"/>
  <c r="E21" i="1"/>
  <c r="E2684" i="11" s="1"/>
  <c r="E2683" i="11" s="1"/>
  <c r="E2682" i="11" s="1"/>
  <c r="E20" i="1"/>
  <c r="E2681" i="11" s="1"/>
  <c r="E2680" i="11" s="1"/>
  <c r="E2679" i="11" s="1"/>
  <c r="E19" i="1"/>
  <c r="E2678" i="11" s="1"/>
  <c r="E2677" i="11" s="1"/>
  <c r="E2676" i="11" s="1"/>
  <c r="E18" i="1"/>
  <c r="E2635" i="11" s="1"/>
  <c r="E2634" i="11" s="1"/>
  <c r="E2633" i="11" s="1"/>
  <c r="E17" i="1"/>
  <c r="E2632" i="11" s="1"/>
  <c r="E2631" i="11" s="1"/>
  <c r="E2630" i="11" s="1"/>
  <c r="E16" i="1"/>
  <c r="E2629" i="11" s="1"/>
  <c r="E2628" i="11" s="1"/>
  <c r="E2627" i="11" s="1"/>
  <c r="E15" i="1"/>
  <c r="E2626" i="11" s="1"/>
  <c r="E14" i="1"/>
  <c r="E2699" i="11" s="1"/>
  <c r="E2698" i="11" s="1"/>
  <c r="E2697" i="11" s="1"/>
  <c r="E13" i="1"/>
  <c r="E12" i="1"/>
  <c r="E2696" i="11" s="1"/>
  <c r="E2695" i="11" s="1"/>
  <c r="E2694" i="11" s="1"/>
  <c r="E11" i="1"/>
  <c r="E2675" i="11" s="1"/>
  <c r="E2674" i="11" s="1"/>
  <c r="E2673" i="11" s="1"/>
  <c r="E10" i="1"/>
  <c r="E2672" i="11" s="1"/>
  <c r="E2671" i="11" s="1"/>
  <c r="E2670" i="11" s="1"/>
  <c r="E9" i="1"/>
  <c r="E2669" i="11" s="1"/>
  <c r="E2668" i="11" s="1"/>
  <c r="E2667" i="11" s="1"/>
  <c r="E8" i="1"/>
  <c r="E2666" i="11" s="1"/>
  <c r="E2665" i="11" s="1"/>
  <c r="E2664" i="11" s="1"/>
  <c r="E7" i="1"/>
  <c r="E2663" i="11" s="1"/>
  <c r="E2662" i="11" s="1"/>
  <c r="E2661" i="11" s="1"/>
  <c r="E6" i="1"/>
  <c r="E2660" i="11" s="1"/>
  <c r="E2659" i="11" s="1"/>
  <c r="E2658" i="11" s="1"/>
  <c r="E5" i="1"/>
  <c r="E2657" i="11" s="1"/>
  <c r="E2656" i="11" s="1"/>
  <c r="E2655" i="11" s="1"/>
  <c r="E4" i="1"/>
  <c r="E3" i="1"/>
  <c r="E2651" i="11" s="1"/>
  <c r="E2791" i="11" l="1"/>
  <c r="E2790" i="11" s="1"/>
  <c r="E2789" i="11" s="1"/>
  <c r="E2654" i="11"/>
  <c r="E2653" i="11" s="1"/>
  <c r="E2652" i="11" s="1"/>
  <c r="E2150" i="11"/>
  <c r="E2745" i="11"/>
  <c r="E2744" i="11" s="1"/>
  <c r="E28" i="17"/>
  <c r="E2590" i="11"/>
  <c r="E43" i="17" s="1"/>
  <c r="E1216" i="1"/>
  <c r="E2620" i="11"/>
  <c r="E2619" i="11" s="1"/>
  <c r="E2618" i="11" s="1"/>
  <c r="E2611" i="11" s="1"/>
  <c r="E2063" i="11"/>
  <c r="E2062" i="11" s="1"/>
  <c r="Q2078" i="11"/>
  <c r="P2078" i="11"/>
  <c r="E2763" i="11"/>
  <c r="E2762" i="11" s="1"/>
  <c r="E2761" i="11" s="1"/>
  <c r="E1924" i="11"/>
  <c r="E2786" i="11"/>
  <c r="E2785" i="11" s="1"/>
  <c r="E1832" i="11"/>
  <c r="E2594" i="11"/>
  <c r="E1839" i="11"/>
  <c r="M36" i="17"/>
  <c r="Q36" i="17"/>
  <c r="R36" i="17"/>
  <c r="J36" i="17"/>
  <c r="L36" i="17"/>
  <c r="P36" i="17"/>
  <c r="E2778" i="11"/>
  <c r="E2777" i="11" s="1"/>
  <c r="E2776" i="11" s="1"/>
  <c r="N36" i="17"/>
  <c r="O36" i="17"/>
  <c r="S36" i="17"/>
  <c r="E2529" i="11"/>
  <c r="E2528" i="11" s="1"/>
  <c r="E2527" i="11" s="1"/>
  <c r="E2137" i="11"/>
  <c r="E2136" i="11" s="1"/>
  <c r="E37" i="17"/>
  <c r="E2013" i="11"/>
  <c r="E2012" i="11" s="1"/>
  <c r="E1929" i="11"/>
  <c r="L29" i="17"/>
  <c r="E2029" i="11"/>
  <c r="E2028" i="11" s="1"/>
  <c r="E2059" i="11"/>
  <c r="E2058" i="11" s="1"/>
  <c r="E1974" i="11"/>
  <c r="E1973" i="11" s="1"/>
  <c r="E2067" i="11"/>
  <c r="E2066" i="11" s="1"/>
  <c r="E1979" i="11"/>
  <c r="E1978" i="11" s="1"/>
  <c r="K36" i="17"/>
  <c r="E1987" i="11"/>
  <c r="E1986" i="11" s="1"/>
  <c r="E1847" i="11"/>
  <c r="H29" i="17"/>
  <c r="E1997" i="11"/>
  <c r="E1996" i="11" s="1"/>
  <c r="E2001" i="11"/>
  <c r="E2000" i="11" s="1"/>
  <c r="E2045" i="11"/>
  <c r="E2044" i="11" s="1"/>
  <c r="E2043" i="11" s="1"/>
  <c r="E2210" i="11"/>
  <c r="E2140" i="11"/>
  <c r="E2139" i="11" s="1"/>
  <c r="E38" i="17"/>
  <c r="J29" i="17"/>
  <c r="E1887" i="11"/>
  <c r="E2017" i="11"/>
  <c r="E2016" i="11" s="1"/>
  <c r="E2031" i="11"/>
  <c r="E2030" i="11" s="1"/>
  <c r="E2061" i="11"/>
  <c r="E2060" i="11" s="1"/>
  <c r="E1976" i="11"/>
  <c r="E1975" i="11" s="1"/>
  <c r="E1790" i="11"/>
  <c r="E1789" i="11" s="1"/>
  <c r="E1788" i="11" s="1"/>
  <c r="E1981" i="11"/>
  <c r="E1980" i="11" s="1"/>
  <c r="G29" i="17"/>
  <c r="E1807" i="11"/>
  <c r="E1828" i="11"/>
  <c r="E1989" i="11"/>
  <c r="E1988" i="11" s="1"/>
  <c r="E1861" i="11"/>
  <c r="I29" i="17"/>
  <c r="E1882" i="11"/>
  <c r="E1999" i="11"/>
  <c r="E1998" i="11" s="1"/>
  <c r="E2008" i="11"/>
  <c r="E2007" i="11" s="1"/>
  <c r="E2048" i="11"/>
  <c r="E2047" i="11" s="1"/>
  <c r="E2046" i="11" s="1"/>
  <c r="E2636" i="11"/>
  <c r="H36" i="17"/>
  <c r="E2166" i="11"/>
  <c r="E2625" i="11"/>
  <c r="E2624" i="11" s="1"/>
  <c r="E2623" i="11" s="1"/>
  <c r="E42" i="17"/>
  <c r="E2143" i="11"/>
  <c r="E39" i="17"/>
  <c r="E2019" i="11"/>
  <c r="E2018" i="11" s="1"/>
  <c r="M29" i="17"/>
  <c r="E1944" i="11"/>
  <c r="E2025" i="11"/>
  <c r="E2024" i="11" s="1"/>
  <c r="E2033" i="11"/>
  <c r="E2032" i="11" s="1"/>
  <c r="E2051" i="11"/>
  <c r="E2050" i="11" s="1"/>
  <c r="E2049" i="11" s="1"/>
  <c r="E2069" i="11"/>
  <c r="E2068" i="11" s="1"/>
  <c r="E1983" i="11"/>
  <c r="E1982" i="11" s="1"/>
  <c r="E1991" i="11"/>
  <c r="E1990" i="11" s="1"/>
  <c r="E2003" i="11"/>
  <c r="E2002" i="11" s="1"/>
  <c r="E2010" i="11"/>
  <c r="E2009" i="11" s="1"/>
  <c r="E2056" i="11"/>
  <c r="E2055" i="11" s="1"/>
  <c r="E2180" i="11"/>
  <c r="E2650" i="11"/>
  <c r="E2649" i="11" s="1"/>
  <c r="G36" i="17"/>
  <c r="E1902" i="11"/>
  <c r="K29" i="17"/>
  <c r="E2015" i="11"/>
  <c r="E2014" i="11" s="1"/>
  <c r="E2022" i="11"/>
  <c r="E2021" i="11" s="1"/>
  <c r="E2020" i="11" s="1"/>
  <c r="E2027" i="11"/>
  <c r="E2026" i="11" s="1"/>
  <c r="E2036" i="11"/>
  <c r="E2035" i="11" s="1"/>
  <c r="E2034" i="11" s="1"/>
  <c r="E1972" i="11"/>
  <c r="E1971" i="11" s="1"/>
  <c r="E2065" i="11"/>
  <c r="E2064" i="11" s="1"/>
  <c r="E2071" i="11"/>
  <c r="E2070" i="11" s="1"/>
  <c r="E2073" i="11"/>
  <c r="E2072" i="11" s="1"/>
  <c r="E1994" i="11"/>
  <c r="E1993" i="11" s="1"/>
  <c r="E1992" i="11" s="1"/>
  <c r="E2039" i="11"/>
  <c r="E2038" i="11" s="1"/>
  <c r="E2037" i="11" s="1"/>
  <c r="E2042" i="11"/>
  <c r="E2041" i="11" s="1"/>
  <c r="E2040" i="11" s="1"/>
  <c r="E2005" i="11"/>
  <c r="E2004" i="11" s="1"/>
  <c r="E2054" i="11"/>
  <c r="E2053" i="11" s="1"/>
  <c r="E1787" i="11"/>
  <c r="E2206" i="11"/>
  <c r="E2205" i="11" s="1"/>
  <c r="E2201" i="11"/>
  <c r="I36" i="17"/>
  <c r="E1766" i="11"/>
  <c r="E1765" i="11" s="1"/>
  <c r="D74" i="11"/>
  <c r="D10" i="11" s="1"/>
  <c r="E2713" i="11"/>
  <c r="E2712" i="11" s="1"/>
  <c r="E2711" i="11" s="1"/>
  <c r="E2722" i="11"/>
  <c r="E2716" i="11"/>
  <c r="E2715" i="11" s="1"/>
  <c r="E2714" i="11" s="1"/>
  <c r="E2733" i="11"/>
  <c r="E2732" i="11" s="1"/>
  <c r="E2153" i="11"/>
  <c r="E2219" i="11"/>
  <c r="E2283" i="11"/>
  <c r="E2342" i="11"/>
  <c r="E2401" i="11"/>
  <c r="E2460" i="11"/>
  <c r="E2498" i="11"/>
  <c r="E2510" i="11"/>
  <c r="E2258" i="11"/>
  <c r="E2270" i="11"/>
  <c r="E2297" i="11"/>
  <c r="E2318" i="11"/>
  <c r="E2330" i="11"/>
  <c r="E2356" i="11"/>
  <c r="E2377" i="11"/>
  <c r="E2389" i="11"/>
  <c r="E2415" i="11"/>
  <c r="E2436" i="11"/>
  <c r="E2448" i="11"/>
  <c r="E2474" i="11"/>
  <c r="E2234" i="11"/>
  <c r="E2728" i="11"/>
  <c r="E2130" i="11"/>
  <c r="E2757" i="11"/>
  <c r="E2700" i="11"/>
  <c r="E2098" i="11"/>
  <c r="E1966" i="11"/>
  <c r="E2751" i="11"/>
  <c r="E2082" i="11"/>
  <c r="E2580" i="11"/>
  <c r="E2719" i="11"/>
  <c r="E2718" i="11" s="1"/>
  <c r="E2717" i="11" s="1"/>
  <c r="E2739" i="11"/>
  <c r="E2738" i="11" s="1"/>
  <c r="E2737" i="11" s="1"/>
  <c r="E2710" i="11"/>
  <c r="E2709" i="11" s="1"/>
  <c r="E2708" i="11" s="1"/>
  <c r="O2078" i="11"/>
  <c r="R2078" i="11"/>
  <c r="S2078" i="11"/>
  <c r="N2078" i="11"/>
  <c r="E1781" i="11"/>
  <c r="E1777" i="11" s="1"/>
  <c r="E1793" i="11"/>
  <c r="E2648" i="11" l="1"/>
  <c r="E1970" i="11"/>
  <c r="E44" i="17"/>
  <c r="E2282" i="11"/>
  <c r="E2589" i="11"/>
  <c r="E2588" i="11" s="1"/>
  <c r="E2587" i="11" s="1"/>
  <c r="E2526" i="11" s="1"/>
  <c r="E41" i="17"/>
  <c r="E2078" i="11"/>
  <c r="E36" i="17"/>
  <c r="E34" i="17" s="1"/>
  <c r="E30" i="17"/>
  <c r="E2622" i="11"/>
  <c r="E2052" i="11"/>
  <c r="E1792" i="11"/>
  <c r="E1928" i="11"/>
  <c r="E1995" i="11"/>
  <c r="E2006" i="11"/>
  <c r="E1977" i="11"/>
  <c r="E2023" i="11"/>
  <c r="E1985" i="11"/>
  <c r="E2057" i="11"/>
  <c r="E2011" i="11"/>
  <c r="E1786" i="11"/>
  <c r="E1785" i="11" s="1"/>
  <c r="E1784" i="11" s="1"/>
  <c r="E2165" i="11"/>
  <c r="E2164" i="11" s="1"/>
  <c r="E29" i="17"/>
  <c r="E1886" i="11"/>
  <c r="E1846" i="11"/>
  <c r="E31" i="17"/>
  <c r="E1764" i="11"/>
  <c r="D3" i="11"/>
  <c r="E2142" i="11"/>
  <c r="E2750" i="11"/>
  <c r="E2721" i="11"/>
  <c r="E2720" i="11" s="1"/>
  <c r="E2459" i="11"/>
  <c r="E2218" i="11"/>
  <c r="E2217" i="11" s="1"/>
  <c r="E2400" i="11"/>
  <c r="E2341" i="11"/>
  <c r="E2081" i="11"/>
  <c r="E2707" i="11"/>
  <c r="E40" i="17" l="1"/>
  <c r="E1984" i="11"/>
  <c r="E27" i="17"/>
  <c r="E2080" i="11"/>
  <c r="E2077" i="11"/>
  <c r="E2076" i="11" s="1"/>
  <c r="E2075" i="11" s="1"/>
  <c r="E2074" i="11" s="1"/>
  <c r="E32" i="17"/>
  <c r="E2647" i="11"/>
  <c r="E1791" i="11"/>
  <c r="E2281" i="11"/>
  <c r="E45" i="17" l="1"/>
  <c r="E1763" i="11"/>
  <c r="E2079" i="11"/>
  <c r="E1762" i="11" l="1"/>
  <c r="E1575" i="11" l="1"/>
  <c r="E4" i="17" s="1"/>
  <c r="D5" i="15"/>
  <c r="D4" i="15" s="1"/>
  <c r="E1574" i="11" l="1"/>
  <c r="E1573" i="11" s="1"/>
  <c r="E1572" i="11" s="1"/>
  <c r="E1571" i="11" s="1"/>
  <c r="E1637" i="11" l="1"/>
  <c r="E1636" i="11" l="1"/>
  <c r="E1635" i="11" s="1"/>
  <c r="E1634" i="11" s="1"/>
  <c r="E1633" i="11" s="1"/>
  <c r="E12" i="17"/>
  <c r="E14" i="17" s="1"/>
  <c r="D8" i="15"/>
  <c r="E1576" i="11"/>
  <c r="E1570" i="11" l="1"/>
  <c r="E1569" i="11" s="1"/>
  <c r="E5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Cinzia Simeone</author>
    <author>Simeone Cinzia</author>
    <author>Ciro e Cinzia</author>
  </authors>
  <commentList>
    <comment ref="E3" authorId="0" shapeId="0" xr:uid="{00000000-0006-0000-0100-000001000000}">
      <text>
        <r>
          <rPr>
            <b/>
            <sz val="9"/>
            <color indexed="81"/>
            <rFont val="Tahoma"/>
            <family val="2"/>
          </rPr>
          <t>Inserire solo gli accertamenti derivanti dalla rateizzazione delle entrate imputati agli esercizi successivi risultanti da atti formali</t>
        </r>
      </text>
    </comment>
    <comment ref="E4" authorId="0" shapeId="0" xr:uid="{00000000-0006-0000-0100-000002000000}">
      <text>
        <r>
          <rPr>
            <b/>
            <sz val="9"/>
            <color indexed="81"/>
            <rFont val="Tahoma"/>
            <family val="2"/>
          </rPr>
          <t>Inserire solo gli accertamenti derivanti dalla rateizzazione delle entrate imputati agli esercizi successivi risultanti da atti formali</t>
        </r>
      </text>
    </comment>
    <comment ref="E5" authorId="0" shapeId="0" xr:uid="{00000000-0006-0000-0100-000003000000}">
      <text>
        <r>
          <rPr>
            <b/>
            <sz val="9"/>
            <color indexed="81"/>
            <rFont val="Tahoma"/>
            <family val="2"/>
          </rPr>
          <t>Inserire solo gli accertamenti derivanti dalla rateizzazione delle entrate imputati agli esercizi successivi risultanti da atti formali</t>
        </r>
      </text>
    </comment>
    <comment ref="E6" authorId="0" shapeId="0" xr:uid="{00000000-0006-0000-0100-000004000000}">
      <text>
        <r>
          <rPr>
            <b/>
            <sz val="9"/>
            <color indexed="81"/>
            <rFont val="Tahoma"/>
            <family val="2"/>
          </rPr>
          <t>Inserire solo gli accertamenti derivanti dalla rateizzazione delle entrate imputati agli esercizi successivi risultanti da atti formali</t>
        </r>
      </text>
    </comment>
    <comment ref="E7" authorId="0" shapeId="0" xr:uid="{00000000-0006-0000-0100-000005000000}">
      <text>
        <r>
          <rPr>
            <b/>
            <sz val="9"/>
            <color indexed="81"/>
            <rFont val="Tahoma"/>
            <family val="2"/>
          </rPr>
          <t>Inserire solo gli accertamenti derivanti dalla rateizzazione delle entrate imputati agli esercizi successivi risultanti da atti formali</t>
        </r>
      </text>
    </comment>
    <comment ref="E8" authorId="0" shapeId="0" xr:uid="{00000000-0006-0000-0100-000006000000}">
      <text>
        <r>
          <rPr>
            <b/>
            <sz val="9"/>
            <color indexed="81"/>
            <rFont val="Tahoma"/>
            <family val="2"/>
          </rPr>
          <t>Inserire solo gli accertamenti derivanti dalla rateizzazione delle entrate imputati agli esercizi successivi risultanti da atti formali</t>
        </r>
      </text>
    </comment>
    <comment ref="E9" authorId="0" shapeId="0" xr:uid="{00000000-0006-0000-0100-000007000000}">
      <text>
        <r>
          <rPr>
            <b/>
            <sz val="9"/>
            <color indexed="81"/>
            <rFont val="Tahoma"/>
            <family val="2"/>
          </rPr>
          <t>Inserire solo gli accertamenti derivanti dalla rateizzazione delle entrate imputati agli esercizi successivi risultanti da atti formali</t>
        </r>
      </text>
    </comment>
    <comment ref="E10" authorId="0" shapeId="0" xr:uid="{00000000-0006-0000-0100-000008000000}">
      <text>
        <r>
          <rPr>
            <b/>
            <sz val="9"/>
            <color indexed="81"/>
            <rFont val="Tahoma"/>
            <family val="2"/>
          </rPr>
          <t>Inserire solo gli accertamenti derivanti dalla rateizzazione delle entrate imputati agli esercizi successivi risultanti da atti formali</t>
        </r>
      </text>
    </comment>
    <comment ref="E11" authorId="0" shapeId="0" xr:uid="{00000000-0006-0000-0100-000009000000}">
      <text>
        <r>
          <rPr>
            <b/>
            <sz val="9"/>
            <color indexed="81"/>
            <rFont val="Tahoma"/>
            <family val="2"/>
          </rPr>
          <t>Inserire solo gli accertamenti derivanti dalla rateizzazione delle entrate imputati agli esercizi successivi risultanti da atti formali</t>
        </r>
      </text>
    </comment>
    <comment ref="E12" authorId="0" shapeId="0" xr:uid="{00000000-0006-0000-0100-00000A000000}">
      <text>
        <r>
          <rPr>
            <b/>
            <sz val="9"/>
            <color indexed="81"/>
            <rFont val="Tahoma"/>
            <family val="2"/>
          </rPr>
          <t>Inserire solo gli accertamenti derivanti dalla rateizzazione delle entrate imputati agli esercizi successivi risultanti da atti formali</t>
        </r>
      </text>
    </comment>
    <comment ref="E13" authorId="0" shapeId="0" xr:uid="{00000000-0006-0000-0100-00000B000000}">
      <text>
        <r>
          <rPr>
            <b/>
            <sz val="9"/>
            <color indexed="81"/>
            <rFont val="Tahoma"/>
            <family val="2"/>
          </rPr>
          <t>Inserire solo gli accertamenti derivanti dalla rateizzazione delle entrate imputati agli esercizi successivi risultanti da atti formali</t>
        </r>
      </text>
    </comment>
    <comment ref="E14" authorId="0" shapeId="0" xr:uid="{00000000-0006-0000-0100-00000C000000}">
      <text>
        <r>
          <rPr>
            <b/>
            <sz val="9"/>
            <color indexed="81"/>
            <rFont val="Tahoma"/>
            <family val="2"/>
          </rPr>
          <t>Inserire solo gli accertamenti derivanti dalla rateizzazione delle entrate imputati agli esercizi successivi risultanti da atti formali</t>
        </r>
      </text>
    </comment>
    <comment ref="E15" authorId="0" shapeId="0" xr:uid="{00000000-0006-0000-0100-00000D000000}">
      <text>
        <r>
          <rPr>
            <b/>
            <sz val="9"/>
            <color indexed="81"/>
            <rFont val="Tahoma"/>
            <family val="2"/>
          </rPr>
          <t>Inserire solo gli accertamenti derivanti dalla rateizzazione delle entrate imputati agli esercizi successivi risultanti da atti formali</t>
        </r>
      </text>
    </comment>
    <comment ref="E16" authorId="0" shapeId="0" xr:uid="{00000000-0006-0000-0100-00000E000000}">
      <text>
        <r>
          <rPr>
            <b/>
            <sz val="9"/>
            <color indexed="81"/>
            <rFont val="Tahoma"/>
            <family val="2"/>
          </rPr>
          <t>Inserire solo gli accertamenti derivanti dalla rateizzazione delle entrate imputati agli esercizi successivi risultanti da atti formali</t>
        </r>
      </text>
    </comment>
    <comment ref="E17" authorId="0" shapeId="0" xr:uid="{00000000-0006-0000-0100-00000F000000}">
      <text>
        <r>
          <rPr>
            <b/>
            <sz val="9"/>
            <color indexed="81"/>
            <rFont val="Tahoma"/>
            <family val="2"/>
          </rPr>
          <t>Inserire solo gli accertamenti derivanti dalla rateizzazione delle entrate imputati agli esercizi successivi risultanti da atti formali</t>
        </r>
      </text>
    </comment>
    <comment ref="E18" authorId="0" shapeId="0" xr:uid="{00000000-0006-0000-0100-000010000000}">
      <text>
        <r>
          <rPr>
            <b/>
            <sz val="9"/>
            <color indexed="81"/>
            <rFont val="Tahoma"/>
            <family val="2"/>
          </rPr>
          <t>Inserire solo gli accertamenti derivanti dalla rateizzazione delle entrate imputati agli esercizi successivi risultanti da atti formali</t>
        </r>
      </text>
    </comment>
    <comment ref="E19" authorId="0" shapeId="0" xr:uid="{00000000-0006-0000-0100-000011000000}">
      <text>
        <r>
          <rPr>
            <b/>
            <sz val="9"/>
            <color indexed="81"/>
            <rFont val="Tahoma"/>
            <family val="2"/>
          </rPr>
          <t>Inserire solo gli accertamenti derivanti dalla rateizzazione delle entrate imputati agli esercizi successivi risultanti da atti formali</t>
        </r>
      </text>
    </comment>
    <comment ref="E20" authorId="0" shapeId="0" xr:uid="{00000000-0006-0000-0100-000012000000}">
      <text>
        <r>
          <rPr>
            <b/>
            <sz val="9"/>
            <color indexed="81"/>
            <rFont val="Tahoma"/>
            <family val="2"/>
          </rPr>
          <t>Inserire solo gli accertamenti derivanti dalla rateizzazione delle entrate imputati agli esercizi successivi risultanti da atti formali</t>
        </r>
      </text>
    </comment>
    <comment ref="E21" authorId="0" shapeId="0" xr:uid="{00000000-0006-0000-0100-000013000000}">
      <text>
        <r>
          <rPr>
            <b/>
            <sz val="9"/>
            <color indexed="81"/>
            <rFont val="Tahoma"/>
            <family val="2"/>
          </rPr>
          <t>Inserire solo gli accertamenti derivanti dalla rateizzazione delle entrate imputati agli esercizi successivi risultanti da atti formali</t>
        </r>
      </text>
    </comment>
    <comment ref="E22" authorId="0" shapeId="0" xr:uid="{00000000-0006-0000-0100-000014000000}">
      <text>
        <r>
          <rPr>
            <b/>
            <sz val="9"/>
            <color indexed="81"/>
            <rFont val="Tahoma"/>
            <family val="2"/>
          </rPr>
          <t>Inserire solo gli accertamenti derivanti dalla rateizzazione delle entrate imputati agli esercizi successivi risultanti da atti formali</t>
        </r>
      </text>
    </comment>
    <comment ref="E23" authorId="0" shapeId="0" xr:uid="{00000000-0006-0000-0100-000015000000}">
      <text>
        <r>
          <rPr>
            <b/>
            <sz val="9"/>
            <color indexed="81"/>
            <rFont val="Tahoma"/>
            <family val="2"/>
          </rPr>
          <t>Inserire solo gli accertamenti derivanti dalla rateizzazione delle entrate imputati agli esercizi successivi risultanti da atti formali</t>
        </r>
      </text>
    </comment>
    <comment ref="E24" authorId="0" shapeId="0" xr:uid="{00000000-0006-0000-0100-000016000000}">
      <text>
        <r>
          <rPr>
            <b/>
            <sz val="9"/>
            <color indexed="81"/>
            <rFont val="Tahoma"/>
            <family val="2"/>
          </rPr>
          <t>Inserire solo gli accertamenti derivanti dalla rateizzazione delle entrate imputati agli esercizi successivi risultanti da atti formali</t>
        </r>
      </text>
    </comment>
    <comment ref="E25" authorId="0" shapeId="0" xr:uid="{00000000-0006-0000-0100-000017000000}">
      <text>
        <r>
          <rPr>
            <b/>
            <sz val="9"/>
            <color indexed="81"/>
            <rFont val="Tahoma"/>
            <family val="2"/>
          </rPr>
          <t>Inserire solo gli accertamenti derivanti dalla rateizzazione delle entrate imputati agli esercizi successivi risultanti da atti formali</t>
        </r>
      </text>
    </comment>
    <comment ref="E26" authorId="0" shapeId="0" xr:uid="{00000000-0006-0000-0100-000018000000}">
      <text>
        <r>
          <rPr>
            <b/>
            <sz val="9"/>
            <color indexed="81"/>
            <rFont val="Tahoma"/>
            <family val="2"/>
          </rPr>
          <t>Inserire solo gli accertamenti derivanti dalla rateizzazione delle entrate imputati agli esercizi successivi risultanti da atti formali</t>
        </r>
      </text>
    </comment>
    <comment ref="E27" authorId="0" shapeId="0" xr:uid="{00000000-0006-0000-0100-000019000000}">
      <text>
        <r>
          <rPr>
            <b/>
            <sz val="9"/>
            <color indexed="81"/>
            <rFont val="Tahoma"/>
            <family val="2"/>
          </rPr>
          <t>Inserire solo gli accertamenti derivanti dalla rateizzazione delle entrate imputati agli esercizi successivi risultanti da atti formali</t>
        </r>
      </text>
    </comment>
    <comment ref="E28" authorId="0" shapeId="0" xr:uid="{00000000-0006-0000-0100-00001A000000}">
      <text>
        <r>
          <rPr>
            <b/>
            <sz val="9"/>
            <color indexed="81"/>
            <rFont val="Tahoma"/>
            <family val="2"/>
          </rPr>
          <t>Inserire solo gli accertamenti derivanti dalla rateizzazione delle entrate imputati agli esercizi successivi risultanti da atti formali</t>
        </r>
      </text>
    </comment>
    <comment ref="E29" authorId="0" shapeId="0" xr:uid="{00000000-0006-0000-0100-00001B000000}">
      <text>
        <r>
          <rPr>
            <b/>
            <sz val="9"/>
            <color indexed="81"/>
            <rFont val="Tahoma"/>
            <family val="2"/>
          </rPr>
          <t>Inserire solo gli accertamenti derivanti dalla rateizzazione delle entrate imputati agli esercizi successivi risultanti da atti formali</t>
        </r>
      </text>
    </comment>
    <comment ref="E30" authorId="0" shapeId="0" xr:uid="{00000000-0006-0000-0100-00001C000000}">
      <text>
        <r>
          <rPr>
            <b/>
            <sz val="9"/>
            <color indexed="81"/>
            <rFont val="Tahoma"/>
            <family val="2"/>
          </rPr>
          <t>Inserire solo gli accertamenti derivanti dalla rateizzazione delle entrate imputati agli esercizi successivi risultanti da atti formali</t>
        </r>
      </text>
    </comment>
    <comment ref="E31" authorId="0" shapeId="0" xr:uid="{00000000-0006-0000-0100-00001D000000}">
      <text>
        <r>
          <rPr>
            <b/>
            <sz val="9"/>
            <color indexed="81"/>
            <rFont val="Tahoma"/>
            <family val="2"/>
          </rPr>
          <t>Inserire solo gli accertamenti derivanti dalla rateizzazione delle entrate imputati agli esercizi successivi risultanti da atti formali</t>
        </r>
      </text>
    </comment>
    <comment ref="E32" authorId="0" shapeId="0" xr:uid="{00000000-0006-0000-0100-00001E000000}">
      <text>
        <r>
          <rPr>
            <b/>
            <sz val="9"/>
            <color indexed="81"/>
            <rFont val="Tahoma"/>
            <family val="2"/>
          </rPr>
          <t>Inserire solo gli accertamenti derivanti dalla rateizzazione delle entrate imputati agli esercizi successivi risultanti da atti formali</t>
        </r>
      </text>
    </comment>
    <comment ref="E33" authorId="0" shapeId="0" xr:uid="{00000000-0006-0000-0100-00001F000000}">
      <text>
        <r>
          <rPr>
            <b/>
            <sz val="9"/>
            <color indexed="81"/>
            <rFont val="Tahoma"/>
            <family val="2"/>
          </rPr>
          <t>Inserire solo gli accertamenti derivanti dalla rateizzazione delle entrate imputati agli esercizi successivi risultanti da atti formali</t>
        </r>
      </text>
    </comment>
    <comment ref="E34" authorId="0" shapeId="0" xr:uid="{00000000-0006-0000-0100-000020000000}">
      <text>
        <r>
          <rPr>
            <b/>
            <sz val="9"/>
            <color indexed="81"/>
            <rFont val="Tahoma"/>
            <family val="2"/>
          </rPr>
          <t>Inserire solo gli accertamenti derivanti dalla rateizzazione delle entrate imputati agli esercizi successivi risultanti da atti formali</t>
        </r>
      </text>
    </comment>
    <comment ref="E35" authorId="0" shapeId="0" xr:uid="{00000000-0006-0000-0100-000021000000}">
      <text>
        <r>
          <rPr>
            <b/>
            <sz val="9"/>
            <color indexed="81"/>
            <rFont val="Tahoma"/>
            <family val="2"/>
          </rPr>
          <t>Inserire solo gli accertamenti derivanti dalla rateizzazione delle entrate imputati agli esercizi successivi risultanti da atti formali</t>
        </r>
      </text>
    </comment>
    <comment ref="E36" authorId="0" shapeId="0" xr:uid="{00000000-0006-0000-0100-000022000000}">
      <text>
        <r>
          <rPr>
            <b/>
            <sz val="9"/>
            <color indexed="81"/>
            <rFont val="Tahoma"/>
            <family val="2"/>
          </rPr>
          <t>Inserire solo gli accertamenti derivanti dalla rateizzazione delle entrate imputati agli esercizi successivi risultanti da atti formali</t>
        </r>
      </text>
    </comment>
    <comment ref="E37" authorId="0" shapeId="0" xr:uid="{00000000-0006-0000-0100-000023000000}">
      <text>
        <r>
          <rPr>
            <b/>
            <sz val="9"/>
            <color indexed="81"/>
            <rFont val="Tahoma"/>
            <family val="2"/>
          </rPr>
          <t>Inserire solo gli accertamenti derivanti dalla rateizzazione delle entrate imputati agli esercizi successivi risultanti da atti formali</t>
        </r>
      </text>
    </comment>
    <comment ref="E38" authorId="0" shapeId="0" xr:uid="{00000000-0006-0000-0100-000024000000}">
      <text>
        <r>
          <rPr>
            <b/>
            <sz val="9"/>
            <color indexed="81"/>
            <rFont val="Tahoma"/>
            <family val="2"/>
          </rPr>
          <t>Inserire solo gli accertamenti derivanti dalla rateizzazione delle entrate imputati agli esercizi successivi risultanti da atti formali</t>
        </r>
      </text>
    </comment>
    <comment ref="E39" authorId="0" shapeId="0" xr:uid="{00000000-0006-0000-0100-000025000000}">
      <text>
        <r>
          <rPr>
            <b/>
            <sz val="9"/>
            <color indexed="81"/>
            <rFont val="Tahoma"/>
            <family val="2"/>
          </rPr>
          <t>Inserire solo gli accertamenti derivanti dalla rateizzazione delle entrate imputati agli esercizi successivi risultanti da atti formali</t>
        </r>
      </text>
    </comment>
    <comment ref="E40" authorId="0" shapeId="0" xr:uid="{00000000-0006-0000-0100-000026000000}">
      <text>
        <r>
          <rPr>
            <b/>
            <sz val="9"/>
            <color indexed="81"/>
            <rFont val="Tahoma"/>
            <family val="2"/>
          </rPr>
          <t>Inserire solo gli accertamenti derivanti dalla rateizzazione delle entrate imputati agli esercizi successivi risultanti da atti formali</t>
        </r>
      </text>
    </comment>
    <comment ref="E41" authorId="0" shapeId="0" xr:uid="{00000000-0006-0000-0100-000027000000}">
      <text>
        <r>
          <rPr>
            <b/>
            <sz val="9"/>
            <color indexed="81"/>
            <rFont val="Tahoma"/>
            <family val="2"/>
          </rPr>
          <t>Inserire solo gli accertamenti derivanti dalla rateizzazione delle entrate imputati agli esercizi successivi risultanti da atti formali</t>
        </r>
      </text>
    </comment>
    <comment ref="E42" authorId="0" shapeId="0" xr:uid="{00000000-0006-0000-0100-000028000000}">
      <text>
        <r>
          <rPr>
            <b/>
            <sz val="9"/>
            <color indexed="81"/>
            <rFont val="Tahoma"/>
            <family val="2"/>
          </rPr>
          <t>Inserire solo gli accertamenti derivanti dalla rateizzazione delle entrate imputati agli esercizi successivi risultanti da atti formali</t>
        </r>
      </text>
    </comment>
    <comment ref="E43" authorId="0" shapeId="0" xr:uid="{00000000-0006-0000-0100-000029000000}">
      <text>
        <r>
          <rPr>
            <b/>
            <sz val="9"/>
            <color indexed="81"/>
            <rFont val="Tahoma"/>
            <family val="2"/>
          </rPr>
          <t>Inserire solo gli accertamenti derivanti dalla rateizzazione delle entrate imputati agli esercizi successivi risultanti da atti formali</t>
        </r>
      </text>
    </comment>
    <comment ref="E44" authorId="0" shapeId="0" xr:uid="{00000000-0006-0000-0100-00002A000000}">
      <text>
        <r>
          <rPr>
            <b/>
            <sz val="9"/>
            <color indexed="81"/>
            <rFont val="Tahoma"/>
            <family val="2"/>
          </rPr>
          <t>Inserire solo gli accertamenti derivanti dalla rateizzazione delle entrate imputati agli esercizi successivi risultanti da atti formali</t>
        </r>
      </text>
    </comment>
    <comment ref="E45" authorId="0" shapeId="0" xr:uid="{00000000-0006-0000-0100-00002B000000}">
      <text>
        <r>
          <rPr>
            <b/>
            <sz val="9"/>
            <color indexed="81"/>
            <rFont val="Tahoma"/>
            <family val="2"/>
          </rPr>
          <t>Inserire solo gli accertamenti derivanti dalla rateizzazione delle entrate imputati agli esercizi successivi risultanti da atti formali</t>
        </r>
      </text>
    </comment>
    <comment ref="E46" authorId="0" shapeId="0" xr:uid="{00000000-0006-0000-0100-00002C000000}">
      <text>
        <r>
          <rPr>
            <b/>
            <sz val="9"/>
            <color indexed="81"/>
            <rFont val="Tahoma"/>
            <family val="2"/>
          </rPr>
          <t>Inserire solo gli accertamenti derivanti dalla rateizzazione delle entrate imputati agli esercizi successivi risultanti da atti formali</t>
        </r>
      </text>
    </comment>
    <comment ref="E47" authorId="0" shapeId="0" xr:uid="{00000000-0006-0000-0100-00002D000000}">
      <text>
        <r>
          <rPr>
            <b/>
            <sz val="9"/>
            <color indexed="81"/>
            <rFont val="Tahoma"/>
            <family val="2"/>
          </rPr>
          <t>Inserire solo gli accertamenti derivanti dalla rateizzazione delle entrate imputati agli esercizi successivi risultanti da atti formali</t>
        </r>
      </text>
    </comment>
    <comment ref="E48" authorId="0" shapeId="0" xr:uid="{00000000-0006-0000-0100-00002E000000}">
      <text>
        <r>
          <rPr>
            <b/>
            <sz val="9"/>
            <color indexed="81"/>
            <rFont val="Tahoma"/>
            <family val="2"/>
          </rPr>
          <t>Inserire solo gli accertamenti derivanti dalla rateizzazione delle entrate imputati agli esercizi successivi risultanti da atti formali</t>
        </r>
      </text>
    </comment>
    <comment ref="E49" authorId="0" shapeId="0" xr:uid="{00000000-0006-0000-0100-00002F000000}">
      <text>
        <r>
          <rPr>
            <b/>
            <sz val="9"/>
            <color indexed="81"/>
            <rFont val="Tahoma"/>
            <family val="2"/>
          </rPr>
          <t>Inserire solo gli accertamenti derivanti dalla rateizzazione delle entrate imputati agli esercizi successivi risultanti da atti formali</t>
        </r>
      </text>
    </comment>
    <comment ref="E50" authorId="0" shapeId="0" xr:uid="{00000000-0006-0000-0100-000030000000}">
      <text>
        <r>
          <rPr>
            <b/>
            <sz val="9"/>
            <color indexed="81"/>
            <rFont val="Tahoma"/>
            <family val="2"/>
          </rPr>
          <t>Inserire solo gli accertamenti derivanti dalla rateizzazione delle entrate imputati agli esercizi successivi risultanti da atti formali</t>
        </r>
      </text>
    </comment>
    <comment ref="E117" authorId="0" shapeId="0" xr:uid="{00000000-0006-0000-0100-000031000000}">
      <text>
        <r>
          <rPr>
            <b/>
            <sz val="9"/>
            <color indexed="81"/>
            <rFont val="Tahoma"/>
            <family val="2"/>
          </rPr>
          <t>Inserire solo gli accertamenti derivanti dalla rateizzazione delle entrate imputati agli esercizi successivi risultanti da atti formali</t>
        </r>
      </text>
    </comment>
    <comment ref="E118" authorId="0" shapeId="0" xr:uid="{00000000-0006-0000-0100-000032000000}">
      <text>
        <r>
          <rPr>
            <b/>
            <sz val="9"/>
            <color indexed="81"/>
            <rFont val="Tahoma"/>
            <family val="2"/>
          </rPr>
          <t>Inserire solo gli accertamenti derivanti dalla rateizzazione delle entrate imputati agli esercizi successivi risultanti da atti formali</t>
        </r>
      </text>
    </comment>
    <comment ref="E119" authorId="0" shapeId="0" xr:uid="{00000000-0006-0000-0100-000033000000}">
      <text>
        <r>
          <rPr>
            <b/>
            <sz val="9"/>
            <color indexed="81"/>
            <rFont val="Tahoma"/>
            <family val="2"/>
          </rPr>
          <t>Inserire solo gli accertamenti derivanti dalla rateizzazione delle entrate imputati agli esercizi successivi risultanti da atti formali</t>
        </r>
      </text>
    </comment>
    <comment ref="E120" authorId="0" shapeId="0" xr:uid="{00000000-0006-0000-0100-000034000000}">
      <text>
        <r>
          <rPr>
            <b/>
            <sz val="9"/>
            <color indexed="81"/>
            <rFont val="Tahoma"/>
            <family val="2"/>
          </rPr>
          <t>Inserire solo gli accertamenti derivanti dalla rateizzazione delle entrate imputati agli esercizi successivi risultanti da atti formali</t>
        </r>
      </text>
    </comment>
    <comment ref="E121" authorId="0" shapeId="0" xr:uid="{00000000-0006-0000-0100-000035000000}">
      <text>
        <r>
          <rPr>
            <b/>
            <sz val="9"/>
            <color indexed="81"/>
            <rFont val="Tahoma"/>
            <family val="2"/>
          </rPr>
          <t>Inserire solo gli accertamenti derivanti dalla rateizzazione delle entrate imputati agli esercizi successivi risultanti da atti formali</t>
        </r>
      </text>
    </comment>
    <comment ref="E122" authorId="0" shapeId="0" xr:uid="{00000000-0006-0000-0100-000036000000}">
      <text>
        <r>
          <rPr>
            <b/>
            <sz val="9"/>
            <color indexed="81"/>
            <rFont val="Tahoma"/>
            <family val="2"/>
          </rPr>
          <t>Inserire solo gli accertamenti derivanti dalla rateizzazione delle entrate imputati agli esercizi successivi risultanti da atti formali</t>
        </r>
      </text>
    </comment>
    <comment ref="E123" authorId="0" shapeId="0" xr:uid="{00000000-0006-0000-0100-000037000000}">
      <text>
        <r>
          <rPr>
            <b/>
            <sz val="9"/>
            <color indexed="81"/>
            <rFont val="Tahoma"/>
            <family val="2"/>
          </rPr>
          <t>Inserire solo gli accertamenti derivanti dalla rateizzazione delle entrate imputati agli esercizi successivi risultanti da atti formali</t>
        </r>
      </text>
    </comment>
    <comment ref="E124" authorId="0" shapeId="0" xr:uid="{00000000-0006-0000-0100-000038000000}">
      <text>
        <r>
          <rPr>
            <b/>
            <sz val="9"/>
            <color indexed="81"/>
            <rFont val="Tahoma"/>
            <family val="2"/>
          </rPr>
          <t>Inserire solo gli accertamenti derivanti dalla rateizzazione delle entrate imputati agli esercizi successivi risultanti da atti formali</t>
        </r>
      </text>
    </comment>
    <comment ref="E125" authorId="0" shapeId="0" xr:uid="{00000000-0006-0000-0100-000039000000}">
      <text>
        <r>
          <rPr>
            <b/>
            <sz val="9"/>
            <color indexed="81"/>
            <rFont val="Tahoma"/>
            <family val="2"/>
          </rPr>
          <t>Inserire solo gli accertamenti derivanti dalla rateizzazione delle entrate imputati agli esercizi successivi risultanti da atti formali</t>
        </r>
      </text>
    </comment>
    <comment ref="E126" authorId="0" shapeId="0" xr:uid="{00000000-0006-0000-0100-00003A000000}">
      <text>
        <r>
          <rPr>
            <b/>
            <sz val="9"/>
            <color indexed="81"/>
            <rFont val="Tahoma"/>
            <family val="2"/>
          </rPr>
          <t>Inserire solo gli accertamenti derivanti dalla rateizzazione delle entrate imputati agli esercizi successivi risultanti da atti formali</t>
        </r>
      </text>
    </comment>
    <comment ref="E127" authorId="0" shapeId="0" xr:uid="{00000000-0006-0000-0100-00003B000000}">
      <text>
        <r>
          <rPr>
            <b/>
            <sz val="9"/>
            <color indexed="81"/>
            <rFont val="Tahoma"/>
            <family val="2"/>
          </rPr>
          <t>Inserire solo gli accertamenti derivanti dalla rateizzazione delle entrate imputati agli esercizi successivi risultanti da atti formali</t>
        </r>
      </text>
    </comment>
    <comment ref="E128" authorId="0" shapeId="0" xr:uid="{00000000-0006-0000-0100-00003C000000}">
      <text>
        <r>
          <rPr>
            <b/>
            <sz val="9"/>
            <color indexed="81"/>
            <rFont val="Tahoma"/>
            <family val="2"/>
          </rPr>
          <t>Inserire solo gli accertamenti derivanti dalla rateizzazione delle entrate imputati agli esercizi successivi risultanti da atti formali</t>
        </r>
      </text>
    </comment>
    <comment ref="E129" authorId="0" shapeId="0" xr:uid="{00000000-0006-0000-0100-00003D000000}">
      <text>
        <r>
          <rPr>
            <b/>
            <sz val="9"/>
            <color indexed="81"/>
            <rFont val="Tahoma"/>
            <family val="2"/>
          </rPr>
          <t>Inserire solo gli accertamenti derivanti dalla rateizzazione delle entrate imputati agli esercizi successivi risultanti da atti formali</t>
        </r>
      </text>
    </comment>
    <comment ref="E130" authorId="0" shapeId="0" xr:uid="{00000000-0006-0000-0100-00003E000000}">
      <text>
        <r>
          <rPr>
            <b/>
            <sz val="9"/>
            <color indexed="81"/>
            <rFont val="Tahoma"/>
            <family val="2"/>
          </rPr>
          <t>Inserire solo gli accertamenti derivanti dalla rateizzazione delle entrate imputati agli esercizi successivi risultanti da atti formali</t>
        </r>
      </text>
    </comment>
    <comment ref="E131" authorId="0" shapeId="0" xr:uid="{00000000-0006-0000-0100-00003F000000}">
      <text>
        <r>
          <rPr>
            <b/>
            <sz val="9"/>
            <color indexed="81"/>
            <rFont val="Tahoma"/>
            <family val="2"/>
          </rPr>
          <t>Inserire solo gli accertamenti derivanti dalla rateizzazione delle entrate imputati agli esercizi successivi risultanti da atti formali</t>
        </r>
      </text>
    </comment>
    <comment ref="E132" authorId="0" shapeId="0" xr:uid="{00000000-0006-0000-0100-000040000000}">
      <text>
        <r>
          <rPr>
            <b/>
            <sz val="9"/>
            <color indexed="81"/>
            <rFont val="Tahoma"/>
            <family val="2"/>
          </rPr>
          <t>Inserire solo gli accertamenti derivanti dalla rateizzazione delle entrate imputati agli esercizi successivi risultanti da atti formali</t>
        </r>
      </text>
    </comment>
    <comment ref="E133" authorId="0" shapeId="0" xr:uid="{00000000-0006-0000-0100-000041000000}">
      <text>
        <r>
          <rPr>
            <b/>
            <sz val="9"/>
            <color indexed="81"/>
            <rFont val="Tahoma"/>
            <family val="2"/>
          </rPr>
          <t>Inserire solo gli accertamenti derivanti dalla rateizzazione delle entrate imputati agli esercizi successivi risultanti da atti formali</t>
        </r>
      </text>
    </comment>
    <comment ref="E134" authorId="0" shapeId="0" xr:uid="{00000000-0006-0000-0100-000042000000}">
      <text>
        <r>
          <rPr>
            <b/>
            <sz val="9"/>
            <color indexed="81"/>
            <rFont val="Tahoma"/>
            <family val="2"/>
          </rPr>
          <t>Inserire solo gli accertamenti derivanti dalla rateizzazione delle entrate imputati agli esercizi successivi risultanti da atti formali</t>
        </r>
      </text>
    </comment>
    <comment ref="E135" authorId="0" shapeId="0" xr:uid="{00000000-0006-0000-0100-000043000000}">
      <text>
        <r>
          <rPr>
            <b/>
            <sz val="9"/>
            <color indexed="81"/>
            <rFont val="Tahoma"/>
            <family val="2"/>
          </rPr>
          <t>Inserire solo gli accertamenti derivanti dalla rateizzazione delle entrate imputati agli esercizi successivi risultanti da atti formali</t>
        </r>
      </text>
    </comment>
    <comment ref="E136" authorId="0" shapeId="0" xr:uid="{00000000-0006-0000-0100-000044000000}">
      <text>
        <r>
          <rPr>
            <b/>
            <sz val="9"/>
            <color indexed="81"/>
            <rFont val="Tahoma"/>
            <family val="2"/>
          </rPr>
          <t>Inserire solo gli accertamenti derivanti dalla rateizzazione delle entrate imputati agli esercizi successivi risultanti da atti formali</t>
        </r>
      </text>
    </comment>
    <comment ref="E137" authorId="0" shapeId="0" xr:uid="{00000000-0006-0000-0100-000045000000}">
      <text>
        <r>
          <rPr>
            <b/>
            <sz val="9"/>
            <color indexed="81"/>
            <rFont val="Tahoma"/>
            <family val="2"/>
          </rPr>
          <t>Inserire solo gli accertamenti derivanti dalla rateizzazione delle entrate imputati agli esercizi successivi risultanti da atti formali</t>
        </r>
      </text>
    </comment>
    <comment ref="E138" authorId="0" shapeId="0" xr:uid="{00000000-0006-0000-0100-000046000000}">
      <text>
        <r>
          <rPr>
            <b/>
            <sz val="9"/>
            <color indexed="81"/>
            <rFont val="Tahoma"/>
            <family val="2"/>
          </rPr>
          <t>Inserire solo gli accertamenti derivanti dalla rateizzazione delle entrate imputati agli esercizi successivi risultanti da atti formali</t>
        </r>
      </text>
    </comment>
    <comment ref="E139" authorId="0" shapeId="0" xr:uid="{00000000-0006-0000-0100-000047000000}">
      <text>
        <r>
          <rPr>
            <b/>
            <sz val="9"/>
            <color indexed="81"/>
            <rFont val="Tahoma"/>
            <family val="2"/>
          </rPr>
          <t>Inserire solo gli accertamenti derivanti dalla rateizzazione delle entrate imputati agli esercizi successivi risultanti da atti formali</t>
        </r>
      </text>
    </comment>
    <comment ref="E140" authorId="0" shapeId="0" xr:uid="{00000000-0006-0000-0100-000048000000}">
      <text>
        <r>
          <rPr>
            <b/>
            <sz val="9"/>
            <color indexed="81"/>
            <rFont val="Tahoma"/>
            <family val="2"/>
          </rPr>
          <t>Inserire solo gli accertamenti derivanti dalla rateizzazione delle entrate imputati agli esercizi successivi risultanti da atti formali</t>
        </r>
      </text>
    </comment>
    <comment ref="E141" authorId="0" shapeId="0" xr:uid="{00000000-0006-0000-0100-000049000000}">
      <text>
        <r>
          <rPr>
            <b/>
            <sz val="9"/>
            <color indexed="81"/>
            <rFont val="Tahoma"/>
            <family val="2"/>
          </rPr>
          <t>Inserire solo gli accertamenti derivanti dalla rateizzazione delle entrate imputati agli esercizi successivi risultanti da atti formali</t>
        </r>
      </text>
    </comment>
    <comment ref="E142" authorId="0" shapeId="0" xr:uid="{00000000-0006-0000-0100-00004A000000}">
      <text>
        <r>
          <rPr>
            <b/>
            <sz val="9"/>
            <color indexed="81"/>
            <rFont val="Tahoma"/>
            <family val="2"/>
          </rPr>
          <t>Inserire solo gli accertamenti derivanti dalla rateizzazione delle entrate imputati agli esercizi successivi risultanti da atti formali</t>
        </r>
      </text>
    </comment>
    <comment ref="E143" authorId="0" shapeId="0" xr:uid="{00000000-0006-0000-0100-00004B000000}">
      <text>
        <r>
          <rPr>
            <b/>
            <sz val="9"/>
            <color indexed="81"/>
            <rFont val="Tahoma"/>
            <family val="2"/>
          </rPr>
          <t>Inserire solo gli accertamenti derivanti dalla rateizzazione delle entrate imputati agli esercizi successivi risultanti da atti formali</t>
        </r>
      </text>
    </comment>
    <comment ref="E144" authorId="0" shapeId="0" xr:uid="{00000000-0006-0000-0100-00004C000000}">
      <text>
        <r>
          <rPr>
            <b/>
            <sz val="9"/>
            <color indexed="81"/>
            <rFont val="Tahoma"/>
            <family val="2"/>
          </rPr>
          <t>Inserire solo gli accertamenti derivanti dalla rateizzazione delle entrate imputati agli esercizi successivi risultanti da atti formali</t>
        </r>
      </text>
    </comment>
    <comment ref="E145" authorId="0" shapeId="0" xr:uid="{00000000-0006-0000-0100-00004D000000}">
      <text>
        <r>
          <rPr>
            <b/>
            <sz val="9"/>
            <color indexed="81"/>
            <rFont val="Tahoma"/>
            <family val="2"/>
          </rPr>
          <t>Inserire solo gli accertamenti derivanti dalla rateizzazione delle entrate imputati agli esercizi successivi risultanti da atti formali</t>
        </r>
      </text>
    </comment>
    <comment ref="E146" authorId="0" shapeId="0" xr:uid="{00000000-0006-0000-0100-00004E000000}">
      <text>
        <r>
          <rPr>
            <b/>
            <sz val="9"/>
            <color indexed="81"/>
            <rFont val="Tahoma"/>
            <family val="2"/>
          </rPr>
          <t>Inserire solo gli accertamenti derivanti dalla rateizzazione delle entrate imputati agli esercizi successivi risultanti da atti formali</t>
        </r>
      </text>
    </comment>
    <comment ref="E147" authorId="0" shapeId="0" xr:uid="{00000000-0006-0000-0100-00004F000000}">
      <text>
        <r>
          <rPr>
            <b/>
            <sz val="9"/>
            <color indexed="81"/>
            <rFont val="Tahoma"/>
            <family val="2"/>
          </rPr>
          <t>Inserire solo gli accertamenti derivanti dalla rateizzazione delle entrate imputati agli esercizi successivi risultanti da atti formali</t>
        </r>
      </text>
    </comment>
    <comment ref="E148" authorId="0" shapeId="0" xr:uid="{00000000-0006-0000-0100-000050000000}">
      <text>
        <r>
          <rPr>
            <b/>
            <sz val="9"/>
            <color indexed="81"/>
            <rFont val="Tahoma"/>
            <family val="2"/>
          </rPr>
          <t>Inserire solo gli accertamenti derivanti dalla rateizzazione delle entrate imputati agli esercizi successivi risultanti da atti formali</t>
        </r>
      </text>
    </comment>
    <comment ref="E149" authorId="0" shapeId="0" xr:uid="{00000000-0006-0000-0100-000051000000}">
      <text>
        <r>
          <rPr>
            <b/>
            <sz val="9"/>
            <color indexed="81"/>
            <rFont val="Tahoma"/>
            <family val="2"/>
          </rPr>
          <t>Inserire solo gli accertamenti derivanti dalla rateizzazione delle entrate imputati agli esercizi successivi risultanti da atti formali</t>
        </r>
      </text>
    </comment>
    <comment ref="E150" authorId="0" shapeId="0" xr:uid="{00000000-0006-0000-0100-000052000000}">
      <text>
        <r>
          <rPr>
            <b/>
            <sz val="9"/>
            <color indexed="81"/>
            <rFont val="Tahoma"/>
            <family val="2"/>
          </rPr>
          <t>Inserire solo gli accertamenti derivanti dalla rateizzazione delle entrate imputati agli esercizi successivi risultanti da atti formali</t>
        </r>
      </text>
    </comment>
    <comment ref="E151" authorId="0" shapeId="0" xr:uid="{00000000-0006-0000-0100-000053000000}">
      <text>
        <r>
          <rPr>
            <b/>
            <sz val="9"/>
            <color indexed="81"/>
            <rFont val="Tahoma"/>
            <family val="2"/>
          </rPr>
          <t>Inserire solo gli accertamenti derivanti dalla rateizzazione delle entrate imputati agli esercizi successivi risultanti da atti formali</t>
        </r>
      </text>
    </comment>
    <comment ref="E152" authorId="0" shapeId="0" xr:uid="{00000000-0006-0000-0100-000054000000}">
      <text>
        <r>
          <rPr>
            <b/>
            <sz val="9"/>
            <color indexed="81"/>
            <rFont val="Tahoma"/>
            <family val="2"/>
          </rPr>
          <t>Inserire solo gli accertamenti derivanti dalla rateizzazione delle entrate imputati agli esercizi successivi risultanti da atti formali</t>
        </r>
      </text>
    </comment>
    <comment ref="E153" authorId="0" shapeId="0" xr:uid="{00000000-0006-0000-0100-000055000000}">
      <text>
        <r>
          <rPr>
            <b/>
            <sz val="9"/>
            <color indexed="81"/>
            <rFont val="Tahoma"/>
            <family val="2"/>
          </rPr>
          <t>Inserire solo gli accertamenti derivanti dalla rateizzazione delle entrate imputati agli esercizi successivi risultanti da atti formali</t>
        </r>
      </text>
    </comment>
    <comment ref="E154" authorId="0" shapeId="0" xr:uid="{00000000-0006-0000-0100-000056000000}">
      <text>
        <r>
          <rPr>
            <b/>
            <sz val="9"/>
            <color indexed="81"/>
            <rFont val="Tahoma"/>
            <family val="2"/>
          </rPr>
          <t>Inserire solo gli accertamenti derivanti dalla rateizzazione delle entrate imputati agli esercizi successivi risultanti da atti formali</t>
        </r>
      </text>
    </comment>
    <comment ref="E155" authorId="0" shapeId="0" xr:uid="{00000000-0006-0000-0100-000057000000}">
      <text>
        <r>
          <rPr>
            <b/>
            <sz val="9"/>
            <color indexed="81"/>
            <rFont val="Tahoma"/>
            <family val="2"/>
          </rPr>
          <t>Inserire solo gli accertamenti derivanti dalla rateizzazione delle entrate imputati agli esercizi successivi risultanti da atti formali</t>
        </r>
      </text>
    </comment>
    <comment ref="E156" authorId="0" shapeId="0" xr:uid="{00000000-0006-0000-0100-000058000000}">
      <text>
        <r>
          <rPr>
            <b/>
            <sz val="9"/>
            <color indexed="81"/>
            <rFont val="Tahoma"/>
            <family val="2"/>
          </rPr>
          <t>Inserire solo gli accertamenti derivanti dalla rateizzazione delle entrate imputati agli esercizi successivi risultanti da atti formali</t>
        </r>
      </text>
    </comment>
    <comment ref="E157" authorId="0" shapeId="0" xr:uid="{00000000-0006-0000-0100-000059000000}">
      <text>
        <r>
          <rPr>
            <b/>
            <sz val="9"/>
            <color indexed="81"/>
            <rFont val="Tahoma"/>
            <family val="2"/>
          </rPr>
          <t>Inserire solo gli accertamenti derivanti dalla rateizzazione delle entrate imputati agli esercizi successivi risultanti da atti formali</t>
        </r>
      </text>
    </comment>
    <comment ref="E158" authorId="0" shapeId="0" xr:uid="{00000000-0006-0000-0100-00005A000000}">
      <text>
        <r>
          <rPr>
            <b/>
            <sz val="9"/>
            <color indexed="81"/>
            <rFont val="Tahoma"/>
            <family val="2"/>
          </rPr>
          <t>Inserire solo gli accertamenti derivanti dalla rateizzazione delle entrate imputati agli esercizi successivi risultanti da atti formali</t>
        </r>
      </text>
    </comment>
    <comment ref="E159" authorId="0" shapeId="0" xr:uid="{00000000-0006-0000-0100-00005B000000}">
      <text>
        <r>
          <rPr>
            <b/>
            <sz val="9"/>
            <color indexed="81"/>
            <rFont val="Tahoma"/>
            <family val="2"/>
          </rPr>
          <t>Inserire solo gli accertamenti derivanti dalla rateizzazione delle entrate imputati agli esercizi successivi risultanti da atti formali</t>
        </r>
      </text>
    </comment>
    <comment ref="E160" authorId="0" shapeId="0" xr:uid="{00000000-0006-0000-0100-00005C000000}">
      <text>
        <r>
          <rPr>
            <b/>
            <sz val="9"/>
            <color indexed="81"/>
            <rFont val="Tahoma"/>
            <family val="2"/>
          </rPr>
          <t>Inserire solo gli accertamenti derivanti dalla rateizzazione delle entrate imputati agli esercizi successivi risultanti da atti formali</t>
        </r>
      </text>
    </comment>
    <comment ref="E161" authorId="0" shapeId="0" xr:uid="{00000000-0006-0000-0100-00005D000000}">
      <text>
        <r>
          <rPr>
            <b/>
            <sz val="9"/>
            <color indexed="81"/>
            <rFont val="Tahoma"/>
            <family val="2"/>
          </rPr>
          <t>Inserire solo gli accertamenti derivanti dalla rateizzazione delle entrate imputati agli esercizi successivi risultanti da atti formali</t>
        </r>
      </text>
    </comment>
    <comment ref="E162" authorId="0" shapeId="0" xr:uid="{00000000-0006-0000-0100-00005E000000}">
      <text>
        <r>
          <rPr>
            <b/>
            <sz val="9"/>
            <color indexed="81"/>
            <rFont val="Tahoma"/>
            <family val="2"/>
          </rPr>
          <t>Inserire solo gli accertamenti derivanti dalla rateizzazione delle entrate imputati agli esercizi successivi risultanti da atti formali</t>
        </r>
      </text>
    </comment>
    <comment ref="E163" authorId="0" shapeId="0" xr:uid="{00000000-0006-0000-0100-00005F000000}">
      <text>
        <r>
          <rPr>
            <b/>
            <sz val="9"/>
            <color indexed="81"/>
            <rFont val="Tahoma"/>
            <family val="2"/>
          </rPr>
          <t>Inserire solo gli accertamenti derivanti dalla rateizzazione delle entrate imputati agli esercizi successivi risultanti da atti formali</t>
        </r>
      </text>
    </comment>
    <comment ref="E164" authorId="0" shapeId="0" xr:uid="{00000000-0006-0000-0100-000060000000}">
      <text>
        <r>
          <rPr>
            <b/>
            <sz val="9"/>
            <color indexed="81"/>
            <rFont val="Tahoma"/>
            <family val="2"/>
          </rPr>
          <t>Inserire solo gli accertamenti derivanti dalla rateizzazione delle entrate imputati agli esercizi successivi risultanti da atti formali</t>
        </r>
      </text>
    </comment>
    <comment ref="E165" authorId="0" shapeId="0" xr:uid="{00000000-0006-0000-0100-000061000000}">
      <text>
        <r>
          <rPr>
            <b/>
            <sz val="9"/>
            <color indexed="81"/>
            <rFont val="Tahoma"/>
            <family val="2"/>
          </rPr>
          <t>Inserire solo gli accertamenti derivanti dalla rateizzazione delle entrate imputati agli esercizi successivi risultanti da atti formali</t>
        </r>
      </text>
    </comment>
    <comment ref="E166" authorId="0" shapeId="0" xr:uid="{00000000-0006-0000-0100-000062000000}">
      <text>
        <r>
          <rPr>
            <b/>
            <sz val="9"/>
            <color indexed="81"/>
            <rFont val="Tahoma"/>
            <family val="2"/>
          </rPr>
          <t>Inserire solo gli accertamenti derivanti dalla rateizzazione delle entrate imputati agli esercizi successivi risultanti da atti formali</t>
        </r>
      </text>
    </comment>
    <comment ref="E167" authorId="0" shapeId="0" xr:uid="{00000000-0006-0000-0100-000063000000}">
      <text>
        <r>
          <rPr>
            <b/>
            <sz val="9"/>
            <color indexed="81"/>
            <rFont val="Tahoma"/>
            <family val="2"/>
          </rPr>
          <t>Inserire solo gli accertamenti derivanti dalla rateizzazione delle entrate imputati agli esercizi successivi risultanti da atti formali</t>
        </r>
      </text>
    </comment>
    <comment ref="E168" authorId="0" shapeId="0" xr:uid="{00000000-0006-0000-0100-000064000000}">
      <text>
        <r>
          <rPr>
            <b/>
            <sz val="9"/>
            <color indexed="81"/>
            <rFont val="Tahoma"/>
            <family val="2"/>
          </rPr>
          <t>Inserire solo gli accertamenti derivanti dalla rateizzazione delle entrate imputati agli esercizi successivi risultanti da atti formali</t>
        </r>
      </text>
    </comment>
    <comment ref="E169" authorId="0" shapeId="0" xr:uid="{00000000-0006-0000-0100-000065000000}">
      <text>
        <r>
          <rPr>
            <b/>
            <sz val="9"/>
            <color indexed="81"/>
            <rFont val="Tahoma"/>
            <family val="2"/>
          </rPr>
          <t>Inserire solo gli accertamenti derivanti dalla rateizzazione delle entrate imputati agli esercizi successivi risultanti da atti formali</t>
        </r>
      </text>
    </comment>
    <comment ref="E170" authorId="0" shapeId="0" xr:uid="{00000000-0006-0000-0100-000066000000}">
      <text>
        <r>
          <rPr>
            <b/>
            <sz val="9"/>
            <color indexed="81"/>
            <rFont val="Tahoma"/>
            <family val="2"/>
          </rPr>
          <t>Inserire solo gli accertamenti derivanti dalla rateizzazione delle entrate imputati agli esercizi successivi risultanti da atti formali</t>
        </r>
      </text>
    </comment>
    <comment ref="E171" authorId="0" shapeId="0" xr:uid="{00000000-0006-0000-0100-000067000000}">
      <text>
        <r>
          <rPr>
            <b/>
            <sz val="9"/>
            <color indexed="81"/>
            <rFont val="Tahoma"/>
            <family val="2"/>
          </rPr>
          <t>Inserire solo gli accertamenti derivanti dalla rateizzazione delle entrate imputati agli esercizi successivi risultanti da atti formali</t>
        </r>
      </text>
    </comment>
    <comment ref="E172" authorId="0" shapeId="0" xr:uid="{00000000-0006-0000-0100-000068000000}">
      <text>
        <r>
          <rPr>
            <b/>
            <sz val="9"/>
            <color indexed="81"/>
            <rFont val="Tahoma"/>
            <family val="2"/>
          </rPr>
          <t>Inserire solo gli accertamenti derivanti dalla rateizzazione delle entrate imputati agli esercizi successivi risultanti da atti formali</t>
        </r>
      </text>
    </comment>
    <comment ref="E173" authorId="0" shapeId="0" xr:uid="{00000000-0006-0000-0100-000069000000}">
      <text>
        <r>
          <rPr>
            <b/>
            <sz val="9"/>
            <color indexed="81"/>
            <rFont val="Tahoma"/>
            <family val="2"/>
          </rPr>
          <t>Inserire solo gli accertamenti derivanti dalla rateizzazione delle entrate imputati agli esercizi successivi risultanti da atti formali</t>
        </r>
      </text>
    </comment>
    <comment ref="E174" authorId="0" shapeId="0" xr:uid="{00000000-0006-0000-0100-00006A000000}">
      <text>
        <r>
          <rPr>
            <b/>
            <sz val="9"/>
            <color indexed="81"/>
            <rFont val="Tahoma"/>
            <family val="2"/>
          </rPr>
          <t>Inserire solo gli accertamenti derivanti dalla rateizzazione delle entrate imputati agli esercizi successivi risultanti da atti formali</t>
        </r>
      </text>
    </comment>
    <comment ref="E175" authorId="0" shapeId="0" xr:uid="{00000000-0006-0000-0100-00006B000000}">
      <text>
        <r>
          <rPr>
            <b/>
            <sz val="9"/>
            <color indexed="81"/>
            <rFont val="Tahoma"/>
            <family val="2"/>
          </rPr>
          <t>Inserire solo gli accertamenti derivanti dalla rateizzazione delle entrate imputati agli esercizi successivi risultanti da atti formali</t>
        </r>
      </text>
    </comment>
    <comment ref="E176" authorId="0" shapeId="0" xr:uid="{00000000-0006-0000-0100-00006C000000}">
      <text>
        <r>
          <rPr>
            <b/>
            <sz val="9"/>
            <color indexed="81"/>
            <rFont val="Tahoma"/>
            <family val="2"/>
          </rPr>
          <t>Inserire solo gli accertamenti derivanti dalla rateizzazione delle entrate imputati agli esercizi successivi risultanti da atti formali</t>
        </r>
      </text>
    </comment>
    <comment ref="E177" authorId="0" shapeId="0" xr:uid="{00000000-0006-0000-0100-00006D000000}">
      <text>
        <r>
          <rPr>
            <b/>
            <sz val="9"/>
            <color indexed="81"/>
            <rFont val="Tahoma"/>
            <family val="2"/>
          </rPr>
          <t>Inserire solo gli accertamenti derivanti dalla rateizzazione delle entrate imputati agli esercizi successivi risultanti da atti formali</t>
        </r>
      </text>
    </comment>
    <comment ref="E178" authorId="0" shapeId="0" xr:uid="{00000000-0006-0000-0100-00006E000000}">
      <text>
        <r>
          <rPr>
            <b/>
            <sz val="9"/>
            <color indexed="81"/>
            <rFont val="Tahoma"/>
            <family val="2"/>
          </rPr>
          <t>Inserire solo gli accertamenti derivanti dalla rateizzazione delle entrate imputati agli esercizi successivi risultanti da atti formali</t>
        </r>
      </text>
    </comment>
    <comment ref="E179" authorId="0" shapeId="0" xr:uid="{00000000-0006-0000-0100-00006F000000}">
      <text>
        <r>
          <rPr>
            <b/>
            <sz val="9"/>
            <color indexed="81"/>
            <rFont val="Tahoma"/>
            <family val="2"/>
          </rPr>
          <t>Inserire solo gli accertamenti derivanti dalla rateizzazione delle entrate imputati agli esercizi successivi risultanti da atti formali</t>
        </r>
      </text>
    </comment>
    <comment ref="E180" authorId="0" shapeId="0" xr:uid="{00000000-0006-0000-0100-000070000000}">
      <text>
        <r>
          <rPr>
            <b/>
            <sz val="9"/>
            <color indexed="81"/>
            <rFont val="Tahoma"/>
            <family val="2"/>
          </rPr>
          <t>Inserire solo gli accertamenti derivanti dalla rateizzazione delle entrate imputati agli esercizi successivi risultanti da atti formali</t>
        </r>
      </text>
    </comment>
    <comment ref="E181" authorId="0" shapeId="0" xr:uid="{00000000-0006-0000-0100-000071000000}">
      <text>
        <r>
          <rPr>
            <b/>
            <sz val="9"/>
            <color indexed="81"/>
            <rFont val="Tahoma"/>
            <family val="2"/>
          </rPr>
          <t>Inserire solo gli accertamenti derivanti dalla rateizzazione delle entrate imputati agli esercizi successivi risultanti da atti formali</t>
        </r>
      </text>
    </comment>
    <comment ref="E182" authorId="0" shapeId="0" xr:uid="{00000000-0006-0000-0100-000072000000}">
      <text>
        <r>
          <rPr>
            <b/>
            <sz val="9"/>
            <color indexed="81"/>
            <rFont val="Tahoma"/>
            <family val="2"/>
          </rPr>
          <t>Inserire solo gli accertamenti derivanti dalla rateizzazione delle entrate imputati agli esercizi successivi risultanti da atti formali</t>
        </r>
      </text>
    </comment>
    <comment ref="E183" authorId="0" shapeId="0" xr:uid="{00000000-0006-0000-0100-000073000000}">
      <text>
        <r>
          <rPr>
            <b/>
            <sz val="9"/>
            <color indexed="81"/>
            <rFont val="Tahoma"/>
            <family val="2"/>
          </rPr>
          <t>Inserire solo gli accertamenti derivanti dalla rateizzazione delle entrate imputati agli esercizi successivi risultanti da atti formali</t>
        </r>
      </text>
    </comment>
    <comment ref="E184" authorId="0" shapeId="0" xr:uid="{00000000-0006-0000-0100-000074000000}">
      <text>
        <r>
          <rPr>
            <b/>
            <sz val="9"/>
            <color indexed="81"/>
            <rFont val="Tahoma"/>
            <family val="2"/>
          </rPr>
          <t>Inserire solo gli accertamenti derivanti dalla rateizzazione delle entrate imputati agli esercizi successivi risultanti da atti formali</t>
        </r>
      </text>
    </comment>
    <comment ref="E185" authorId="0" shapeId="0" xr:uid="{00000000-0006-0000-0100-000075000000}">
      <text>
        <r>
          <rPr>
            <b/>
            <sz val="9"/>
            <color indexed="81"/>
            <rFont val="Tahoma"/>
            <family val="2"/>
          </rPr>
          <t>Inserire solo gli accertamenti derivanti dalla rateizzazione delle entrate imputati agli esercizi successivi risultanti da atti formali</t>
        </r>
      </text>
    </comment>
    <comment ref="E186" authorId="0" shapeId="0" xr:uid="{00000000-0006-0000-0100-000076000000}">
      <text>
        <r>
          <rPr>
            <b/>
            <sz val="9"/>
            <color indexed="81"/>
            <rFont val="Tahoma"/>
            <family val="2"/>
          </rPr>
          <t>Inserire solo gli accertamenti derivanti dalla rateizzazione delle entrate imputati agli esercizi successivi risultanti da atti formali</t>
        </r>
      </text>
    </comment>
    <comment ref="E187" authorId="0" shapeId="0" xr:uid="{00000000-0006-0000-0100-000077000000}">
      <text>
        <r>
          <rPr>
            <b/>
            <sz val="9"/>
            <color indexed="81"/>
            <rFont val="Tahoma"/>
            <family val="2"/>
          </rPr>
          <t>Inserire solo gli accertamenti derivanti dalla rateizzazione delle entrate imputati agli esercizi successivi risultanti da atti formali</t>
        </r>
      </text>
    </comment>
    <comment ref="E188" authorId="0" shapeId="0" xr:uid="{00000000-0006-0000-0100-000078000000}">
      <text>
        <r>
          <rPr>
            <b/>
            <sz val="9"/>
            <color indexed="81"/>
            <rFont val="Tahoma"/>
            <family val="2"/>
          </rPr>
          <t>Inserire solo gli accertamenti derivanti dalla rateizzazione delle entrate imputati agli esercizi successivi risultanti da atti formali</t>
        </r>
      </text>
    </comment>
    <comment ref="E189" authorId="0" shapeId="0" xr:uid="{00000000-0006-0000-0100-000079000000}">
      <text>
        <r>
          <rPr>
            <b/>
            <sz val="9"/>
            <color indexed="81"/>
            <rFont val="Tahoma"/>
            <family val="2"/>
          </rPr>
          <t>Inserire solo gli accertamenti derivanti dalla rateizzazione delle entrate imputati agli esercizi successivi risultanti da atti formali</t>
        </r>
      </text>
    </comment>
    <comment ref="E190" authorId="0" shapeId="0" xr:uid="{00000000-0006-0000-0100-00007A000000}">
      <text>
        <r>
          <rPr>
            <b/>
            <sz val="9"/>
            <color indexed="81"/>
            <rFont val="Tahoma"/>
            <family val="2"/>
          </rPr>
          <t>Inserire solo gli accertamenti derivanti dalla rateizzazione delle entrate imputati agli esercizi successivi risultanti da atti formali</t>
        </r>
      </text>
    </comment>
    <comment ref="E191" authorId="0" shapeId="0" xr:uid="{00000000-0006-0000-0100-00007B000000}">
      <text>
        <r>
          <rPr>
            <b/>
            <sz val="9"/>
            <color indexed="81"/>
            <rFont val="Tahoma"/>
            <family val="2"/>
          </rPr>
          <t>Inserire solo gli accertamenti derivanti dalla rateizzazione delle entrate imputati agli esercizi successivi risultanti da atti formali</t>
        </r>
      </text>
    </comment>
    <comment ref="E192" authorId="0" shapeId="0" xr:uid="{00000000-0006-0000-0100-00007C000000}">
      <text>
        <r>
          <rPr>
            <b/>
            <sz val="9"/>
            <color indexed="81"/>
            <rFont val="Tahoma"/>
            <family val="2"/>
          </rPr>
          <t>Inserire solo gli accertamenti derivanti dalla rateizzazione delle entrate imputati agli esercizi successivi risultanti da atti formali</t>
        </r>
      </text>
    </comment>
    <comment ref="E193" authorId="0" shapeId="0" xr:uid="{00000000-0006-0000-0100-00007D000000}">
      <text>
        <r>
          <rPr>
            <b/>
            <sz val="9"/>
            <color indexed="81"/>
            <rFont val="Tahoma"/>
            <family val="2"/>
          </rPr>
          <t>Inserire solo gli accertamenti derivanti dalla rateizzazione delle entrate imputati agli esercizi successivi risultanti da atti formali</t>
        </r>
      </text>
    </comment>
    <comment ref="E194" authorId="0" shapeId="0" xr:uid="{00000000-0006-0000-0100-00007E000000}">
      <text>
        <r>
          <rPr>
            <b/>
            <sz val="9"/>
            <color indexed="81"/>
            <rFont val="Tahoma"/>
            <family val="2"/>
          </rPr>
          <t>Inserire solo gli accertamenti derivanti dalla rateizzazione delle entrate imputati agli esercizi successivi risultanti da atti formali</t>
        </r>
      </text>
    </comment>
    <comment ref="I881" authorId="1" shapeId="0" xr:uid="{00000000-0006-0000-0100-00007F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82" authorId="1" shapeId="0" xr:uid="{00000000-0006-0000-0100-000080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83" authorId="1" shapeId="0" xr:uid="{00000000-0006-0000-0100-000081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84" authorId="1" shapeId="0" xr:uid="{00000000-0006-0000-0100-000082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85" authorId="1" shapeId="0" xr:uid="{00000000-0006-0000-0100-000083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86" authorId="1" shapeId="0" xr:uid="{00000000-0006-0000-0100-000084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87" authorId="1" shapeId="0" xr:uid="{00000000-0006-0000-0100-000085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88" authorId="1" shapeId="0" xr:uid="{00000000-0006-0000-0100-000086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89" authorId="1" shapeId="0" xr:uid="{00000000-0006-0000-0100-000087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text>
    </comment>
    <comment ref="I890" authorId="1" shapeId="0" xr:uid="{00000000-0006-0000-0100-000088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91" authorId="1" shapeId="0" xr:uid="{00000000-0006-0000-0100-000089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92" authorId="1" shapeId="0" xr:uid="{00000000-0006-0000-0100-00008A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93" authorId="1" shapeId="0" xr:uid="{00000000-0006-0000-0100-00008B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94" authorId="1" shapeId="0" xr:uid="{00000000-0006-0000-0100-00008C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95" authorId="1" shapeId="0" xr:uid="{00000000-0006-0000-0100-00008D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96" authorId="1" shapeId="0" xr:uid="{00000000-0006-0000-0100-00008E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97" authorId="1" shapeId="0" xr:uid="{00000000-0006-0000-0100-00008F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98" authorId="1" shapeId="0" xr:uid="{00000000-0006-0000-0100-000090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899" authorId="1" shapeId="0" xr:uid="{00000000-0006-0000-0100-000091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00" authorId="1" shapeId="0" xr:uid="{00000000-0006-0000-0100-000092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01" authorId="1" shapeId="0" xr:uid="{00000000-0006-0000-0100-000093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02" authorId="1" shapeId="0" xr:uid="{00000000-0006-0000-0100-000094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03" authorId="1" shapeId="0" xr:uid="{00000000-0006-0000-0100-000095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04" authorId="1" shapeId="0" xr:uid="{00000000-0006-0000-0100-000096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05" authorId="1" shapeId="0" xr:uid="{00000000-0006-0000-0100-000097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06" authorId="1" shapeId="0" xr:uid="{00000000-0006-0000-0100-000098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07" authorId="1" shapeId="0" xr:uid="{00000000-0006-0000-0100-000099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08" authorId="1" shapeId="0" xr:uid="{00000000-0006-0000-0100-00009A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09" authorId="1" shapeId="0" xr:uid="{00000000-0006-0000-0100-00009B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10" authorId="1" shapeId="0" xr:uid="{00000000-0006-0000-0100-00009C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11" authorId="1" shapeId="0" xr:uid="{00000000-0006-0000-0100-00009D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12" authorId="1" shapeId="0" xr:uid="{00000000-0006-0000-0100-00009E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13" authorId="1" shapeId="0" xr:uid="{00000000-0006-0000-0100-00009F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14" authorId="1" shapeId="0" xr:uid="{00000000-0006-0000-0100-0000A0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15" authorId="1" shapeId="0" xr:uid="{00000000-0006-0000-0100-0000A1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16" authorId="1" shapeId="0" xr:uid="{00000000-0006-0000-0100-0000A2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17" authorId="1" shapeId="0" xr:uid="{00000000-0006-0000-0100-0000A3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18" authorId="1" shapeId="0" xr:uid="{00000000-0006-0000-0100-0000A4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19" authorId="1" shapeId="0" xr:uid="{00000000-0006-0000-0100-0000A5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20" authorId="1" shapeId="0" xr:uid="{00000000-0006-0000-0100-0000A6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21" authorId="1" shapeId="0" xr:uid="{00000000-0006-0000-0100-0000A7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22" authorId="1" shapeId="0" xr:uid="{00000000-0006-0000-0100-0000A8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23" authorId="1" shapeId="0" xr:uid="{00000000-0006-0000-0100-0000A9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24" authorId="1" shapeId="0" xr:uid="{00000000-0006-0000-0100-0000AA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25" authorId="1" shapeId="0" xr:uid="{00000000-0006-0000-0100-0000AB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26" authorId="1" shapeId="0" xr:uid="{00000000-0006-0000-0100-0000AC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27" authorId="1" shapeId="0" xr:uid="{00000000-0006-0000-0100-0000AD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28" authorId="1" shapeId="0" xr:uid="{00000000-0006-0000-0100-0000AE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29" authorId="1" shapeId="0" xr:uid="{00000000-0006-0000-0100-0000AF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30" authorId="1" shapeId="0" xr:uid="{00000000-0006-0000-0100-0000B0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31" authorId="1" shapeId="0" xr:uid="{00000000-0006-0000-0100-0000B1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32" authorId="1" shapeId="0" xr:uid="{00000000-0006-0000-0100-0000B2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33" authorId="1" shapeId="0" xr:uid="{00000000-0006-0000-0100-0000B3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34" authorId="1" shapeId="0" xr:uid="{00000000-0006-0000-0100-0000B4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35" authorId="1" shapeId="0" xr:uid="{00000000-0006-0000-0100-0000B5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36" authorId="1" shapeId="0" xr:uid="{00000000-0006-0000-0100-0000B6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37" authorId="1" shapeId="0" xr:uid="{00000000-0006-0000-0100-0000B7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38" authorId="1" shapeId="0" xr:uid="{00000000-0006-0000-0100-0000B8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39" authorId="1" shapeId="0" xr:uid="{00000000-0006-0000-0100-0000B9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40" authorId="1" shapeId="0" xr:uid="{00000000-0006-0000-0100-0000BA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41" authorId="1" shapeId="0" xr:uid="{00000000-0006-0000-0100-0000BB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42" authorId="1" shapeId="0" xr:uid="{00000000-0006-0000-0100-0000BC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43" authorId="1" shapeId="0" xr:uid="{00000000-0006-0000-0100-0000BD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44" authorId="1" shapeId="0" xr:uid="{00000000-0006-0000-0100-0000BE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45" authorId="1" shapeId="0" xr:uid="{00000000-0006-0000-0100-0000BF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46" authorId="1" shapeId="0" xr:uid="{00000000-0006-0000-0100-0000C0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47" authorId="1" shapeId="0" xr:uid="{00000000-0006-0000-0100-0000C1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48" authorId="1" shapeId="0" xr:uid="{00000000-0006-0000-0100-0000C2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49" authorId="1" shapeId="0" xr:uid="{00000000-0006-0000-0100-0000C3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50" authorId="1" shapeId="0" xr:uid="{00000000-0006-0000-0100-0000C4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51" authorId="1" shapeId="0" xr:uid="{00000000-0006-0000-0100-0000C5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52" authorId="1" shapeId="0" xr:uid="{00000000-0006-0000-0100-0000C6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53" authorId="1" shapeId="0" xr:uid="{00000000-0006-0000-0100-0000C7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54" authorId="1" shapeId="0" xr:uid="{00000000-0006-0000-0100-0000C8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55" authorId="1" shapeId="0" xr:uid="{00000000-0006-0000-0100-0000C9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56" authorId="1" shapeId="0" xr:uid="{00000000-0006-0000-0100-0000CA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57" authorId="1" shapeId="0" xr:uid="{00000000-0006-0000-0100-0000CB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58" authorId="1" shapeId="0" xr:uid="{00000000-0006-0000-0100-0000CC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59" authorId="1" shapeId="0" xr:uid="{00000000-0006-0000-0100-0000CD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60" authorId="1" shapeId="0" xr:uid="{00000000-0006-0000-0100-0000CE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61" authorId="1" shapeId="0" xr:uid="{00000000-0006-0000-0100-0000CF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62" authorId="1" shapeId="0" xr:uid="{00000000-0006-0000-0100-0000D0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63" authorId="1" shapeId="0" xr:uid="{00000000-0006-0000-0100-0000D1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64" authorId="1" shapeId="0" xr:uid="{00000000-0006-0000-0100-0000D2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65" authorId="1" shapeId="0" xr:uid="{00000000-0006-0000-0100-0000D3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66" authorId="1" shapeId="0" xr:uid="{00000000-0006-0000-0100-0000D4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67" authorId="1" shapeId="0" xr:uid="{00000000-0006-0000-0100-0000D5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68" authorId="1" shapeId="0" xr:uid="{00000000-0006-0000-0100-0000D6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69" authorId="1" shapeId="0" xr:uid="{00000000-0006-0000-0100-0000D7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70" authorId="1" shapeId="0" xr:uid="{00000000-0006-0000-0100-0000D8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71" authorId="1" shapeId="0" xr:uid="{00000000-0006-0000-0100-0000D9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72" authorId="1" shapeId="0" xr:uid="{00000000-0006-0000-0100-0000DA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73" authorId="1" shapeId="0" xr:uid="{00000000-0006-0000-0100-0000DB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74" authorId="1" shapeId="0" xr:uid="{00000000-0006-0000-0100-0000DC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75" authorId="1" shapeId="0" xr:uid="{00000000-0006-0000-0100-0000DD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76" authorId="1" shapeId="0" xr:uid="{00000000-0006-0000-0100-0000DE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77" authorId="1" shapeId="0" xr:uid="{00000000-0006-0000-0100-0000DF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78" authorId="1" shapeId="0" xr:uid="{00000000-0006-0000-0100-0000E0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79" authorId="1" shapeId="0" xr:uid="{00000000-0006-0000-0100-0000E1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80" authorId="1" shapeId="0" xr:uid="{00000000-0006-0000-0100-0000E2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81" authorId="1" shapeId="0" xr:uid="{00000000-0006-0000-0100-0000E3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82" authorId="1" shapeId="0" xr:uid="{00000000-0006-0000-0100-0000E4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83" authorId="1" shapeId="0" xr:uid="{00000000-0006-0000-0100-0000E5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84" authorId="1" shapeId="0" xr:uid="{00000000-0006-0000-0100-0000E6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85" authorId="1" shapeId="0" xr:uid="{00000000-0006-0000-0100-0000E7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86" authorId="1" shapeId="0" xr:uid="{00000000-0006-0000-0100-0000E8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87" authorId="1" shapeId="0" xr:uid="{00000000-0006-0000-0100-0000E9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88" authorId="1" shapeId="0" xr:uid="{00000000-0006-0000-0100-0000EA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89" authorId="1" shapeId="0" xr:uid="{00000000-0006-0000-0100-0000EB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90" authorId="1" shapeId="0" xr:uid="{00000000-0006-0000-0100-0000EC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91" authorId="1" shapeId="0" xr:uid="{00000000-0006-0000-0100-0000ED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92" authorId="1" shapeId="0" xr:uid="{00000000-0006-0000-0100-0000EE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93" authorId="1" shapeId="0" xr:uid="{00000000-0006-0000-0100-0000EF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94" authorId="1" shapeId="0" xr:uid="{00000000-0006-0000-0100-0000F0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95" authorId="1" shapeId="0" xr:uid="{00000000-0006-0000-0100-0000F1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96" authorId="1" shapeId="0" xr:uid="{00000000-0006-0000-0100-0000F2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97" authorId="1" shapeId="0" xr:uid="{00000000-0006-0000-0100-0000F3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98" authorId="1" shapeId="0" xr:uid="{00000000-0006-0000-0100-0000F4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999" authorId="1" shapeId="0" xr:uid="{00000000-0006-0000-0100-0000F5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00" authorId="1" shapeId="0" xr:uid="{00000000-0006-0000-0100-0000F6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01" authorId="1" shapeId="0" xr:uid="{00000000-0006-0000-0100-0000F7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02" authorId="1" shapeId="0" xr:uid="{00000000-0006-0000-0100-0000F8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03" authorId="1" shapeId="0" xr:uid="{00000000-0006-0000-0100-0000F9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04" authorId="1" shapeId="0" xr:uid="{00000000-0006-0000-0100-0000FA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05" authorId="1" shapeId="0" xr:uid="{00000000-0006-0000-0100-0000FB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06" authorId="1" shapeId="0" xr:uid="{00000000-0006-0000-0100-0000FC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07" authorId="1" shapeId="0" xr:uid="{00000000-0006-0000-0100-0000FD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08" authorId="1" shapeId="0" xr:uid="{00000000-0006-0000-0100-0000FE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09" authorId="1" shapeId="0" xr:uid="{00000000-0006-0000-0100-0000FF00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10" authorId="1" shapeId="0" xr:uid="{00000000-0006-0000-0100-00000001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11" authorId="1" shapeId="0" xr:uid="{00000000-0006-0000-0100-00000101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12" authorId="1" shapeId="0" xr:uid="{00000000-0006-0000-0100-00000201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13" authorId="1" shapeId="0" xr:uid="{00000000-0006-0000-0100-00000301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14" authorId="1" shapeId="0" xr:uid="{00000000-0006-0000-0100-00000401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15" authorId="1" shapeId="0" xr:uid="{00000000-0006-0000-0100-00000501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16" authorId="1" shapeId="0" xr:uid="{00000000-0006-0000-0100-00000601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17" authorId="1" shapeId="0" xr:uid="{00000000-0006-0000-0100-00000701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18" authorId="1" shapeId="0" xr:uid="{00000000-0006-0000-0100-00000801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19" authorId="1" shapeId="0" xr:uid="{00000000-0006-0000-0100-00000901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C1020" authorId="2" shapeId="0" xr:uid="{00000000-0006-0000-0100-00000A010000}">
      <text>
        <r>
          <rPr>
            <b/>
            <sz val="9"/>
            <color indexed="81"/>
            <rFont val="Tahoma"/>
            <family val="2"/>
          </rPr>
          <t>Trattasi di operazioni registrate attraverso regolazioni contabile. Pertanto la formazione di residui attivi non è possibile.</t>
        </r>
        <r>
          <rPr>
            <sz val="9"/>
            <color indexed="81"/>
            <rFont val="Tahoma"/>
            <family val="2"/>
          </rPr>
          <t xml:space="preserve">
</t>
        </r>
      </text>
    </comment>
    <comment ref="I1020" authorId="1" shapeId="0" xr:uid="{00000000-0006-0000-0100-00000B01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C1021" authorId="2" shapeId="0" xr:uid="{00000000-0006-0000-0100-00000C010000}">
      <text>
        <r>
          <rPr>
            <b/>
            <sz val="9"/>
            <color indexed="81"/>
            <rFont val="Tahoma"/>
            <family val="2"/>
          </rPr>
          <t>Trattasi di operazioni registrate attraverso regolazioni contabile. Pertanto la formazione di residui attivi non è possibile.</t>
        </r>
        <r>
          <rPr>
            <sz val="9"/>
            <color indexed="81"/>
            <rFont val="Tahoma"/>
            <family val="2"/>
          </rPr>
          <t xml:space="preserve">
</t>
        </r>
      </text>
    </comment>
    <comment ref="I1021" authorId="1" shapeId="0" xr:uid="{00000000-0006-0000-0100-00000D01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C1022" authorId="2" shapeId="0" xr:uid="{00000000-0006-0000-0100-00000E010000}">
      <text>
        <r>
          <rPr>
            <b/>
            <sz val="9"/>
            <color indexed="81"/>
            <rFont val="Tahoma"/>
            <family val="2"/>
          </rPr>
          <t>Trattasi di operazioni registrate attraverso regolazioni contabile. Pertanto la formazione di residui attivi non è possibile.</t>
        </r>
        <r>
          <rPr>
            <sz val="9"/>
            <color indexed="81"/>
            <rFont val="Tahoma"/>
            <family val="2"/>
          </rPr>
          <t xml:space="preserve">
</t>
        </r>
      </text>
    </comment>
    <comment ref="I1022" authorId="1" shapeId="0" xr:uid="{00000000-0006-0000-0100-00000F01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23" authorId="1" shapeId="0" xr:uid="{00000000-0006-0000-0100-000010010000}">
      <text>
        <r>
          <rPr>
            <b/>
            <sz val="9"/>
            <color indexed="81"/>
            <rFont val="Tahoma"/>
            <family val="2"/>
          </rPr>
          <t>Trattasi di crediti riguardanti finanziamenti non ancora riscossi, per i quali i principi contabili prevedono non siano registrati i correlati debiti.
Di conseguenza non sono inseriti nella situazione patrimoniale</t>
        </r>
        <r>
          <rPr>
            <sz val="9"/>
            <color indexed="81"/>
            <rFont val="Tahoma"/>
            <family val="2"/>
          </rPr>
          <t xml:space="preserve">
</t>
        </r>
      </text>
    </comment>
    <comment ref="I1035" authorId="2" shapeId="0" xr:uid="{00000000-0006-0000-0100-000011010000}">
      <text>
        <r>
          <rPr>
            <sz val="9"/>
            <color indexed="81"/>
            <rFont val="Tahoma"/>
            <family val="2"/>
          </rPr>
          <t xml:space="preserve">Nello Stato patrimoniale sono registrate le eventuali giacenze liquide dell'economo al 31 dicembre non riversate.  Pertanto nello Stato patrimoniale non si registrano i  crediti costituiti dai correlati residui attivi.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Simeone Cinzia</author>
  </authors>
  <commentList>
    <comment ref="H786" authorId="0" shapeId="0" xr:uid="{00000000-0006-0000-0200-000001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787" authorId="0" shapeId="0" xr:uid="{00000000-0006-0000-0200-000002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788" authorId="0" shapeId="0" xr:uid="{00000000-0006-0000-0200-000003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789" authorId="0" shapeId="0" xr:uid="{00000000-0006-0000-0200-000004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790" authorId="0" shapeId="0" xr:uid="{00000000-0006-0000-0200-000005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791" authorId="0" shapeId="0" xr:uid="{00000000-0006-0000-0200-000006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792" authorId="0" shapeId="0" xr:uid="{00000000-0006-0000-0200-000007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793" authorId="0" shapeId="0" xr:uid="{00000000-0006-0000-0200-000008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794" authorId="0" shapeId="0" xr:uid="{00000000-0006-0000-0200-000009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795" authorId="0" shapeId="0" xr:uid="{00000000-0006-0000-0200-00000A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796" authorId="0" shapeId="0" xr:uid="{00000000-0006-0000-0200-00000B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797" authorId="0" shapeId="0" xr:uid="{00000000-0006-0000-0200-00000C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798" authorId="0" shapeId="0" xr:uid="{00000000-0006-0000-0200-00000D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799" authorId="0" shapeId="0" xr:uid="{00000000-0006-0000-0200-00000E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00" authorId="0" shapeId="0" xr:uid="{00000000-0006-0000-0200-00000F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01" authorId="0" shapeId="0" xr:uid="{00000000-0006-0000-0200-000010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02" authorId="0" shapeId="0" xr:uid="{00000000-0006-0000-0200-000011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03" authorId="0" shapeId="0" xr:uid="{00000000-0006-0000-0200-000012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04" authorId="0" shapeId="0" xr:uid="{00000000-0006-0000-0200-000013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05" authorId="0" shapeId="0" xr:uid="{00000000-0006-0000-0200-000014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06" authorId="0" shapeId="0" xr:uid="{00000000-0006-0000-0200-000015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07" authorId="0" shapeId="0" xr:uid="{00000000-0006-0000-0200-000016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08" authorId="0" shapeId="0" xr:uid="{00000000-0006-0000-0200-000017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09" authorId="0" shapeId="0" xr:uid="{00000000-0006-0000-0200-000018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10" authorId="0" shapeId="0" xr:uid="{00000000-0006-0000-0200-000019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11" authorId="0" shapeId="0" xr:uid="{00000000-0006-0000-0200-00001A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12" authorId="0" shapeId="0" xr:uid="{00000000-0006-0000-0200-00001B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13" authorId="0" shapeId="0" xr:uid="{00000000-0006-0000-0200-00001C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14" authorId="0" shapeId="0" xr:uid="{00000000-0006-0000-0200-00001D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15" authorId="0" shapeId="0" xr:uid="{00000000-0006-0000-0200-00001E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16" authorId="0" shapeId="0" xr:uid="{00000000-0006-0000-0200-00001F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17" authorId="0" shapeId="0" xr:uid="{00000000-0006-0000-0200-000020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18" authorId="0" shapeId="0" xr:uid="{00000000-0006-0000-0200-000021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19" authorId="0" shapeId="0" xr:uid="{00000000-0006-0000-0200-000022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20" authorId="0" shapeId="0" xr:uid="{00000000-0006-0000-0200-000023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21" authorId="0" shapeId="0" xr:uid="{00000000-0006-0000-0200-000024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22" authorId="0" shapeId="0" xr:uid="{00000000-0006-0000-0200-000025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23" authorId="0" shapeId="0" xr:uid="{00000000-0006-0000-0200-000026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24" authorId="0" shapeId="0" xr:uid="{00000000-0006-0000-0200-000027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25" authorId="0" shapeId="0" xr:uid="{00000000-0006-0000-0200-000028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26" authorId="0" shapeId="0" xr:uid="{00000000-0006-0000-0200-000029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27" authorId="0" shapeId="0" xr:uid="{00000000-0006-0000-0200-00002A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28" authorId="0" shapeId="0" xr:uid="{00000000-0006-0000-0200-00002B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29" authorId="0" shapeId="0" xr:uid="{00000000-0006-0000-0200-00002C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30" authorId="0" shapeId="0" xr:uid="{00000000-0006-0000-0200-00002D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31" authorId="0" shapeId="0" xr:uid="{00000000-0006-0000-0200-00002E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32" authorId="0" shapeId="0" xr:uid="{00000000-0006-0000-0200-00002F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33" authorId="0" shapeId="0" xr:uid="{00000000-0006-0000-0200-000030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34" authorId="0" shapeId="0" xr:uid="{00000000-0006-0000-0200-000031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35" authorId="0" shapeId="0" xr:uid="{00000000-0006-0000-0200-000032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36" authorId="0" shapeId="0" xr:uid="{00000000-0006-0000-0200-000033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37" authorId="0" shapeId="0" xr:uid="{00000000-0006-0000-0200-000034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38" authorId="0" shapeId="0" xr:uid="{00000000-0006-0000-0200-000035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39" authorId="0" shapeId="0" xr:uid="{00000000-0006-0000-0200-000036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40" authorId="0" shapeId="0" xr:uid="{00000000-0006-0000-0200-000037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41" authorId="0" shapeId="0" xr:uid="{00000000-0006-0000-0200-000038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42" authorId="0" shapeId="0" xr:uid="{00000000-0006-0000-0200-000039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43" authorId="0" shapeId="0" xr:uid="{00000000-0006-0000-0200-00003A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44" authorId="0" shapeId="0" xr:uid="{00000000-0006-0000-0200-00003B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45" authorId="0" shapeId="0" xr:uid="{00000000-0006-0000-0200-00003C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46" authorId="0" shapeId="0" xr:uid="{00000000-0006-0000-0200-00003D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47" authorId="0" shapeId="0" xr:uid="{00000000-0006-0000-0200-00003E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48" authorId="0" shapeId="0" xr:uid="{00000000-0006-0000-0200-00003F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49" authorId="0" shapeId="0" xr:uid="{00000000-0006-0000-0200-000040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50" authorId="0" shapeId="0" xr:uid="{00000000-0006-0000-0200-000041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51" authorId="0" shapeId="0" xr:uid="{00000000-0006-0000-0200-000042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52" authorId="0" shapeId="0" xr:uid="{00000000-0006-0000-0200-000043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53" authorId="0" shapeId="0" xr:uid="{00000000-0006-0000-0200-000044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54" authorId="0" shapeId="0" xr:uid="{00000000-0006-0000-0200-000045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55" authorId="0" shapeId="0" xr:uid="{00000000-0006-0000-0200-000046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56" authorId="0" shapeId="0" xr:uid="{00000000-0006-0000-0200-000047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57" authorId="0" shapeId="0" xr:uid="{00000000-0006-0000-0200-000048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58" authorId="0" shapeId="0" xr:uid="{00000000-0006-0000-0200-000049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59" authorId="0" shapeId="0" xr:uid="{00000000-0006-0000-0200-00004A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60" authorId="0" shapeId="0" xr:uid="{00000000-0006-0000-0200-00004B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61" authorId="0" shapeId="0" xr:uid="{00000000-0006-0000-0200-00004C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62" authorId="0" shapeId="0" xr:uid="{00000000-0006-0000-0200-00004D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63" authorId="0" shapeId="0" xr:uid="{00000000-0006-0000-0200-00004E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64" authorId="0" shapeId="0" xr:uid="{00000000-0006-0000-0200-00004F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65" authorId="0" shapeId="0" xr:uid="{00000000-0006-0000-0200-000050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66" authorId="0" shapeId="0" xr:uid="{00000000-0006-0000-0200-000051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67" authorId="0" shapeId="0" xr:uid="{00000000-0006-0000-0200-000052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68" authorId="0" shapeId="0" xr:uid="{00000000-0006-0000-0200-000053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69" authorId="0" shapeId="0" xr:uid="{00000000-0006-0000-0200-000054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70" authorId="0" shapeId="0" xr:uid="{00000000-0006-0000-0200-000055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71" authorId="0" shapeId="0" xr:uid="{00000000-0006-0000-0200-000056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72" authorId="0" shapeId="0" xr:uid="{00000000-0006-0000-0200-000057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73" authorId="0" shapeId="0" xr:uid="{00000000-0006-0000-0200-000058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74" authorId="0" shapeId="0" xr:uid="{00000000-0006-0000-0200-000059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75" authorId="0" shapeId="0" xr:uid="{00000000-0006-0000-0200-00005A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76" authorId="0" shapeId="0" xr:uid="{00000000-0006-0000-0200-00005B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77" authorId="0" shapeId="0" xr:uid="{00000000-0006-0000-0200-00005C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78" authorId="0" shapeId="0" xr:uid="{00000000-0006-0000-0200-00005D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79" authorId="0" shapeId="0" xr:uid="{00000000-0006-0000-0200-00005E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80" authorId="0" shapeId="0" xr:uid="{00000000-0006-0000-0200-00005F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81" authorId="0" shapeId="0" xr:uid="{00000000-0006-0000-0200-000060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82" authorId="0" shapeId="0" xr:uid="{00000000-0006-0000-0200-000061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83" authorId="0" shapeId="0" xr:uid="{00000000-0006-0000-0200-000062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84" authorId="0" shapeId="0" xr:uid="{00000000-0006-0000-0200-000063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85" authorId="0" shapeId="0" xr:uid="{00000000-0006-0000-0200-000064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86" authorId="0" shapeId="0" xr:uid="{00000000-0006-0000-0200-000065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87" authorId="0" shapeId="0" xr:uid="{00000000-0006-0000-0200-000066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88" authorId="0" shapeId="0" xr:uid="{00000000-0006-0000-0200-000067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89" authorId="0" shapeId="0" xr:uid="{00000000-0006-0000-0200-000068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90" authorId="0" shapeId="0" xr:uid="{00000000-0006-0000-0200-000069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91" authorId="0" shapeId="0" xr:uid="{00000000-0006-0000-0200-00006A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92" authorId="0" shapeId="0" xr:uid="{00000000-0006-0000-0200-00006B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93" authorId="0" shapeId="0" xr:uid="{00000000-0006-0000-0200-00006C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94" authorId="0" shapeId="0" xr:uid="{00000000-0006-0000-0200-00006D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95" authorId="0" shapeId="0" xr:uid="{00000000-0006-0000-0200-00006E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96" authorId="0" shapeId="0" xr:uid="{00000000-0006-0000-0200-00006F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97" authorId="0" shapeId="0" xr:uid="{00000000-0006-0000-0200-000070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98" authorId="0" shapeId="0" xr:uid="{00000000-0006-0000-0200-000071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899" authorId="0" shapeId="0" xr:uid="{00000000-0006-0000-0200-000072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00" authorId="0" shapeId="0" xr:uid="{00000000-0006-0000-0200-000073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01" authorId="0" shapeId="0" xr:uid="{00000000-0006-0000-0200-000074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02" authorId="0" shapeId="0" xr:uid="{00000000-0006-0000-0200-000075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03" authorId="0" shapeId="0" xr:uid="{00000000-0006-0000-0200-000076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04" authorId="0" shapeId="0" xr:uid="{00000000-0006-0000-0200-000077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05" authorId="0" shapeId="0" xr:uid="{00000000-0006-0000-0200-000078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06" authorId="0" shapeId="0" xr:uid="{00000000-0006-0000-0200-000079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07" authorId="0" shapeId="0" xr:uid="{00000000-0006-0000-0200-00007A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08" authorId="0" shapeId="0" xr:uid="{00000000-0006-0000-0200-00007B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09" authorId="0" shapeId="0" xr:uid="{00000000-0006-0000-0200-00007C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10" authorId="0" shapeId="0" xr:uid="{00000000-0006-0000-0200-00007D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11" authorId="0" shapeId="0" xr:uid="{00000000-0006-0000-0200-00007E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12" authorId="0" shapeId="0" xr:uid="{00000000-0006-0000-0200-00007F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13" authorId="0" shapeId="0" xr:uid="{00000000-0006-0000-0200-000080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14" authorId="0" shapeId="0" xr:uid="{00000000-0006-0000-0200-000081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15" authorId="0" shapeId="0" xr:uid="{00000000-0006-0000-0200-000082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16" authorId="0" shapeId="0" xr:uid="{00000000-0006-0000-0200-000083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17" authorId="0" shapeId="0" xr:uid="{00000000-0006-0000-0200-000084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18" authorId="0" shapeId="0" xr:uid="{00000000-0006-0000-0200-000085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19" authorId="0" shapeId="0" xr:uid="{00000000-0006-0000-0200-000086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20" authorId="0" shapeId="0" xr:uid="{00000000-0006-0000-0200-000087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21" authorId="0" shapeId="0" xr:uid="{00000000-0006-0000-0200-000088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22" authorId="0" shapeId="0" xr:uid="{00000000-0006-0000-0200-000089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23" authorId="0" shapeId="0" xr:uid="{00000000-0006-0000-0200-00008A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24" authorId="0" shapeId="0" xr:uid="{00000000-0006-0000-0200-00008B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25" authorId="0" shapeId="0" xr:uid="{00000000-0006-0000-0200-00008C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26" authorId="0" shapeId="0" xr:uid="{00000000-0006-0000-0200-00008D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27" authorId="0" shapeId="0" xr:uid="{00000000-0006-0000-0200-00008E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28" authorId="0" shapeId="0" xr:uid="{00000000-0006-0000-0200-00008F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29" authorId="0" shapeId="0" xr:uid="{00000000-0006-0000-0200-000090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30" authorId="0" shapeId="0" xr:uid="{00000000-0006-0000-0200-000091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31" authorId="0" shapeId="0" xr:uid="{00000000-0006-0000-0200-000092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32" authorId="0" shapeId="0" xr:uid="{00000000-0006-0000-0200-000093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33" authorId="0" shapeId="0" xr:uid="{00000000-0006-0000-0200-000094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34" authorId="0" shapeId="0" xr:uid="{00000000-0006-0000-0200-000095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35" authorId="0" shapeId="0" xr:uid="{00000000-0006-0000-0200-000096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36" authorId="0" shapeId="0" xr:uid="{00000000-0006-0000-0200-000097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37" authorId="0" shapeId="0" xr:uid="{00000000-0006-0000-0200-000098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38" authorId="0" shapeId="0" xr:uid="{00000000-0006-0000-0200-000099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39" authorId="0" shapeId="0" xr:uid="{00000000-0006-0000-0200-00009A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40" authorId="0" shapeId="0" xr:uid="{00000000-0006-0000-0200-00009B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41" authorId="0" shapeId="0" xr:uid="{00000000-0006-0000-0200-00009C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42" authorId="0" shapeId="0" xr:uid="{00000000-0006-0000-0200-00009D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43" authorId="0" shapeId="0" xr:uid="{00000000-0006-0000-0200-00009E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44" authorId="0" shapeId="0" xr:uid="{00000000-0006-0000-0200-00009F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45" authorId="0" shapeId="0" xr:uid="{00000000-0006-0000-0200-0000A0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46" authorId="0" shapeId="0" xr:uid="{00000000-0006-0000-0200-0000A1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47" authorId="0" shapeId="0" xr:uid="{00000000-0006-0000-0200-0000A2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48" authorId="0" shapeId="0" xr:uid="{00000000-0006-0000-0200-0000A3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49" authorId="0" shapeId="0" xr:uid="{00000000-0006-0000-0200-0000A4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50" authorId="0" shapeId="0" xr:uid="{00000000-0006-0000-0200-0000A5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51" authorId="0" shapeId="0" xr:uid="{00000000-0006-0000-0200-0000A6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52" authorId="0" shapeId="0" xr:uid="{00000000-0006-0000-0200-0000A7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53" authorId="0" shapeId="0" xr:uid="{00000000-0006-0000-0200-0000A8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54" authorId="0" shapeId="0" xr:uid="{00000000-0006-0000-0200-0000A9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55" authorId="0" shapeId="0" xr:uid="{00000000-0006-0000-0200-0000AA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56" authorId="0" shapeId="0" xr:uid="{00000000-0006-0000-0200-0000AB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57" authorId="0" shapeId="0" xr:uid="{00000000-0006-0000-0200-0000AC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58" authorId="0" shapeId="0" xr:uid="{00000000-0006-0000-0200-0000AD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59" authorId="0" shapeId="0" xr:uid="{00000000-0006-0000-0200-0000AE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60" authorId="0" shapeId="0" xr:uid="{00000000-0006-0000-0200-0000AF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61" authorId="0" shapeId="0" xr:uid="{00000000-0006-0000-0200-0000B0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62" authorId="0" shapeId="0" xr:uid="{00000000-0006-0000-0200-0000B1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63" authorId="0" shapeId="0" xr:uid="{00000000-0006-0000-0200-0000B2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64" authorId="0" shapeId="0" xr:uid="{00000000-0006-0000-0200-0000B3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65" authorId="0" shapeId="0" xr:uid="{00000000-0006-0000-0200-0000B4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66" authorId="0" shapeId="0" xr:uid="{00000000-0006-0000-0200-0000B5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67" authorId="0" shapeId="0" xr:uid="{00000000-0006-0000-0200-0000B6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68" authorId="0" shapeId="0" xr:uid="{00000000-0006-0000-0200-0000B7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69" authorId="0" shapeId="0" xr:uid="{00000000-0006-0000-0200-0000B8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70" authorId="0" shapeId="0" xr:uid="{00000000-0006-0000-0200-0000B9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71" authorId="0" shapeId="0" xr:uid="{00000000-0006-0000-0200-0000BA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72" authorId="0" shapeId="0" xr:uid="{00000000-0006-0000-0200-0000BB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73" authorId="0" shapeId="0" xr:uid="{00000000-0006-0000-0200-0000BC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74" authorId="0" shapeId="0" xr:uid="{00000000-0006-0000-0200-0000BD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75" authorId="0" shapeId="0" xr:uid="{00000000-0006-0000-0200-0000BE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76" authorId="0" shapeId="0" xr:uid="{00000000-0006-0000-0200-0000BF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77" authorId="0" shapeId="0" xr:uid="{00000000-0006-0000-0200-0000C0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78" authorId="0" shapeId="0" xr:uid="{00000000-0006-0000-0200-0000C1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79" authorId="0" shapeId="0" xr:uid="{00000000-0006-0000-0200-0000C2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80" authorId="0" shapeId="0" xr:uid="{00000000-0006-0000-0200-0000C3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81" authorId="0" shapeId="0" xr:uid="{00000000-0006-0000-0200-0000C4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82" authorId="0" shapeId="0" xr:uid="{00000000-0006-0000-0200-0000C5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83" authorId="0" shapeId="0" xr:uid="{00000000-0006-0000-0200-0000C6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84" authorId="0" shapeId="0" xr:uid="{00000000-0006-0000-0200-0000C7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85" authorId="0" shapeId="0" xr:uid="{00000000-0006-0000-0200-0000C8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86" authorId="0" shapeId="0" xr:uid="{00000000-0006-0000-0200-0000C9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87" authorId="0" shapeId="0" xr:uid="{00000000-0006-0000-0200-0000CA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88" authorId="0" shapeId="0" xr:uid="{00000000-0006-0000-0200-0000CB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89" authorId="0" shapeId="0" xr:uid="{00000000-0006-0000-0200-0000CC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90" authorId="0" shapeId="0" xr:uid="{00000000-0006-0000-0200-0000CD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91" authorId="0" shapeId="0" xr:uid="{00000000-0006-0000-0200-0000CE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92" authorId="0" shapeId="0" xr:uid="{00000000-0006-0000-0200-0000CF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93" authorId="0" shapeId="0" xr:uid="{00000000-0006-0000-0200-0000D0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94" authorId="0" shapeId="0" xr:uid="{00000000-0006-0000-0200-0000D1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95" authorId="0" shapeId="0" xr:uid="{00000000-0006-0000-0200-0000D2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96" authorId="0" shapeId="0" xr:uid="{00000000-0006-0000-0200-0000D3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97" authorId="0" shapeId="0" xr:uid="{00000000-0006-0000-0200-0000D4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98" authorId="0" shapeId="0" xr:uid="{00000000-0006-0000-0200-0000D5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999" authorId="0" shapeId="0" xr:uid="{00000000-0006-0000-0200-0000D6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1000" authorId="0" shapeId="0" xr:uid="{00000000-0006-0000-0200-0000D7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1001" authorId="0" shapeId="0" xr:uid="{00000000-0006-0000-0200-0000D8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1002" authorId="0" shapeId="0" xr:uid="{00000000-0006-0000-0200-0000D9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1003" authorId="0" shapeId="0" xr:uid="{00000000-0006-0000-0200-0000DA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1004" authorId="0" shapeId="0" xr:uid="{00000000-0006-0000-0200-0000DB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1005" authorId="0" shapeId="0" xr:uid="{00000000-0006-0000-0200-0000DC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1006" authorId="0" shapeId="0" xr:uid="{00000000-0006-0000-0200-0000DD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1007" authorId="0" shapeId="0" xr:uid="{00000000-0006-0000-0200-0000DE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1008" authorId="0" shapeId="0" xr:uid="{00000000-0006-0000-0200-0000DF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 ref="H1009" authorId="0" shapeId="0" xr:uid="{00000000-0006-0000-0200-0000E0000000}">
      <text>
        <r>
          <rPr>
            <b/>
            <sz val="9"/>
            <color indexed="81"/>
            <rFont val="Tahoma"/>
            <family val="2"/>
          </rPr>
          <t>Trattasi di debiti riguardanti finanziamenti non ancora erogati, per i quali i principi contabili prevedono non siano registrati i correlati crediti.
Di conseguenza non sono inseriti nella situazione patrimoniale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Cinzia Simeone</author>
  </authors>
  <commentList>
    <comment ref="H6" authorId="0" shapeId="0" xr:uid="{00000000-0006-0000-0300-000001000000}">
      <text>
        <r>
          <rPr>
            <b/>
            <sz val="9"/>
            <color indexed="81"/>
            <rFont val="Tahoma"/>
            <family val="2"/>
          </rPr>
          <t>Inserire la somma degli importi della colonna "Fondo crediti di dubbia esigibilità (e)" dell'allegato al rendiconto riguardante il FCDE, della quota delle  tipologie 200, 300 e 400 del titolo 5 riguardante i crediti finanziari nei confronti ddi altre amministrazioni pubbliche (trattasi di crediti derivanti dalla concessione di prestiti da parte del Comune).</t>
        </r>
      </text>
    </comment>
    <comment ref="H7" authorId="0" shapeId="0" xr:uid="{00000000-0006-0000-0300-000002000000}">
      <text>
        <r>
          <rPr>
            <b/>
            <sz val="9"/>
            <color indexed="81"/>
            <rFont val="Tahoma"/>
            <family val="2"/>
          </rPr>
          <t xml:space="preserve">Inserire la somma degli importi della colonna "Fondo crediti di dubbia esigibilità (e)" dell'allegato al rendiconto riguardante il FCDE, della quota delle  tipologie 200, 300 e 400 del titolo 5 riguardante i crediti finanziari nei confronti di imprese controllate (trattasi di crediti derivanti dalla concessione di prestiti da parte del Comune).
</t>
        </r>
      </text>
    </comment>
    <comment ref="H8" authorId="0" shapeId="0" xr:uid="{00000000-0006-0000-0300-000003000000}">
      <text>
        <r>
          <rPr>
            <b/>
            <sz val="9"/>
            <color indexed="81"/>
            <rFont val="Tahoma"/>
            <family val="2"/>
          </rPr>
          <t>Inserire la somma degli importi della colonna"Fondo crediti di dubbia esigibilità (e)"  dell'allegato al rendiconto riguardante il FCDE, della quota delle  tipologie 200, 300 e 400 del titolo 5 riguardante i crediti finanziari nei confronti di imprese partecipate (trattasi di crediti derivanti dalla concessione di prestiti da parte del Comune).</t>
        </r>
      </text>
    </comment>
    <comment ref="H9" authorId="0" shapeId="0" xr:uid="{00000000-0006-0000-0300-000004000000}">
      <text>
        <r>
          <rPr>
            <b/>
            <sz val="9"/>
            <color indexed="81"/>
            <rFont val="Tahoma"/>
            <family val="2"/>
          </rPr>
          <t>Inserire la somma degli importi della colonna "Fondo crediti di dubbia esigibilità (e)"  dell'allegato al rendiconto riguardante il FCDE, della quota delle  tipologie 200, 300 e 400 del titolo 5 riguardante i crediti finanziari nei confronti di altri soggetti, quali Famiglie, UE, Istituzioni sociali privati, Resto del mondo (trattasi di crediti derivanti dalla concessione di prestiti da parte del Comune).</t>
        </r>
      </text>
    </comment>
    <comment ref="E14" authorId="0" shapeId="0" xr:uid="{00000000-0006-0000-0300-000005000000}">
      <text>
        <r>
          <rPr>
            <b/>
            <sz val="9"/>
            <color indexed="81"/>
            <rFont val="Tahoma"/>
            <family val="2"/>
          </rPr>
          <t xml:space="preserve">Imposto importo pari a 0
</t>
        </r>
        <r>
          <rPr>
            <sz val="9"/>
            <color indexed="81"/>
            <rFont val="Tahoma"/>
            <family val="2"/>
          </rPr>
          <t xml:space="preserve">
</t>
        </r>
      </text>
    </comment>
    <comment ref="F14" authorId="0" shapeId="0" xr:uid="{00000000-0006-0000-0300-000006000000}">
      <text>
        <r>
          <rPr>
            <b/>
            <sz val="9"/>
            <color indexed="81"/>
            <rFont val="Tahoma"/>
            <family val="2"/>
          </rPr>
          <t xml:space="preserve">Imposto importo pari a 0
</t>
        </r>
        <r>
          <rPr>
            <sz val="9"/>
            <color indexed="81"/>
            <rFont val="Tahoma"/>
            <family val="2"/>
          </rPr>
          <t xml:space="preserve">
</t>
        </r>
      </text>
    </comment>
    <comment ref="H14" authorId="0" shapeId="0" xr:uid="{00000000-0006-0000-0300-000007000000}">
      <text>
        <r>
          <rPr>
            <b/>
            <sz val="9"/>
            <color indexed="81"/>
            <rFont val="Tahoma"/>
            <family val="2"/>
          </rPr>
          <t xml:space="preserve">Imposto importo pari a 0
</t>
        </r>
        <r>
          <rPr>
            <sz val="9"/>
            <color indexed="81"/>
            <rFont val="Tahoma"/>
            <family val="2"/>
          </rPr>
          <t xml:space="preserve">
</t>
        </r>
      </text>
    </comment>
    <comment ref="H15" authorId="0" shapeId="0" xr:uid="{00000000-0006-0000-0300-000008000000}">
      <text>
        <r>
          <rPr>
            <b/>
            <sz val="9"/>
            <color indexed="81"/>
            <rFont val="Tahoma"/>
            <family val="2"/>
          </rPr>
          <t>Inserire la somma degli importi della colonna "Fondo crediti di dubbia esigibilità (e)"  dell'allegato al rendiconto riguardante il FCDE, delle tipologie 101, 102, 103 e 104 del titolo 1, e della tipologia 100 del titolo 4</t>
        </r>
      </text>
    </comment>
    <comment ref="H16" authorId="0" shapeId="0" xr:uid="{00000000-0006-0000-0300-000009000000}">
      <text>
        <r>
          <rPr>
            <b/>
            <sz val="9"/>
            <color indexed="81"/>
            <rFont val="Tahoma"/>
            <family val="2"/>
          </rPr>
          <t>Inserire la somma degli importi della colonna"Fondo crediti di dubbia esigibilità (e)"  dell'allegato al rendiconto riguardante il FCDE, delle tipologie 301 e 302  del titolo 1</t>
        </r>
      </text>
    </comment>
    <comment ref="H18" authorId="0" shapeId="0" xr:uid="{00000000-0006-0000-0300-00000A000000}">
      <text>
        <r>
          <rPr>
            <b/>
            <sz val="9"/>
            <color indexed="81"/>
            <rFont val="Tahoma"/>
            <family val="2"/>
          </rPr>
          <t xml:space="preserve">Inserire la somma degli importi della colonna "Fondo crediti di dubbia esigibilità (e)"  dell'allegato al rendiconto riguardante il FCDE, della  tipologia 101  del titolo 2, e delle voci "Contributi agli investimenti da amministrazioni pubbliche" e "Altri trasferimenti in conto capitale da amministrazioni pubbliche" del titolo 4
</t>
        </r>
        <r>
          <rPr>
            <sz val="9"/>
            <color indexed="81"/>
            <rFont val="Tahoma"/>
            <family val="2"/>
          </rPr>
          <t xml:space="preserve">
</t>
        </r>
      </text>
    </comment>
    <comment ref="H19" authorId="0" shapeId="0" xr:uid="{00000000-0006-0000-0300-00000B000000}">
      <text>
        <r>
          <rPr>
            <b/>
            <sz val="9"/>
            <color indexed="81"/>
            <rFont val="Tahoma"/>
            <family val="2"/>
          </rPr>
          <t xml:space="preserve">Inserire la somma degli importi della colonna "Fondo crediti di dubbia esigibilità (e)"  dell'allegato al rendiconto riguardante il FCDE, della  quota della tipologia 102  del titolo 2 e della  quota delle voci "Tipologia 200 Contributi agli investimenti al netto dei contribuiti da PA e da UE" e "Tipologia 300 "Altri trasferimenti in conto capitale al netto dei trasferimenti da PA e da UE" del titolo 4 riguardante le imprese controllate
</t>
        </r>
        <r>
          <rPr>
            <sz val="9"/>
            <color indexed="81"/>
            <rFont val="Tahoma"/>
            <family val="2"/>
          </rPr>
          <t xml:space="preserve">
</t>
        </r>
      </text>
    </comment>
    <comment ref="H20" authorId="0" shapeId="0" xr:uid="{00000000-0006-0000-0300-00000C000000}">
      <text>
        <r>
          <rPr>
            <b/>
            <sz val="9"/>
            <color indexed="81"/>
            <rFont val="Tahoma"/>
            <family val="2"/>
          </rPr>
          <t xml:space="preserve">Inserire la somma degli importi della colonna "Fondo crediti di dubbia esigibilità (e)"  dell'allegato al rendiconto riguardante il FCDE, della  quota della tipologia 102  del titolo 2 e della  quota delle voci "Tipologia 200 Contributi agli investimenti al netto dei contribuiti da PA e da UE" e "Tipologia 300 "Altri trasferimenti in conto capitale al netto dei trasferimenti da PA e da UE" del titolo 4 riguardante le imprese partecipate
</t>
        </r>
        <r>
          <rPr>
            <sz val="9"/>
            <color indexed="81"/>
            <rFont val="Tahoma"/>
            <family val="2"/>
          </rPr>
          <t xml:space="preserve">
</t>
        </r>
      </text>
    </comment>
    <comment ref="H21" authorId="0" shapeId="0" xr:uid="{00000000-0006-0000-0300-00000D000000}">
      <text>
        <r>
          <rPr>
            <b/>
            <sz val="9"/>
            <color indexed="81"/>
            <rFont val="Tahoma"/>
            <family val="2"/>
          </rPr>
          <t xml:space="preserve">Inserire la somma degli importi della colonna "Fondo crediti di dubbia esigibilità (e)"  dell'allegato al rendiconto riguardante il FCDE, delle  tipologie 102, 104 e 105 del titolo 2, delle voci Conributi agli investimenti da UE" e "Altri trasferimneti in conto capitale da UE" del titolo 4, e delle quota delle voci "Tipologia 200 Contributi agli investimenti al netto dei contribuiti da PA e da UE" e "Tipologia 300 "Altri trasferimenti in conto capitale al netto dei trasferimenti da PA e da UE" del titolo 4 riguardante le Famiglie, le Istituzioni sociali private, la UE e il Resto del mondo
</t>
        </r>
        <r>
          <rPr>
            <sz val="9"/>
            <color indexed="81"/>
            <rFont val="Tahoma"/>
            <family val="2"/>
          </rPr>
          <t xml:space="preserve">
</t>
        </r>
      </text>
    </comment>
    <comment ref="H22" authorId="0" shapeId="0" xr:uid="{00000000-0006-0000-0300-00000E000000}">
      <text>
        <r>
          <rPr>
            <b/>
            <sz val="9"/>
            <color indexed="81"/>
            <rFont val="Tahoma"/>
            <family val="2"/>
          </rPr>
          <t>Inserire la somma degli importi della colonna"Fondo crediti di dubbia esigibilità (e)"  dell'allegato al rendiconto riguardante il FCDE, delle tipologie 100 e 200  del titolo 3, delle tipologie 4 e 5 del titolo 4 e della tipologia 100 del titolo 5</t>
        </r>
      </text>
    </comment>
    <comment ref="H24" authorId="0" shapeId="0" xr:uid="{00000000-0006-0000-0300-00000F000000}">
      <text>
        <r>
          <rPr>
            <b/>
            <sz val="9"/>
            <color indexed="81"/>
            <rFont val="Tahoma"/>
            <family val="2"/>
          </rPr>
          <t>Imposto importo pari a 0</t>
        </r>
      </text>
    </comment>
    <comment ref="H25" authorId="0" shapeId="0" xr:uid="{00000000-0006-0000-0300-000010000000}">
      <text>
        <r>
          <rPr>
            <b/>
            <sz val="9"/>
            <color indexed="81"/>
            <rFont val="Tahoma"/>
            <family val="2"/>
          </rPr>
          <t>Imposto importo pari a 0</t>
        </r>
      </text>
    </comment>
    <comment ref="H26" authorId="0" shapeId="0" xr:uid="{00000000-0006-0000-0300-000011000000}">
      <text>
        <r>
          <rPr>
            <b/>
            <sz val="9"/>
            <color indexed="81"/>
            <rFont val="Tahoma"/>
            <family val="2"/>
          </rPr>
          <t>Inserire la somma degli importi della colonna "Fondo crediti di dubbia esigibilità (e)"  dell'allegato al rendiconto riguardante il FCDE, delle tipologie 300, 400 e 500  del titolo 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Ciro e Cinzia</author>
  </authors>
  <commentList>
    <comment ref="D8" authorId="0" shapeId="0" xr:uid="{00000000-0006-0000-0400-000001000000}">
      <text>
        <r>
          <rPr>
            <sz val="9"/>
            <color indexed="81"/>
            <rFont val="Tahoma"/>
            <family val="2"/>
          </rPr>
          <t xml:space="preserve">Inserire l'importo delll'eventuale fondo per trattamento di quiescenza accantonato nel risultato di amministrazione al 31 dicembre, compreso nella voce "Altri accantonamenti"  dell'allegato a) del rendiconto. In assenza di accantonamento inserire 0
</t>
        </r>
      </text>
    </comment>
    <comment ref="D13" authorId="0" shapeId="0" xr:uid="{00000000-0006-0000-0400-000002000000}">
      <text>
        <r>
          <rPr>
            <sz val="9"/>
            <color indexed="81"/>
            <rFont val="Tahoma"/>
            <family val="2"/>
          </rPr>
          <t>Inserire l'importo delll'eventuale fondo per imposte future accantonato nel risultato di amministrazione al 31 dicembre, compreso nella voce "Altri accantonamenti"  dell'allegato a) del rendiconto. In assenza di accantonamento inserire 0</t>
        </r>
      </text>
    </comment>
    <comment ref="D19" authorId="0" shapeId="0" xr:uid="{00000000-0006-0000-0400-000003000000}">
      <text>
        <r>
          <rPr>
            <sz val="9"/>
            <color indexed="81"/>
            <rFont val="Tahoma"/>
            <family val="2"/>
          </rPr>
          <t>Inserire l'importo delll'eventuale fondo per per rinnovi contrttuali  accantonato nel risultato di amministrazione al 31 dicembre, compreso nella voce "Altri accantonamenti"  dell'allegato a) del rendiconto. In assenza di accantonamento inserire 0.</t>
        </r>
      </text>
    </comment>
    <comment ref="D23" authorId="0" shapeId="0" xr:uid="{00000000-0006-0000-0400-000004000000}">
      <text>
        <r>
          <rPr>
            <sz val="9"/>
            <color indexed="81"/>
            <rFont val="Tahoma"/>
            <family val="2"/>
          </rPr>
          <t>Inserire l'importo delll'eventuale fondo ammortamenti titoli accantonato nel risultato di amministrazione al 31dicembre, compreso nella voce "Altri accantonamenti"  dell'allegato a) del rendiconto. In assenza di accantonamento inserire 0.</t>
        </r>
      </text>
    </comment>
    <comment ref="D27" authorId="0" shapeId="0" xr:uid="{00000000-0006-0000-0400-000005000000}">
      <text>
        <r>
          <rPr>
            <sz val="9"/>
            <color indexed="81"/>
            <rFont val="Tahoma"/>
            <family val="2"/>
          </rPr>
          <t>Inserire l'importo del fondo perdite società partecipate accantonato nel risultato di amministrazione al 31 dicembre riguardante le società partecipate, compreso nella voce "Fondo  perdite società partecipate"  dell'allegato a) del rendiconto. In assenza di accantonamento inserire 0.</t>
        </r>
      </text>
    </comment>
    <comment ref="D28" authorId="0" shapeId="0" xr:uid="{00000000-0006-0000-0400-000006000000}">
      <text>
        <r>
          <rPr>
            <sz val="9"/>
            <color indexed="81"/>
            <rFont val="Tahoma"/>
            <family val="2"/>
          </rPr>
          <t>Inserire l'importo del fondo perdite società partecipate accantonato nel risultato di amministrazione al 31 dcembre riguardante gli enti partecipati, compreso nella voce "Fondo  perdite società partecipate"  dell'allegato a) del rendiconto. In assenza di accantonamento inserire 0.</t>
        </r>
      </text>
    </comment>
    <comment ref="D31" authorId="0" shapeId="0" xr:uid="{00000000-0006-0000-0400-000007000000}">
      <text>
        <r>
          <rPr>
            <sz val="9"/>
            <color indexed="81"/>
            <rFont val="Tahoma"/>
            <family val="2"/>
          </rPr>
          <t>Inserire la sommatoria del "Fondo contezioso", del Fondo anticipazione di liquidita" e degli altri fondi non considerati nelle precedenti voci, accantonati nel risultato di amministrazione al 31 dicembre, rappresentanto nell'allegato a) del rendiconto. In assenza di accantonamenti inserire 0.</t>
        </r>
      </text>
    </comment>
    <comment ref="D37" authorId="0" shapeId="0" xr:uid="{00000000-0006-0000-0400-000008000000}">
      <text>
        <r>
          <rPr>
            <sz val="9"/>
            <color indexed="81"/>
            <rFont val="Tahoma"/>
            <family val="2"/>
          </rPr>
          <t xml:space="preserve">Inserire l'importo delll'eventuale fondo per trattamento di fine rapporto  accantonato nel risultato di amministrazione al 31 dicembre, compreso nella voce "Altri accantonamenti"  dell'allegato a) del rendiconto. In assenza di accantonamento inserire 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Cinzia Simeone</author>
  </authors>
  <commentList>
    <comment ref="E10" authorId="0" shapeId="0" xr:uid="{00000000-0006-0000-0500-000001000000}">
      <text>
        <r>
          <rPr>
            <b/>
            <sz val="9"/>
            <color indexed="81"/>
            <rFont val="Tahoma"/>
            <family val="2"/>
          </rPr>
          <t xml:space="preserve">Se l'ente compila il prospetto sulla base dei dati comunicati dal tesoriere si segnala che la voce comprende anche le disponibilità nel conto di TU in Banca d'Italia </t>
        </r>
      </text>
    </comment>
    <comment ref="E11" authorId="0" shapeId="0" xr:uid="{00000000-0006-0000-0500-000002000000}">
      <text>
        <r>
          <rPr>
            <b/>
            <sz val="9"/>
            <color indexed="81"/>
            <rFont val="Tahoma"/>
            <family val="2"/>
          </rPr>
          <t xml:space="preserve">Se l'ente compila il prospetto sulla base dei dati comunicati dal tesoriere si segnala che la voce comprende anche le disponibilità nel conto di TU in Banca d'Italia </t>
        </r>
      </text>
    </comment>
    <comment ref="E37" authorId="0" shapeId="0" xr:uid="{00000000-0006-0000-0500-000003000000}">
      <text>
        <r>
          <rPr>
            <b/>
            <sz val="9"/>
            <color indexed="81"/>
            <rFont val="Tahoma"/>
            <family val="2"/>
          </rPr>
          <t>Inserire il saldo di eventuali altri conti della tesoreria statale intestati all'ente</t>
        </r>
      </text>
    </comment>
    <comment ref="E40" authorId="0" shapeId="0" xr:uid="{00000000-0006-0000-0500-000004000000}">
      <text>
        <r>
          <rPr>
            <b/>
            <sz val="9"/>
            <color indexed="81"/>
            <rFont val="Tahoma"/>
            <family val="2"/>
          </rPr>
          <t>Inserrire il saldo risultante dagli estratti conti postali al 31 dicembre dell'anno.
Di norma, al 31/12 di ciascun anno, le somme incassate nei conti correnti postali devono essere riversate nel conto di tesoreria. Di conseguenza, il saldo dei conti correnti postali dovrebbe essere pari a 0. 
Nel caso in cui il saldo dei conti correnti postali risultasse maggiore di 0, è necessario compilare la colonna D del foglio "Residui att e accert plur", per indicare a quali residui attivi si riferiscono le somme incassate e non ancora riversate.  In tal modo, il file consente di eliminare la duplicazione delle stesse entrate nello situazione patrimoniale: come residui attivi e come disponibilità liquide presso i conti correnti postali</t>
        </r>
        <r>
          <rPr>
            <sz val="9"/>
            <color indexed="81"/>
            <rFont val="Tahoma"/>
            <family val="2"/>
          </rPr>
          <t xml:space="preserve">
</t>
        </r>
      </text>
    </comment>
    <comment ref="E44" authorId="0" shapeId="0" xr:uid="{00000000-0006-0000-0500-000005000000}">
      <text>
        <r>
          <rPr>
            <b/>
            <sz val="9"/>
            <color indexed="81"/>
            <rFont val="Tahoma"/>
            <family val="2"/>
          </rPr>
          <t>Inserire l'eventuale totale al 31 dicembre degli assegni a favore dell'ente comunicato dall'economo o dagli economi.</t>
        </r>
      </text>
    </comment>
    <comment ref="E48" authorId="0" shapeId="0" xr:uid="{00000000-0006-0000-0500-000006000000}">
      <text>
        <r>
          <rPr>
            <b/>
            <sz val="9"/>
            <color indexed="81"/>
            <rFont val="Tahoma"/>
            <family val="2"/>
          </rPr>
          <t>Inserire l'eventuale saldo al 31 dicembre comunicato dall'economo o dagli economi.</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Simeone Cinzia</author>
  </authors>
  <commentList>
    <comment ref="D106" authorId="0" shapeId="0" xr:uid="{00000000-0006-0000-0600-000001000000}">
      <text>
        <r>
          <rPr>
            <b/>
            <sz val="9"/>
            <color indexed="81"/>
            <rFont val="Tahoma"/>
            <family val="2"/>
          </rPr>
          <t>Inserire 0 se si esercita la facoltà, prevista dal decreto di cui all'articolo 2, comma 2, del TUEL, di non rilevare tale voce</t>
        </r>
      </text>
    </comment>
    <comment ref="D111" authorId="0" shapeId="0" xr:uid="{00000000-0006-0000-0600-000002000000}">
      <text>
        <r>
          <rPr>
            <b/>
            <sz val="9"/>
            <color indexed="81"/>
            <rFont val="Tahoma"/>
            <family val="2"/>
          </rPr>
          <t>Inserire 0 se si esercita la facoltà, prevista dal decreto di cui all'articolo 2, comma 2, del TUEL, di non rilevare tale voce</t>
        </r>
      </text>
    </comment>
    <comment ref="D118" authorId="0" shapeId="0" xr:uid="{00000000-0006-0000-0600-000003000000}">
      <text>
        <r>
          <rPr>
            <b/>
            <sz val="9"/>
            <color indexed="81"/>
            <rFont val="Tahoma"/>
            <family val="2"/>
          </rPr>
          <t>Inserire 0 se si esercita la facoltà, prevista dal decreto di cui all'articolo 2, comma 2, del TUEL, di non rilevare tale voce</t>
        </r>
      </text>
    </comment>
    <comment ref="D122" authorId="0" shapeId="0" xr:uid="{00000000-0006-0000-0600-000004000000}">
      <text>
        <r>
          <rPr>
            <b/>
            <sz val="9"/>
            <color indexed="81"/>
            <rFont val="Tahoma"/>
            <family val="2"/>
          </rPr>
          <t>Inserire 0 se si esercita la facoltà, prevista dal decreto di cui all'articolo 2, comma 2, del TUEL, di non rilevare tale voce</t>
        </r>
      </text>
    </comment>
    <comment ref="D126" authorId="0" shapeId="0" xr:uid="{00000000-0006-0000-0600-000005000000}">
      <text>
        <r>
          <rPr>
            <b/>
            <sz val="9"/>
            <color indexed="81"/>
            <rFont val="Tahoma"/>
            <family val="2"/>
          </rPr>
          <t>Inserire 0 se si esercita la facoltà, prevista dal decreto di cui all'articolo 2, comma 2, del TUEL, di non rilevare tale voce</t>
        </r>
      </text>
    </comment>
    <comment ref="D131" authorId="0" shapeId="0" xr:uid="{00000000-0006-0000-0600-000006000000}">
      <text>
        <r>
          <rPr>
            <b/>
            <sz val="9"/>
            <color indexed="81"/>
            <rFont val="Tahoma"/>
            <family val="2"/>
          </rPr>
          <t>Inserire 0 se si esercita la facoltà, prevista dal decreto di cui all'articolo 2, comma 2, del TUEL, di non rilevare tale voce</t>
        </r>
      </text>
    </comment>
    <comment ref="D135" authorId="0" shapeId="0" xr:uid="{00000000-0006-0000-0600-000007000000}">
      <text>
        <r>
          <rPr>
            <b/>
            <sz val="9"/>
            <color indexed="81"/>
            <rFont val="Tahoma"/>
            <family val="2"/>
          </rPr>
          <t>Inserire 0 se si esercita la facoltà, prevista dal decreto di cui all'articolo 2, comma 2, del TUEL, di non rilevare tale voce</t>
        </r>
      </text>
    </comment>
    <comment ref="D139" authorId="0" shapeId="0" xr:uid="{00000000-0006-0000-0600-000008000000}">
      <text>
        <r>
          <rPr>
            <b/>
            <sz val="9"/>
            <color indexed="81"/>
            <rFont val="Tahoma"/>
            <family val="2"/>
          </rPr>
          <t>Inserire 0 se si esercita la facoltà, prevista dal decreto di cui all'articolo 2, comma 2, del TUEL, di non rilevare tale voce</t>
        </r>
      </text>
    </comment>
    <comment ref="D144" authorId="0" shapeId="0" xr:uid="{00000000-0006-0000-0600-000009000000}">
      <text>
        <r>
          <rPr>
            <b/>
            <sz val="9"/>
            <color indexed="81"/>
            <rFont val="Tahoma"/>
            <family val="2"/>
          </rPr>
          <t>Inserire 0 se si esercita la facoltà, prevista dal decreto di cui all'articolo 2, comma 2, del TUEL, di non rilevare tale voce</t>
        </r>
      </text>
    </comment>
    <comment ref="D145" authorId="0" shapeId="0" xr:uid="{00000000-0006-0000-0600-00000A000000}">
      <text>
        <r>
          <rPr>
            <b/>
            <sz val="9"/>
            <color indexed="81"/>
            <rFont val="Tahoma"/>
            <family val="2"/>
          </rPr>
          <t>Inserire 0 se si esercita la facoltà, prevista dal decreto di cui all'articolo 2, comma 2, del TUEL, di non rilevare tale voce</t>
        </r>
      </text>
    </comment>
    <comment ref="D146" authorId="0" shapeId="0" xr:uid="{00000000-0006-0000-0600-00000B000000}">
      <text>
        <r>
          <rPr>
            <b/>
            <sz val="9"/>
            <color indexed="81"/>
            <rFont val="Tahoma"/>
            <family val="2"/>
          </rPr>
          <t>Inserire 0 se si esercita la facoltà, prevista dal decreto di cui all'articolo 2, comma 2, del TUEL, di non rilevare tale voce</t>
        </r>
      </text>
    </comment>
    <comment ref="D147" authorId="0" shapeId="0" xr:uid="{00000000-0006-0000-0600-00000C000000}">
      <text>
        <r>
          <rPr>
            <b/>
            <sz val="9"/>
            <color indexed="81"/>
            <rFont val="Tahoma"/>
            <family val="2"/>
          </rPr>
          <t>Inserire 0 se si esercita la facoltà, prevista dal decreto di cui all'articolo 2, comma 2, del TUEL, di non rilevare tale voce</t>
        </r>
      </text>
    </comment>
    <comment ref="D148" authorId="0" shapeId="0" xr:uid="{00000000-0006-0000-0600-00000D000000}">
      <text>
        <r>
          <rPr>
            <b/>
            <sz val="9"/>
            <color indexed="81"/>
            <rFont val="Tahoma"/>
            <family val="2"/>
          </rPr>
          <t>Inserire 0 se si esercita la facoltà, prevista dal decreto di cui all'articolo 2, comma 2, del TUEL, di non rilevare tale voce</t>
        </r>
      </text>
    </comment>
    <comment ref="D149" authorId="0" shapeId="0" xr:uid="{00000000-0006-0000-0600-00000E000000}">
      <text>
        <r>
          <rPr>
            <b/>
            <sz val="9"/>
            <color indexed="81"/>
            <rFont val="Tahoma"/>
            <family val="2"/>
          </rPr>
          <t>Inserire 0 se si esercita la facoltà, prevista dal decreto di cui all'articolo 2, comma 2, del TUEL, di non rilevare tale voce</t>
        </r>
      </text>
    </comment>
    <comment ref="D150" authorId="0" shapeId="0" xr:uid="{00000000-0006-0000-0600-00000F000000}">
      <text>
        <r>
          <rPr>
            <b/>
            <sz val="9"/>
            <color indexed="81"/>
            <rFont val="Tahoma"/>
            <family val="2"/>
          </rPr>
          <t>Inserire 0 se si esercita la facoltà, prevista dal decreto di cui all'articolo 2, comma 2, del TUEL, di non rilevare tale voce</t>
        </r>
      </text>
    </comment>
    <comment ref="D151" authorId="0" shapeId="0" xr:uid="{00000000-0006-0000-0600-000010000000}">
      <text>
        <r>
          <rPr>
            <b/>
            <sz val="9"/>
            <color indexed="81"/>
            <rFont val="Tahoma"/>
            <family val="2"/>
          </rPr>
          <t>Inserire 0 se si esercita la facoltà, prevista dal decreto di cui all'articolo 2, comma 2, del TUEL, di non rilevare tale voce</t>
        </r>
      </text>
    </comment>
    <comment ref="D152" authorId="0" shapeId="0" xr:uid="{00000000-0006-0000-0600-000011000000}">
      <text>
        <r>
          <rPr>
            <b/>
            <sz val="9"/>
            <color indexed="81"/>
            <rFont val="Tahoma"/>
            <family val="2"/>
          </rPr>
          <t>Inserire 0 se si esercita la facoltà, prevista dal decreto di cui all'articolo 2, comma 2, del TUEL, di non rilevare tale voce</t>
        </r>
      </text>
    </comment>
    <comment ref="D153" authorId="0" shapeId="0" xr:uid="{00000000-0006-0000-0600-000012000000}">
      <text>
        <r>
          <rPr>
            <b/>
            <sz val="9"/>
            <color indexed="81"/>
            <rFont val="Tahoma"/>
            <family val="2"/>
          </rPr>
          <t>Inserire 0 se si esercita la facoltà, prevista dal decreto di cui all'articolo 2, comma 2, del TUEL, di non rilevare tale voce</t>
        </r>
      </text>
    </comment>
    <comment ref="D154" authorId="0" shapeId="0" xr:uid="{00000000-0006-0000-0600-000013000000}">
      <text>
        <r>
          <rPr>
            <b/>
            <sz val="9"/>
            <color indexed="81"/>
            <rFont val="Tahoma"/>
            <family val="2"/>
          </rPr>
          <t>Inserire 0 se si esercita la facoltà, prevista dal decreto di cui all'articolo 2, comma 2, del TUEL, di non rilevare tale voce</t>
        </r>
      </text>
    </comment>
    <comment ref="D155" authorId="0" shapeId="0" xr:uid="{00000000-0006-0000-0600-000014000000}">
      <text>
        <r>
          <rPr>
            <b/>
            <sz val="9"/>
            <color indexed="81"/>
            <rFont val="Tahoma"/>
            <family val="2"/>
          </rPr>
          <t>Inserire 0 se si esercita la facoltà, prevista dal decreto di cui all'articolo 2, comma 2, del TUEL, di non rilevare tale voce</t>
        </r>
      </text>
    </comment>
    <comment ref="D156" authorId="0" shapeId="0" xr:uid="{00000000-0006-0000-0600-000015000000}">
      <text>
        <r>
          <rPr>
            <b/>
            <sz val="9"/>
            <color indexed="81"/>
            <rFont val="Tahoma"/>
            <family val="2"/>
          </rPr>
          <t>Inserire 0 se si esercita la facoltà, prevista dal decreto di cui all'articolo 2, comma 2, del TUEL, di non rilevare tale voce</t>
        </r>
      </text>
    </comment>
    <comment ref="D157" authorId="0" shapeId="0" xr:uid="{00000000-0006-0000-0600-000016000000}">
      <text>
        <r>
          <rPr>
            <b/>
            <sz val="9"/>
            <color indexed="81"/>
            <rFont val="Tahoma"/>
            <family val="2"/>
          </rPr>
          <t>Inserire 0 se si esercita la facoltà, prevista dal decreto di cui all'articolo 2, comma 2, del TUEL, di non rilevare tale voce</t>
        </r>
      </text>
    </comment>
    <comment ref="D159" authorId="0" shapeId="0" xr:uid="{00000000-0006-0000-0600-000017000000}">
      <text>
        <r>
          <rPr>
            <b/>
            <sz val="9"/>
            <color indexed="81"/>
            <rFont val="Tahoma"/>
            <family val="2"/>
          </rPr>
          <t>Inserire 0 se si esercita la facoltà, prevista dal decreto di cui all'articolo 2, comma 2, del TUEL, di non rilevare tale voce</t>
        </r>
      </text>
    </comment>
    <comment ref="D160" authorId="0" shapeId="0" xr:uid="{00000000-0006-0000-0600-000018000000}">
      <text>
        <r>
          <rPr>
            <b/>
            <sz val="9"/>
            <color indexed="81"/>
            <rFont val="Tahoma"/>
            <family val="2"/>
          </rPr>
          <t>Inserire 0 se si esercita la facoltà, prevista dal decreto di cui all'articolo 2, comma 2, del TUEL, di non rilevare tale voce</t>
        </r>
      </text>
    </comment>
    <comment ref="D161" authorId="0" shapeId="0" xr:uid="{00000000-0006-0000-0600-000019000000}">
      <text>
        <r>
          <rPr>
            <b/>
            <sz val="9"/>
            <color indexed="81"/>
            <rFont val="Tahoma"/>
            <family val="2"/>
          </rPr>
          <t>Inserire 0 se si esercita la facoltà, prevista dal decreto di cui all'articolo 2, comma 2, del TUEL, di non rilevare tale voce</t>
        </r>
      </text>
    </comment>
    <comment ref="D162" authorId="0" shapeId="0" xr:uid="{00000000-0006-0000-0600-00001A000000}">
      <text>
        <r>
          <rPr>
            <b/>
            <sz val="9"/>
            <color indexed="81"/>
            <rFont val="Tahoma"/>
            <family val="2"/>
          </rPr>
          <t>Inserire 0 se si esercita la facoltà, prevista dal decreto di cui all'articolo 2, comma 2, del TUEL, di non rilevare tale voce</t>
        </r>
      </text>
    </comment>
    <comment ref="D163" authorId="0" shapeId="0" xr:uid="{00000000-0006-0000-0600-00001B000000}">
      <text>
        <r>
          <rPr>
            <b/>
            <sz val="9"/>
            <color indexed="81"/>
            <rFont val="Tahoma"/>
            <family val="2"/>
          </rPr>
          <t>Inserire 0 se si esercita la facoltà, prevista dal decreto di cui all'articolo 2, comma 2, del TUEL, di non rilevare tale voce</t>
        </r>
      </text>
    </comment>
    <comment ref="D164" authorId="0" shapeId="0" xr:uid="{00000000-0006-0000-0600-00001C000000}">
      <text>
        <r>
          <rPr>
            <b/>
            <sz val="9"/>
            <color indexed="81"/>
            <rFont val="Tahoma"/>
            <family val="2"/>
          </rPr>
          <t>Inserire 0 se si esercita la facoltà, prevista dal decreto di cui all'articolo 2, comma 2, del TUEL, di non rilevare tale voce</t>
        </r>
      </text>
    </comment>
    <comment ref="D165" authorId="0" shapeId="0" xr:uid="{00000000-0006-0000-0600-00001D000000}">
      <text>
        <r>
          <rPr>
            <b/>
            <sz val="9"/>
            <color indexed="81"/>
            <rFont val="Tahoma"/>
            <family val="2"/>
          </rPr>
          <t>Inserire 0 se si esercita la facoltà, prevista dal decreto di cui all'articolo 2, comma 2, del TUEL, di non rilevare tale voce</t>
        </r>
      </text>
    </comment>
    <comment ref="D166" authorId="0" shapeId="0" xr:uid="{00000000-0006-0000-0600-00001E000000}">
      <text>
        <r>
          <rPr>
            <b/>
            <sz val="9"/>
            <color indexed="81"/>
            <rFont val="Tahoma"/>
            <family val="2"/>
          </rPr>
          <t>Inserire 0 se si esercita la facoltà, prevista dal decreto di cui all'articolo 2, comma 2, del TUEL, di non rilevare tale voce</t>
        </r>
      </text>
    </comment>
    <comment ref="D167" authorId="0" shapeId="0" xr:uid="{00000000-0006-0000-0600-00001F000000}">
      <text>
        <r>
          <rPr>
            <b/>
            <sz val="9"/>
            <color indexed="81"/>
            <rFont val="Tahoma"/>
            <family val="2"/>
          </rPr>
          <t>Inserire 0 se si esercita la facoltà, prevista dal decreto di cui all'articolo 2, comma 2, del TUEL, di non rilevare tale voce</t>
        </r>
      </text>
    </comment>
    <comment ref="D168" authorId="0" shapeId="0" xr:uid="{00000000-0006-0000-0600-000020000000}">
      <text>
        <r>
          <rPr>
            <b/>
            <sz val="9"/>
            <color indexed="81"/>
            <rFont val="Tahoma"/>
            <family val="2"/>
          </rPr>
          <t>Inserire 0 se si esercita la facoltà, prevista dal decreto di cui all'articolo 2, comma 2, del TUEL, di non rilevare tale voce</t>
        </r>
      </text>
    </comment>
    <comment ref="D169" authorId="0" shapeId="0" xr:uid="{00000000-0006-0000-0600-000021000000}">
      <text>
        <r>
          <rPr>
            <b/>
            <sz val="9"/>
            <color indexed="81"/>
            <rFont val="Tahoma"/>
            <family val="2"/>
          </rPr>
          <t>Inserire 0 se si esercita la facoltà, prevista dal decreto di cui all'articolo 2, comma 2, del TUEL, di non rilevare tale voce</t>
        </r>
      </text>
    </comment>
    <comment ref="D170" authorId="0" shapeId="0" xr:uid="{00000000-0006-0000-0600-000022000000}">
      <text>
        <r>
          <rPr>
            <b/>
            <sz val="9"/>
            <color indexed="81"/>
            <rFont val="Tahoma"/>
            <family val="2"/>
          </rPr>
          <t>Inserire 0 se si esercita la facoltà, prevista dal decreto di cui all'articolo 2, comma 2, del TUEL, di non rilevare tale voce</t>
        </r>
      </text>
    </comment>
    <comment ref="D171" authorId="0" shapeId="0" xr:uid="{00000000-0006-0000-0600-000023000000}">
      <text>
        <r>
          <rPr>
            <b/>
            <sz val="9"/>
            <color indexed="81"/>
            <rFont val="Tahoma"/>
            <family val="2"/>
          </rPr>
          <t>Inserire 0 se si esercita la facoltà, prevista dal decreto di cui all'articolo 2, comma 2, del TUEL, di non rilevare tale voce</t>
        </r>
      </text>
    </comment>
    <comment ref="D172" authorId="0" shapeId="0" xr:uid="{00000000-0006-0000-0600-000024000000}">
      <text>
        <r>
          <rPr>
            <b/>
            <sz val="9"/>
            <color indexed="81"/>
            <rFont val="Tahoma"/>
            <family val="2"/>
          </rPr>
          <t>Inserire 0 se si esercita la facoltà, prevista dal decreto di cui all'articolo 2, comma 2, del TUEL, di non rilevare tale voce</t>
        </r>
      </text>
    </comment>
    <comment ref="D173" authorId="0" shapeId="0" xr:uid="{00000000-0006-0000-0600-000025000000}">
      <text>
        <r>
          <rPr>
            <b/>
            <sz val="9"/>
            <color indexed="81"/>
            <rFont val="Tahoma"/>
            <family val="2"/>
          </rPr>
          <t>Inserire 0 se si esercita la facoltà, prevista dal decreto di cui all'articolo 2, comma 2, del TUEL, di non rilevare tale voce</t>
        </r>
      </text>
    </comment>
    <comment ref="D174" authorId="0" shapeId="0" xr:uid="{00000000-0006-0000-0600-000026000000}">
      <text>
        <r>
          <rPr>
            <b/>
            <sz val="9"/>
            <color indexed="81"/>
            <rFont val="Tahoma"/>
            <family val="2"/>
          </rPr>
          <t>Inserire 0 se si esercita la facoltà, prevista dal decreto di cui all'articolo 2, comma 2, del TUEL, di non rilevare tale voce</t>
        </r>
      </text>
    </comment>
    <comment ref="D175" authorId="0" shapeId="0" xr:uid="{00000000-0006-0000-0600-000027000000}">
      <text>
        <r>
          <rPr>
            <b/>
            <sz val="9"/>
            <color indexed="81"/>
            <rFont val="Tahoma"/>
            <family val="2"/>
          </rPr>
          <t>Inserire 0 se si esercita la facoltà, prevista dal decreto di cui all'articolo 2, comma 2, del TUEL, di non rilevare tale voce</t>
        </r>
      </text>
    </comment>
    <comment ref="D176" authorId="0" shapeId="0" xr:uid="{00000000-0006-0000-0600-000028000000}">
      <text>
        <r>
          <rPr>
            <b/>
            <sz val="9"/>
            <color indexed="81"/>
            <rFont val="Tahoma"/>
            <family val="2"/>
          </rPr>
          <t>Inserire 0 se si esercita la facoltà, prevista dal decreto di cui all'articolo 2, comma 2, del TUEL, di non rilevare tale voce</t>
        </r>
      </text>
    </comment>
    <comment ref="D177" authorId="0" shapeId="0" xr:uid="{00000000-0006-0000-0600-000029000000}">
      <text>
        <r>
          <rPr>
            <b/>
            <sz val="9"/>
            <color indexed="81"/>
            <rFont val="Tahoma"/>
            <family val="2"/>
          </rPr>
          <t>Inserire 0 se si esercita la facoltà, prevista dal decreto di cui all'articolo 2, comma 2, del TUEL, di non rilevare tale voce</t>
        </r>
      </text>
    </comment>
    <comment ref="D178" authorId="0" shapeId="0" xr:uid="{00000000-0006-0000-0600-00002A000000}">
      <text>
        <r>
          <rPr>
            <b/>
            <sz val="9"/>
            <color indexed="81"/>
            <rFont val="Tahoma"/>
            <family val="2"/>
          </rPr>
          <t>Inserire 0 se si esercita la facoltà, prevista dal decreto di cui all'articolo 2, comma 2, del TUEL, di non rilevare tale voce</t>
        </r>
      </text>
    </comment>
    <comment ref="D180" authorId="0" shapeId="0" xr:uid="{00000000-0006-0000-0600-00002B000000}">
      <text>
        <r>
          <rPr>
            <b/>
            <sz val="9"/>
            <color indexed="81"/>
            <rFont val="Tahoma"/>
            <family val="2"/>
          </rPr>
          <t>Inserire 0 se si esercita la facoltà, prevista dal decreto di cui all'articolo 2, comma 2, del TUEL, di non rilevare tale voce</t>
        </r>
      </text>
    </comment>
    <comment ref="D181" authorId="0" shapeId="0" xr:uid="{00000000-0006-0000-0600-00002C000000}">
      <text>
        <r>
          <rPr>
            <b/>
            <sz val="9"/>
            <color indexed="81"/>
            <rFont val="Tahoma"/>
            <family val="2"/>
          </rPr>
          <t>Inserire 0 se si esercita la facoltà, prevista dal decreto di cui all'articolo 2, comma 2, del TUEL, di non rilevare tale voce</t>
        </r>
      </text>
    </comment>
    <comment ref="D182" authorId="0" shapeId="0" xr:uid="{00000000-0006-0000-0600-00002D000000}">
      <text>
        <r>
          <rPr>
            <b/>
            <sz val="9"/>
            <color indexed="81"/>
            <rFont val="Tahoma"/>
            <family val="2"/>
          </rPr>
          <t>Inserire 0 se si esercita la facoltà, prevista dal decreto di cui all'articolo 2, comma 2, del TUEL, di non rilevare tale voce</t>
        </r>
      </text>
    </comment>
    <comment ref="D184" authorId="0" shapeId="0" xr:uid="{00000000-0006-0000-0600-00002E000000}">
      <text>
        <r>
          <rPr>
            <b/>
            <sz val="9"/>
            <color indexed="81"/>
            <rFont val="Tahoma"/>
            <family val="2"/>
          </rPr>
          <t>Inserire 0 se si esercita la facoltà, prevista dal decreto di cui all'articolo 2, comma 2, del TUEL, di non rilevare tale voce</t>
        </r>
      </text>
    </comment>
    <comment ref="D187" authorId="0" shapeId="0" xr:uid="{00000000-0006-0000-0600-00002F000000}">
      <text>
        <r>
          <rPr>
            <b/>
            <sz val="9"/>
            <color indexed="81"/>
            <rFont val="Tahoma"/>
            <family val="2"/>
          </rPr>
          <t>Inserire 0 se si esercita la facoltà, prevista dal decreto di cui all'articolo 2, comma 2, del TUEL, di non rilevare tale voce</t>
        </r>
      </text>
    </comment>
    <comment ref="D190" authorId="0" shapeId="0" xr:uid="{00000000-0006-0000-0600-000030000000}">
      <text>
        <r>
          <rPr>
            <b/>
            <sz val="9"/>
            <color indexed="81"/>
            <rFont val="Tahoma"/>
            <family val="2"/>
          </rPr>
          <t>Inserire 0 se si esercita la facoltà, prevista dal decreto di cui all'articolo 2, comma 2, del TUEL, di non rilevare tale voce</t>
        </r>
      </text>
    </comment>
    <comment ref="D192" authorId="0" shapeId="0" xr:uid="{00000000-0006-0000-0600-000031000000}">
      <text>
        <r>
          <rPr>
            <b/>
            <sz val="9"/>
            <color indexed="81"/>
            <rFont val="Tahoma"/>
            <family val="2"/>
          </rPr>
          <t>Inserire 0 se si esercita la facoltà, prevista dal decreto di cui all'articolo 2, comma 2, del TUEL, di non rilevare tale voce</t>
        </r>
      </text>
    </comment>
    <comment ref="D194" authorId="0" shapeId="0" xr:uid="{00000000-0006-0000-0600-000032000000}">
      <text>
        <r>
          <rPr>
            <b/>
            <sz val="9"/>
            <color indexed="81"/>
            <rFont val="Tahoma"/>
            <family val="2"/>
          </rPr>
          <t>Inserire 0 se si esercita la facoltà, prevista dal decreto di cui all'articolo 2, comma 2, del TUEL, di non rilevare tale voce</t>
        </r>
      </text>
    </comment>
    <comment ref="D197" authorId="0" shapeId="0" xr:uid="{00000000-0006-0000-0600-000033000000}">
      <text>
        <r>
          <rPr>
            <b/>
            <sz val="9"/>
            <color indexed="81"/>
            <rFont val="Tahoma"/>
            <family val="2"/>
          </rPr>
          <t>Inserire 0 se si esercita la facoltà, prevista dal decreto di cui all'articolo 2, comma 2, del TUEL, di non rilevare tale voce</t>
        </r>
      </text>
    </comment>
    <comment ref="D200" authorId="0" shapeId="0" xr:uid="{00000000-0006-0000-0600-000034000000}">
      <text>
        <r>
          <rPr>
            <b/>
            <sz val="9"/>
            <color indexed="81"/>
            <rFont val="Tahoma"/>
            <family val="2"/>
          </rPr>
          <t>Inserire 0 se si esercita la facoltà, prevista dal decreto di cui all'articolo 2, comma 2, del TUEL, di non rilevare tale voce</t>
        </r>
      </text>
    </comment>
    <comment ref="D202" authorId="0" shapeId="0" xr:uid="{00000000-0006-0000-0600-000035000000}">
      <text>
        <r>
          <rPr>
            <b/>
            <sz val="9"/>
            <color indexed="81"/>
            <rFont val="Tahoma"/>
            <family val="2"/>
          </rPr>
          <t>Inserire 0 se si esercita la facoltà, prevista dal decreto di cui all'articolo 2, comma 2, del TUEL, di non rilevare tale voce</t>
        </r>
      </text>
    </comment>
    <comment ref="D209" authorId="0" shapeId="0" xr:uid="{00000000-0006-0000-0600-000036000000}">
      <text>
        <r>
          <rPr>
            <b/>
            <sz val="9"/>
            <color indexed="81"/>
            <rFont val="Tahoma"/>
            <family val="2"/>
          </rPr>
          <t>Inserire 0 se si esercita la facoltà, prevista dal decreto di cui all'articolo 2, comma 2, del TUEL, di non rilevare tale voce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Simeone Cinzia</author>
  </authors>
  <commentList>
    <comment ref="D317" authorId="0" shapeId="0" xr:uid="{00000000-0006-0000-0700-000001000000}">
      <text>
        <r>
          <rPr>
            <b/>
            <sz val="9"/>
            <color indexed="81"/>
            <rFont val="Tahoma"/>
            <family val="2"/>
          </rPr>
          <t xml:space="preserve">E prevista la facoltà di imporre un  importo pari a 0
</t>
        </r>
        <r>
          <rPr>
            <sz val="9"/>
            <color indexed="81"/>
            <rFont val="Tahoma"/>
            <family val="2"/>
          </rPr>
          <t xml:space="preserve">
</t>
        </r>
      </text>
    </comment>
    <comment ref="D321" authorId="0" shapeId="0" xr:uid="{00000000-0006-0000-0700-000002000000}">
      <text>
        <r>
          <rPr>
            <b/>
            <sz val="9"/>
            <color indexed="81"/>
            <rFont val="Tahoma"/>
            <family val="2"/>
          </rPr>
          <t xml:space="preserve">E prevista la facoltà di imporre un  importo pari a 0
</t>
        </r>
        <r>
          <rPr>
            <sz val="9"/>
            <color indexed="81"/>
            <rFont val="Tahoma"/>
            <family val="2"/>
          </rPr>
          <t xml:space="preserve">
</t>
        </r>
      </text>
    </comment>
    <comment ref="D325" authorId="0" shapeId="0" xr:uid="{00000000-0006-0000-0700-000003000000}">
      <text>
        <r>
          <rPr>
            <b/>
            <sz val="9"/>
            <color indexed="81"/>
            <rFont val="Tahoma"/>
            <family val="2"/>
          </rPr>
          <t xml:space="preserve">E prevista la facoltà di imporre un  importo pari a 0
</t>
        </r>
        <r>
          <rPr>
            <sz val="9"/>
            <color indexed="81"/>
            <rFont val="Tahoma"/>
            <family val="2"/>
          </rPr>
          <t xml:space="preserve">
</t>
        </r>
      </text>
    </comment>
    <comment ref="D329" authorId="0" shapeId="0" xr:uid="{00000000-0006-0000-0700-000004000000}">
      <text>
        <r>
          <rPr>
            <b/>
            <sz val="9"/>
            <color indexed="81"/>
            <rFont val="Tahoma"/>
            <family val="2"/>
          </rPr>
          <t xml:space="preserve">E prevista la facoltà di imporre un  importo pari a 0
</t>
        </r>
        <r>
          <rPr>
            <sz val="9"/>
            <color indexed="81"/>
            <rFont val="Tahoma"/>
            <family val="2"/>
          </rPr>
          <t xml:space="preserve">
</t>
        </r>
      </text>
    </comment>
    <comment ref="D333" authorId="0" shapeId="0" xr:uid="{00000000-0006-0000-0700-000005000000}">
      <text>
        <r>
          <rPr>
            <b/>
            <sz val="9"/>
            <color indexed="81"/>
            <rFont val="Tahoma"/>
            <family val="2"/>
          </rPr>
          <t xml:space="preserve">E prevista la facoltà di imporre un  importo pari a 0
</t>
        </r>
        <r>
          <rPr>
            <sz val="9"/>
            <color indexed="81"/>
            <rFont val="Tahoma"/>
            <family val="2"/>
          </rPr>
          <t xml:space="preserve">
</t>
        </r>
      </text>
    </comment>
    <comment ref="E403" authorId="0" shapeId="0" xr:uid="{00000000-0006-0000-0700-000006000000}">
      <text>
        <r>
          <rPr>
            <b/>
            <sz val="9"/>
            <color indexed="81"/>
            <rFont val="Tahoma"/>
            <family val="2"/>
          </rPr>
          <t xml:space="preserve">La corretta applicazione dei principi contabili che per i beni immateriali prevedono l'ammortamento diretto in conto comporterebbe la valorizzazione a 0 della voce.  Per gli enti che hanno utilizzato i fondi ammortamento è stato inserito il collegamento all'ammortamento.
</t>
        </r>
        <r>
          <rPr>
            <sz val="9"/>
            <color indexed="81"/>
            <rFont val="Tahoma"/>
            <family val="2"/>
          </rPr>
          <t xml:space="preserve">
</t>
        </r>
      </text>
    </comment>
    <comment ref="E406" authorId="0" shapeId="0" xr:uid="{00000000-0006-0000-0700-000007000000}">
      <text>
        <r>
          <rPr>
            <b/>
            <sz val="9"/>
            <color indexed="81"/>
            <rFont val="Tahoma"/>
            <family val="2"/>
          </rPr>
          <t xml:space="preserve">La corretta applicazione dei principi contabili che per i beni immateriali prevedono l'ammortamento diretto in conto comporterebbe la valorizzazione a 0 della voce.  Per gli enti che hanno utilizzato i fondi ammortamento è stato inserito il collegamento all'ammortamento.
</t>
        </r>
        <r>
          <rPr>
            <sz val="9"/>
            <color indexed="81"/>
            <rFont val="Tahoma"/>
            <family val="2"/>
          </rPr>
          <t xml:space="preserve">
</t>
        </r>
      </text>
    </comment>
    <comment ref="E409" authorId="0" shapeId="0" xr:uid="{00000000-0006-0000-0700-000008000000}">
      <text>
        <r>
          <rPr>
            <b/>
            <sz val="9"/>
            <color indexed="81"/>
            <rFont val="Tahoma"/>
            <family val="2"/>
          </rPr>
          <t xml:space="preserve">La corretta applicazione dei principi contabili che per i beni immateriali prevedono l'ammortamento diretto in conto comporterebbe la valorizzazione a 0 della voce.  Per gli enti che hanno utilizzato i fondi ammortamento è stato inserito il collegamento all'ammortamento.
</t>
        </r>
        <r>
          <rPr>
            <sz val="9"/>
            <color indexed="81"/>
            <rFont val="Tahoma"/>
            <family val="2"/>
          </rPr>
          <t xml:space="preserve">
</t>
        </r>
      </text>
    </comment>
    <comment ref="E412" authorId="0" shapeId="0" xr:uid="{00000000-0006-0000-0700-000009000000}">
      <text>
        <r>
          <rPr>
            <b/>
            <sz val="9"/>
            <color indexed="81"/>
            <rFont val="Tahoma"/>
            <family val="2"/>
          </rPr>
          <t xml:space="preserve">La corretta applicazione dei principi contabili che per i beni immateriali prevedono l'ammortamento diretto in conto comporterebbe la valorizzazione a 0 della voce.  Per gli enti che hanno utilizzato i fondi ammortamento è stato inserito il collegamento all'ammortamento.
</t>
        </r>
      </text>
    </comment>
    <comment ref="E415" authorId="0" shapeId="0" xr:uid="{00000000-0006-0000-0700-00000A000000}">
      <text>
        <r>
          <rPr>
            <b/>
            <sz val="9"/>
            <color indexed="81"/>
            <rFont val="Tahoma"/>
            <family val="2"/>
          </rPr>
          <t xml:space="preserve">La corretta applicazione dei principi contabili che per i beni immateriali prevedono l'ammortamento diretto in conto comporterebbe la valorizzazione a 0 della voce.  Per gli enti che hanno utilizzato i fondi ammortamento è stato inserito il collegamento all'ammortamento.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Simeone Cinzia</author>
    <author>Giovanni Frino</author>
  </authors>
  <commentList>
    <comment ref="D7" authorId="0" shapeId="0" xr:uid="{00000000-0006-0000-0800-000001000000}">
      <text>
        <r>
          <rPr>
            <b/>
            <sz val="9"/>
            <color indexed="81"/>
            <rFont val="Tahoma"/>
            <family val="2"/>
          </rPr>
          <t>Valorizzare MANUALMENTE inserendo l'importo dell'anno precedente eventualmente modificato (in aumento o in diminuzione) con apposita Delibera del Consiglio Comunale.
Con riferimento all'eserczio 2021 si rinvia alle indicazioni del paragrafo 5 dell'allegato al DM XXX, riguardanti la prima adozione della nuova articolazione del patrimonio netto.</t>
        </r>
      </text>
    </comment>
    <comment ref="D12" authorId="0" shapeId="0" xr:uid="{00000000-0006-0000-0800-000002000000}">
      <text>
        <r>
          <rPr>
            <b/>
            <sz val="9"/>
            <color indexed="81"/>
            <rFont val="Tahoma"/>
            <family val="2"/>
          </rPr>
          <t>Valorizzare MANUALMENTE inserendo l'importo dell'anno precedente eventualmente modificato (in aumento o in diminuzione) con apposita Delibera del Consiglio Comunale.
Con riferimento all'eserczio 2021 si rinvia alle indicazioni del paragrafo 5 dell'allegato al DM XXX, riguardanti la prima adozione della nuova articolazione del patrimonio netto.</t>
        </r>
      </text>
    </comment>
    <comment ref="D15" authorId="0" shapeId="0" xr:uid="{00000000-0006-0000-0800-000003000000}">
      <text>
        <r>
          <rPr>
            <b/>
            <sz val="9"/>
            <color indexed="81"/>
            <rFont val="Tahoma"/>
            <family val="2"/>
          </rPr>
          <t>Valorizzare MANUALMENTE inserendo l'importo dell'anno precedente eventualmente modificato (in aumento o in diminuzione) con apposita Delibera del Consiglio Comunale.
Con riferimento all'eserczio 2021 si rinvia alle indicazioni del paragrafo 5 dell'allegato al DM XXX, riguardanti la prima adozione della nuova articolazione del patrimonio netto.</t>
        </r>
      </text>
    </comment>
    <comment ref="D23" authorId="0" shapeId="0" xr:uid="{00000000-0006-0000-0800-000004000000}">
      <text>
        <r>
          <rPr>
            <b/>
            <sz val="9"/>
            <color indexed="81"/>
            <rFont val="Tahoma"/>
            <family val="2"/>
          </rPr>
          <t>Inserire un importo pari a quello della voce PAIIc “Riserve da permessi di costruire” dell’ultimo stato patrimoniale approvato, al netto delle risorse utilizzate per la realizzazione di opere di urbanizzazione aventi natura di beni demaniali e patrimoniali indisponibili
+ l’importo delle entrate accertate nel corso dell'esercizio alla voce del modulo finanziario del piano dei conti integrato E.4.05.01.01.001 “permessi da costruire” non destinate alla copertura delle spese correnti e non utilizzate per la realizzazione di opere di urbanizzazione aventi natura di beni demaniali e patrimoniali indisponibili
- gli ammortamenti riguardanti i beni finanziati dai permessi di costruire diversi dalle opere di urbanizzazione demaniale e del patrimonio indisponibile.
Tale importo è eventualmente modificato con apposita Delibera del Consiglio Comunale, escluse le riserve  che si prevede di destinare al finanziamento di beni del demanio e del patrimonio indisponibile. 
Con riferimento all'eserczio 2021 si rinvia alle indicazioni del paragrafo 5 dell'allegato al DM XXX, riguardanti la prima adozione della nuova articolazione del patrimonio netto.</t>
        </r>
      </text>
    </comment>
    <comment ref="D27" authorId="0" shapeId="0" xr:uid="{00000000-0006-0000-0800-000005000000}">
      <text>
        <r>
          <rPr>
            <b/>
            <sz val="9"/>
            <color indexed="81"/>
            <rFont val="Tahoma"/>
            <family val="2"/>
          </rPr>
          <t>Valorizzare MANUALMENTE inserendo l'importo dell'anno precedente eventualmente modificato (in aumento o in diminuzione) con apposita Delibera del Consiglio Comunale.
Con riferimento all'eserczio 2021 si rinvia alle indicazioni del paragrafo 5 dell'allegato al DM XXX, riguardanti la prima adozione della nuova articolazione del patrimonio netto.</t>
        </r>
      </text>
    </comment>
    <comment ref="D30" authorId="0" shapeId="0" xr:uid="{00000000-0006-0000-0800-000006000000}">
      <text>
        <r>
          <rPr>
            <b/>
            <sz val="9"/>
            <color indexed="81"/>
            <rFont val="Tahoma"/>
            <family val="2"/>
          </rPr>
          <t>Inserire un importo pari al valore dei beni demaniali, patrimoniali e culturali”  al netto degli ammortamenti, pari a quello iscritto nell’attivo patrimoniale.
(La formula presente nella cella individua in automatico l'importo  dei beni demaniali e dei beni immobili di valore culturale. A tale valore occorre aggiungere l'importo totale dei "Beni patrimoniali"  di proprietà dell'ente alla data del 31 dicembre, al netto degli ammortamenti).</t>
        </r>
        <r>
          <rPr>
            <sz val="9"/>
            <color indexed="81"/>
            <rFont val="Tahoma"/>
            <family val="2"/>
          </rPr>
          <t xml:space="preserve">
</t>
        </r>
      </text>
    </comment>
    <comment ref="D33" authorId="0" shapeId="0" xr:uid="{00000000-0006-0000-0800-000007000000}">
      <text>
        <r>
          <rPr>
            <b/>
            <sz val="9"/>
            <color indexed="81"/>
            <rFont val="Tahoma"/>
            <family val="2"/>
          </rPr>
          <t>Inserire un importo pari a quello delle partecipazioni che non hanno valore di liquidazione iscritte nell’attivo patrimoniale. Si tratta delle partecipazioni il cui statuto prevede che, in caso di scioglimento, il fondo di dotazione sia destinato a soggetti non controllati o partecipati dalla controllante/partecipante</t>
        </r>
        <r>
          <rPr>
            <sz val="9"/>
            <color indexed="81"/>
            <rFont val="Tahoma"/>
            <family val="2"/>
          </rPr>
          <t xml:space="preserve">
</t>
        </r>
      </text>
    </comment>
    <comment ref="D36" authorId="0" shapeId="0" xr:uid="{00000000-0006-0000-0800-000008000000}">
      <text>
        <r>
          <rPr>
            <b/>
            <sz val="9"/>
            <color indexed="81"/>
            <rFont val="Tahoma"/>
            <family val="2"/>
          </rPr>
          <t>Valorizzare MANUALMENTE inserendo l'importo dell'anno precedente eventualmente modificato (in aumento o in diminuzione) con apposita Delibera del Consiglio Comunale.
Con riferimento all'eserczio 2021 si rinvia alle indicazioni del paragrafo 5 dell'allegato al DM XXX, riguardanti la prima adozione della nuova articolazione del patrimonio netto.</t>
        </r>
      </text>
    </comment>
    <comment ref="D43" authorId="0" shapeId="0" xr:uid="{00000000-0006-0000-0800-000009000000}">
      <text>
        <r>
          <rPr>
            <b/>
            <sz val="9"/>
            <color indexed="81"/>
            <rFont val="Tahoma"/>
            <family val="2"/>
          </rPr>
          <t>Valorizzare per un importo pari a quello risultante dalla corrispondente voce dell’ultimo Stato patrimoniale approvato, tenendo conto delle variazioni eventualmente deliberate dal Consiglio Comunale</t>
        </r>
      </text>
    </comment>
    <comment ref="D47" authorId="0" shapeId="0" xr:uid="{00000000-0006-0000-0800-00000A000000}">
      <text>
        <r>
          <rPr>
            <b/>
            <sz val="9"/>
            <color indexed="81"/>
            <rFont val="Tahoma"/>
            <family val="2"/>
          </rPr>
          <t>Valorizzare per un importo pari a quello risultante dalla corrispondente voce dell’ultimo Stato patrimoniale approvato, tenendo conto delle variazioni eventualmente deliberate dal Consiglio Comunale</t>
        </r>
      </text>
    </comment>
    <comment ref="D51" authorId="0" shapeId="0" xr:uid="{00000000-0006-0000-0800-00000B000000}">
      <text>
        <r>
          <rPr>
            <b/>
            <sz val="9"/>
            <color indexed="81"/>
            <rFont val="Tahoma"/>
            <family val="2"/>
          </rPr>
          <t>Valorizzare per un importo pari a quello risultante dalla corrispondente voce dell’ultimo Stato patrimoniale approvato, tenendo conto delle variazioni eventualmente deliberate dal Consiglio Comunale</t>
        </r>
      </text>
    </comment>
    <comment ref="D55" authorId="0" shapeId="0" xr:uid="{00000000-0006-0000-0800-00000C000000}">
      <text>
        <r>
          <rPr>
            <b/>
            <sz val="9"/>
            <color indexed="81"/>
            <rFont val="Tahoma"/>
            <family val="2"/>
          </rPr>
          <t>Valorizzare per un importo pari a quello risultante dalla corrispondente voce dell’ultimo Stato patrimoniale approvato, tenendo conto delle variazioni eventualmente deliberate dal Consiglio Comunale</t>
        </r>
      </text>
    </comment>
    <comment ref="D59" authorId="0" shapeId="0" xr:uid="{00000000-0006-0000-0800-00000D000000}">
      <text>
        <r>
          <rPr>
            <b/>
            <sz val="9"/>
            <color indexed="81"/>
            <rFont val="Tahoma"/>
            <family val="2"/>
          </rPr>
          <t>Valorizzare per un importo pari a quello risultante dalla corrispondente voce dell’ultimo Stato patrimoniale approvato, tenendo conto delle variazioni eventualmente deliberate dal Consiglio Comunale</t>
        </r>
      </text>
    </comment>
    <comment ref="D69" authorId="1" shapeId="0" xr:uid="{00000000-0006-0000-0800-00000E000000}">
      <text>
        <r>
          <rPr>
            <b/>
            <sz val="9"/>
            <color indexed="81"/>
            <rFont val="Tahoma"/>
            <family val="2"/>
          </rPr>
          <t>Importo CALCOLATO AUTOMATICAMENTE come differenza tra il totale dell'Attivo e le altre voci del Passivo (detto importo può essere verificato solo dopo che tutte le voci della situazione patrimoniale sono state inserite).</t>
        </r>
      </text>
    </comment>
    <comment ref="D74" authorId="0" shapeId="0" xr:uid="{00000000-0006-0000-0800-00000F000000}">
      <text>
        <r>
          <rPr>
            <sz val="9"/>
            <color indexed="81"/>
            <rFont val="Tahoma"/>
            <family val="2"/>
          </rPr>
          <t xml:space="preserve">La voce può assumere solo valore negativo e deve essere determinata seguendo le indicazioni del paragrado 5 dell'allegato al DM 14 ottobre 2021
</t>
        </r>
      </text>
    </comment>
  </commentList>
</comments>
</file>

<file path=xl/sharedStrings.xml><?xml version="1.0" encoding="utf-8"?>
<sst xmlns="http://schemas.openxmlformats.org/spreadsheetml/2006/main" count="32739" uniqueCount="9819">
  <si>
    <t>Imposta municipale propria riscossa a seguito dell'attività ordinaria di gestione</t>
  </si>
  <si>
    <t>1.3.2.01.01.01.006</t>
  </si>
  <si>
    <t>C-II-1-b</t>
  </si>
  <si>
    <t>Altri crediti da tributi</t>
  </si>
  <si>
    <t>Imposte municipale propria riscosse a seguito di attività di verifica e controllo</t>
  </si>
  <si>
    <t>Imposta comunale sugli immobili (ICI) riscossa a seguito dell'attività ordinaria di gestione</t>
  </si>
  <si>
    <t>1.3.2.01.01.01.008</t>
  </si>
  <si>
    <t>Imposta comunale sugli immobili (ICI) riscossa a seguito di attività di verifica e controllo</t>
  </si>
  <si>
    <t>Addizionale comunale IRPEF riscossa a seguito dell'attività ordinaria di gestione</t>
  </si>
  <si>
    <t>1.3.2.01.01.01.016</t>
  </si>
  <si>
    <t>Addizionale comunale IRPEF riscossa a seguito di attività di verifica e controllo</t>
  </si>
  <si>
    <t>Imposta sulle assicurazioni RC auto riscossa a seguito dell'attività ordinaria di gestione</t>
  </si>
  <si>
    <t>1.3.2.01.01.01.039</t>
  </si>
  <si>
    <t>Imposta sulle assicurazioni RC auto riscossa a seguito di attività di verifica e controllo</t>
  </si>
  <si>
    <t>Imposta di iscrizione al pubblico registro automobilistico (PRA) riscossa a seguito dell'attività ordinaria di gestione</t>
  </si>
  <si>
    <t>1.3.2.01.01.01.040</t>
  </si>
  <si>
    <t>Imposta di iscrizione al pubblico registro automobilistico (PRA) riscossa a seguito di attività di verifica e controllo</t>
  </si>
  <si>
    <t>Imposta di soggiorno riscossa a seguito dell'attività ordinaria di gestione</t>
  </si>
  <si>
    <t>1.3.2.01.01.01.041</t>
  </si>
  <si>
    <t>Imposta di soggiorno riscossa a seguito di attività di verifica e controllo</t>
  </si>
  <si>
    <t>1.3.2.01.01.01.049</t>
  </si>
  <si>
    <t>Tasse sulle concessioni comunali riscosse a seguito di attività di verifica e controllo</t>
  </si>
  <si>
    <t>Tassa di circolazione dei veicoli a motore (tassa automobilistica) riscosse a seguito dell'attività ordinaria di gestione</t>
  </si>
  <si>
    <t>1.3.2.01.01.01.050</t>
  </si>
  <si>
    <t>Tassa di circolazione dei veicoli a motore (tassa automobilistica) riscosse a seguito di attività di verifica e controllo</t>
  </si>
  <si>
    <t>Tassa smaltimento rifiuti solidi urbani riscossa a seguito dell'attività ordinaria di gestione</t>
  </si>
  <si>
    <t>1.3.2.01.01.01.051</t>
  </si>
  <si>
    <t>Tassa smaltimento rifiuti solidi urbani riscossa a seguito di attività di verifica e controllo</t>
  </si>
  <si>
    <t>Tassa occupazione spazi e aree pubbliche riscossa a seguito dell'attività ordinaria di gestione</t>
  </si>
  <si>
    <t>1.3.2.01.01.01.052</t>
  </si>
  <si>
    <t>Tassa occupazione spazi e aree pubbliche riscossa a seguito di attività di verifica e controllo</t>
  </si>
  <si>
    <t>Imposta comunale sulla pubblicità e diritto sulle pubbliche affissioni riscossa a seguito dell'attività ordinaria di gestione</t>
  </si>
  <si>
    <t>1.3.2.01.01.01.053</t>
  </si>
  <si>
    <t>Imposta comunale sulla pubblicità e diritto sulle pubbliche affissioni riscossa a seguito di attività di verifica e controllo</t>
  </si>
  <si>
    <t>Imposta municipale secondaria  riscossa a seguito dell'attività ordinaria di gestione</t>
  </si>
  <si>
    <t>1.3.2.01.01.01.054</t>
  </si>
  <si>
    <t>Imposta municipale secondaria  riscossa a seguito di attività di verifica e controllo</t>
  </si>
  <si>
    <t>1.3.2.01.01.01.060</t>
  </si>
  <si>
    <t>Tributo per l'esercizio delle funzioni di tutela, protezione e igiene dell'ambiente riscosso a seguito di attività di verifica e controllo</t>
  </si>
  <si>
    <t>Tributo comunale sui rifiuti e sui servizi</t>
  </si>
  <si>
    <t>1.3.2.01.01.01.061</t>
  </si>
  <si>
    <t>Tributo comunale sui rifiuti e sui servizi riscosso a seguito di attività di verifica e controllo</t>
  </si>
  <si>
    <t>Diritti mattatoi riscossa a seguito dell'attività ordinaria di gestione</t>
  </si>
  <si>
    <t>1.3.2.01.01.01.064</t>
  </si>
  <si>
    <t>Diritti mattatoi riscossi a seguito di attività di verifica e controllo</t>
  </si>
  <si>
    <t>Diritti degli Enti provinciali turismo riscossi a seguito dell'attività ordinaria di gestione</t>
  </si>
  <si>
    <t>1.3.2.01.01.01.065</t>
  </si>
  <si>
    <t>Diritti degli Enti provinciali turismo riscossi a seguito di attività di verifica e controllo</t>
  </si>
  <si>
    <t>Addizionale regionale sui canoni per le utenze di acque pubbliche riscossa a seguito dell'attività ordinaria di gestione</t>
  </si>
  <si>
    <t>1.3.2.01.01.01.068</t>
  </si>
  <si>
    <t>Addizionale regionale sui canoni per le utenze di acque pubbliche riscossa a seguito di attività di verifica e controllo</t>
  </si>
  <si>
    <t>Proventi dei Casinò riscossi a seguito dell'attività ordinaria di gestione</t>
  </si>
  <si>
    <t>1.3.2.01.01.01.070</t>
  </si>
  <si>
    <t>Proventi dei Casinò riscossi a seguito di attività di verifica e controllo</t>
  </si>
  <si>
    <t>Tributo per i servizi indivisibili (TASI) riscosso a seguito dell'attività ordinaria di gestione</t>
  </si>
  <si>
    <t>Tributo per i servizi indivisibili (TASI) riscosso a seguito di attività di verifica e controllo</t>
  </si>
  <si>
    <t>Altre ritenute n.a.c. riscosse a seguito dell'attività ordinaria di gestione</t>
  </si>
  <si>
    <t>1.3.2.01.01.01.095</t>
  </si>
  <si>
    <t>Altre ritenute n.a.c. riscosse a seguito di attività di verifica e controllo</t>
  </si>
  <si>
    <t>Altre entrate su lotto, lotterie e altre attività di gioco n.a.c. riscosse a seguito dell'attività ordinaria di gestione</t>
  </si>
  <si>
    <t>1.3.2.01.01.01.096</t>
  </si>
  <si>
    <t>Altre entrate su lotto, lotterie e altre attività di gioco n.a.c. riscosse a seguito di attività di verifica e controllo</t>
  </si>
  <si>
    <t>Altre accise n.a.c. riscosse a seguito dell'attività ordinaria di gestione</t>
  </si>
  <si>
    <t>1.3.2.01.01.01.097</t>
  </si>
  <si>
    <t>Altre accise n.a.c. riscosse a seguito di attività di verifica e controllo</t>
  </si>
  <si>
    <t>Altre imposte sostitutive n.a.c. riscosse a seguito dell'attività ordinaria di gestione</t>
  </si>
  <si>
    <t>1.3.2.01.01.01.098</t>
  </si>
  <si>
    <t>Altre imposte sostitutive n.a.c. riscosse a seguito di attività di verifica e controllo</t>
  </si>
  <si>
    <t>Altre imposte, tasse e proventi assimilati n.a.c. riscosse a seguito dell'attività ordinaria di gestione</t>
  </si>
  <si>
    <t>1.3.2.01.01.01.099</t>
  </si>
  <si>
    <t>Altre imposte, tasse e proventi assimilati n.a.c. riscosse a seguito di attività di verifica e controllo</t>
  </si>
  <si>
    <t>Compartecipazione al bollo auto</t>
  </si>
  <si>
    <t>1.3.2.01.05.01.003</t>
  </si>
  <si>
    <t>Compartecipazione al gasolio</t>
  </si>
  <si>
    <t>1.3.2.01.05.01.004</t>
  </si>
  <si>
    <t>Compartecipazione IVA ai Comuni</t>
  </si>
  <si>
    <t>1.3.2.01.05.01.005</t>
  </si>
  <si>
    <t>Compartecipazione IRPEF ai Comuni</t>
  </si>
  <si>
    <t>1.3.2.01.05.01.006</t>
  </si>
  <si>
    <t>Compartecipazione IRPEF alle Province</t>
  </si>
  <si>
    <t>1.3.2.01.05.01.007</t>
  </si>
  <si>
    <t>Tributo provinciale deposito in discarica dei rifiuti solidi</t>
  </si>
  <si>
    <t>1.3.2.01.05.01.008</t>
  </si>
  <si>
    <t>Compartecipazioni accise benzina e gasolio destinate ad alimentare il Fondo Nazionale Trasporti di cui all'art.16 bis del DL 95/2012</t>
  </si>
  <si>
    <t>1.3.2.01.05.01.009</t>
  </si>
  <si>
    <t>Altre compartecipazioni alle province n.a.c.</t>
  </si>
  <si>
    <t>1.3.2.01.05.01.998</t>
  </si>
  <si>
    <t>Altre compartecipazioni a comuni n.a.c.</t>
  </si>
  <si>
    <t>1.3.2.01.05.01.999</t>
  </si>
  <si>
    <t>Fondi perequativi dallo Stato</t>
  </si>
  <si>
    <t>1.3.2.01.04.01.001</t>
  </si>
  <si>
    <t>C-II-1-c</t>
  </si>
  <si>
    <t>Crediti da Fondi perequativi</t>
  </si>
  <si>
    <t>Fondi perequativi dalla Regione o Provincia autonoma</t>
  </si>
  <si>
    <t>1.3.2.01.04.02.001</t>
  </si>
  <si>
    <t>Trasferimenti correnti da Ministeri</t>
  </si>
  <si>
    <t>1.3.2.03.01.01.001</t>
  </si>
  <si>
    <t>C-II-2-a</t>
  </si>
  <si>
    <t>Verso amministrazioni pubbliche</t>
  </si>
  <si>
    <t>Trasferimenti correnti da Ministero dell'Istruzione - Istituzioni Scolastiche</t>
  </si>
  <si>
    <t>1.3.2.03.01.01.002</t>
  </si>
  <si>
    <t>Trasferimenti correnti da Presidenza del Consiglio dei Ministri</t>
  </si>
  <si>
    <t>1.3.2.03.01.01.003</t>
  </si>
  <si>
    <t>Trasferimenti correnti da Organi Costituzionali e di rilievo costituzionale</t>
  </si>
  <si>
    <t>1.3.2.03.01.01.004</t>
  </si>
  <si>
    <t>Trasferimenti correnti da Agenzie Fiscali</t>
  </si>
  <si>
    <t>1.3.2.03.01.01.005</t>
  </si>
  <si>
    <t>Trasferimenti correnti da enti di regolazione dell'attività economica</t>
  </si>
  <si>
    <t>1.3.2.03.01.01.006</t>
  </si>
  <si>
    <t>Trasferimenti correnti da Gruppo Equitalia</t>
  </si>
  <si>
    <t>1.3.2.03.01.01.007</t>
  </si>
  <si>
    <t>Trasferimenti correnti da Anas S.p.A.</t>
  </si>
  <si>
    <t>1.3.2.03.01.01.008</t>
  </si>
  <si>
    <t>Trasferimenti correnti da altri enti centrali produttori di servizi economici</t>
  </si>
  <si>
    <t>1.3.2.03.01.01.009</t>
  </si>
  <si>
    <t>Trasferimenti correnti da autorità amministrative indipendenti</t>
  </si>
  <si>
    <t>1.3.2.03.01.01.010</t>
  </si>
  <si>
    <t>Trasferimenti correnti da enti centrali a struttura associativa</t>
  </si>
  <si>
    <t>1.3.2.03.01.01.011</t>
  </si>
  <si>
    <t>Trasferimenti correnti da enti centrali produttori di servizi assistenziali, ricreativi e culturali</t>
  </si>
  <si>
    <t>1.3.2.03.01.01.012</t>
  </si>
  <si>
    <t>Trasferimenti correnti da enti e istituzioni centrali di ricerca e Istituti e stazioni sperimentali per la ricerca</t>
  </si>
  <si>
    <t>1.3.2.03.01.01.013</t>
  </si>
  <si>
    <t>Trasferimenti correnti da altre Amministrazioni Centrali n.a.c.</t>
  </si>
  <si>
    <t>1.3.2.03.01.01.999</t>
  </si>
  <si>
    <t>Trasferimenti correnti da Regioni e province autonome</t>
  </si>
  <si>
    <t>1.3.2.03.01.02.001</t>
  </si>
  <si>
    <t>Trasferimenti correnti da Province</t>
  </si>
  <si>
    <t>1.3.2.03.01.02.002</t>
  </si>
  <si>
    <t>Trasferimenti correnti da Comuni</t>
  </si>
  <si>
    <t>1.3.2.03.01.02.003</t>
  </si>
  <si>
    <t>Trasferimenti correnti da Città metropolitane e Roma capitale</t>
  </si>
  <si>
    <t>1.3.2.03.01.02.004</t>
  </si>
  <si>
    <t>Trasferimenti correnti da Unioni di Comuni</t>
  </si>
  <si>
    <t>1.3.2.03.01.02.005</t>
  </si>
  <si>
    <t>Trasferimenti correnti da Comunità Montane</t>
  </si>
  <si>
    <t>1.3.2.03.01.02.006</t>
  </si>
  <si>
    <t>Trasferimenti correnti da Camere di Commercio</t>
  </si>
  <si>
    <t>1.3.2.03.01.02.007</t>
  </si>
  <si>
    <t>Trasferimenti correnti da Università</t>
  </si>
  <si>
    <t>1.3.2.03.01.02.008</t>
  </si>
  <si>
    <t>Trasferimenti correnti da Parchi nazionali e consorzi ed enti autonomi gestori di parchi e aree naturali protette</t>
  </si>
  <si>
    <t>1.3.2.03.01.02.009</t>
  </si>
  <si>
    <t>Trasferimenti correnti da Autorità Portuali</t>
  </si>
  <si>
    <t>1.3.2.03.01.02.010</t>
  </si>
  <si>
    <t>Trasferimenti correnti da Aziende sanitarie locali</t>
  </si>
  <si>
    <t>1.3.2.03.01.02.011</t>
  </si>
  <si>
    <t>Trasferimenti correnti da Aziende ospedaliere e Aziende ospedaliere universitarie integrate con il SSN</t>
  </si>
  <si>
    <t>1.3.2.03.01.02.012</t>
  </si>
  <si>
    <t>Trasferimenti correnti da Policlinici</t>
  </si>
  <si>
    <t>1.3.2.03.01.02.013</t>
  </si>
  <si>
    <t>Trasferimenti correnti da Istituti di ricovero e cura a carattere scientifico pubblici</t>
  </si>
  <si>
    <t>1.3.2.03.01.02.014</t>
  </si>
  <si>
    <t>Trasferimenti correnti da altre Amministrazioni Locali produttrici di servizi sanitari</t>
  </si>
  <si>
    <t>1.3.2.03.01.02.015</t>
  </si>
  <si>
    <t>Trasferimenti correnti da Agenzie regionali per le erogazioni in agricoltura</t>
  </si>
  <si>
    <t>1.3.2.03.01.02.016</t>
  </si>
  <si>
    <t>Trasferimenti correnti da altri enti e agenzie regionali e sub regionali</t>
  </si>
  <si>
    <t>1.3.2.03.01.02.017</t>
  </si>
  <si>
    <t>Trasferimenti correnti da Consorzi di enti locali</t>
  </si>
  <si>
    <t>1.3.2.03.01.02.018</t>
  </si>
  <si>
    <t>Trasferimenti correnti da Fondazioni e istituzioni liriche locali e da teatri stabili di iniziativa pubblica</t>
  </si>
  <si>
    <t>1.3.2.03.01.02.019</t>
  </si>
  <si>
    <t>Trasferimenti correnti da altre Amministrazioni Locali n.a.c.</t>
  </si>
  <si>
    <t>1.3.2.03.01.02.999</t>
  </si>
  <si>
    <t>Trasferimenti correnti da INPS</t>
  </si>
  <si>
    <t>1.3.2.03.01.03.001</t>
  </si>
  <si>
    <t>Trasferimenti correnti da INAIL</t>
  </si>
  <si>
    <t>1.3.2.03.01.03.002</t>
  </si>
  <si>
    <t>Trasferimenti correnti da altri Enti di Previdenza n.a.c.</t>
  </si>
  <si>
    <t>1.3.2.03.01.03.999</t>
  </si>
  <si>
    <t>Trasferimenti correnti da organismi interni e/o unità locali della amministrazione</t>
  </si>
  <si>
    <t>1.3.2.03.01.04.001</t>
  </si>
  <si>
    <t>Trasferimenti correnti da famiglie</t>
  </si>
  <si>
    <t>1.3.2.03.04.01.001</t>
  </si>
  <si>
    <t>C-II-2-d</t>
  </si>
  <si>
    <t>Altri soggetti</t>
  </si>
  <si>
    <t>Sponsorizzazioni da imprese controllate</t>
  </si>
  <si>
    <t>1.3.2.08.04.09.001</t>
  </si>
  <si>
    <t>C-II-4-c</t>
  </si>
  <si>
    <t>Altri</t>
  </si>
  <si>
    <t>Sponsorizzazioni da altre imprese partecipate</t>
  </si>
  <si>
    <t>1.3.2.08.04.09.002</t>
  </si>
  <si>
    <t>Sponsorizzazioni da altre imprese</t>
  </si>
  <si>
    <t>1.3.2.08.04.09.999</t>
  </si>
  <si>
    <t>Altri trasferimenti correnti da imprese controllate</t>
  </si>
  <si>
    <t>1.3.2.03.02.01.001</t>
  </si>
  <si>
    <t>C-II-2-b</t>
  </si>
  <si>
    <t>Imprese controllate</t>
  </si>
  <si>
    <t>Altri trasferimenti correnti da altre imprese partecipate</t>
  </si>
  <si>
    <t>1.3.2.03.03.01.001</t>
  </si>
  <si>
    <t>C-II-2-c</t>
  </si>
  <si>
    <t>Imprese partecipate</t>
  </si>
  <si>
    <t>Altri trasferimenti correnti da altre imprese</t>
  </si>
  <si>
    <t>1.3.2.03.04.03.999</t>
  </si>
  <si>
    <t>Trasferimenti correnti da Istituzioni Sociali Private</t>
  </si>
  <si>
    <t>1.3.2.03.04.04.001</t>
  </si>
  <si>
    <t>Fondo europeo agricolo per lo sviluppo rurale (FEASR)</t>
  </si>
  <si>
    <t>1.3.2.03.04.05.001</t>
  </si>
  <si>
    <t>Fondo europeo per la pesca (FEP)</t>
  </si>
  <si>
    <t>Fondo europeo di sviluppo regionale (FESR)</t>
  </si>
  <si>
    <t>Fondo Sociale Europeo (FSE)</t>
  </si>
  <si>
    <t>Fondo Europeo Agricolo di Orientamento e di Garanzia</t>
  </si>
  <si>
    <t>Strumento finanziario di orientamento della pesca (SFOP)</t>
  </si>
  <si>
    <t>Altri trasferimenti correnti dall'Unione Europea</t>
  </si>
  <si>
    <t>Trasferimenti correnti dal Resto del Mondo</t>
  </si>
  <si>
    <t>1.3.2.03.04.05.002</t>
  </si>
  <si>
    <t>Proventi dalla vendita di beni di consumo</t>
  </si>
  <si>
    <t>1.3.2.02.01.01.001</t>
  </si>
  <si>
    <t>C-II-3</t>
  </si>
  <si>
    <t>Crediti verso clienti ed utenti</t>
  </si>
  <si>
    <t>Proventi dalla vendita di medicinali e altri beni di consumo sanitario</t>
  </si>
  <si>
    <t>Proventi dalla vendita di flora e fauna</t>
  </si>
  <si>
    <t>Proventi da energia, acqua, gas e riscaldamento</t>
  </si>
  <si>
    <t>Proventi derivanti dallo sfruttamento di brevetti</t>
  </si>
  <si>
    <t>Proventi dalla vendita di riviste e pubblicazioni</t>
  </si>
  <si>
    <t>Proventi da vendita di beni n.a.c.</t>
  </si>
  <si>
    <t>Proventi da alberghi</t>
  </si>
  <si>
    <t>1.3.2.02.01.02.001</t>
  </si>
  <si>
    <t>Proventi da asili nido</t>
  </si>
  <si>
    <t>Proventi da convitti, colonie, ostelli, stabilimenti termali</t>
  </si>
  <si>
    <t>Proventi da corsi extrascolastici</t>
  </si>
  <si>
    <t>Proventi da giardini zoologici</t>
  </si>
  <si>
    <t>Proventi da impianti sportivi</t>
  </si>
  <si>
    <t>Proventi da mattatoi</t>
  </si>
  <si>
    <t>Proventi da mense</t>
  </si>
  <si>
    <t>Proventi da mercati e fiere</t>
  </si>
  <si>
    <t>Proventi da pesa pubblica</t>
  </si>
  <si>
    <t>Proventi da servizi turistici</t>
  </si>
  <si>
    <t>Proventi da spurgo pozzi neri</t>
  </si>
  <si>
    <t>Proventi da teatri, musei, spettacoli, mostre</t>
  </si>
  <si>
    <t>Proventi da trasporti funebri, pompe funebri, illuminazione votiva</t>
  </si>
  <si>
    <t>Proventi da trasporto carni macellate</t>
  </si>
  <si>
    <t>Proventi da trasporto scolastico</t>
  </si>
  <si>
    <t>Proventi da strutture residenziali per anziani</t>
  </si>
  <si>
    <t>Proventi dall'uso di locali adibiti stabilmente ed esclusivamente a riunioni non istituzionali</t>
  </si>
  <si>
    <t>Proventi da bagni pubblici</t>
  </si>
  <si>
    <t>Proventi da parcheggi custoditi e parchimetri </t>
  </si>
  <si>
    <t>Tariffa smaltimento rifiuti solidi urbani</t>
  </si>
  <si>
    <t>Proventi da servizi di accesso a banche dati e pubblicazioni on line</t>
  </si>
  <si>
    <t>Proventi da servizi per formazione e addestramento</t>
  </si>
  <si>
    <t>Proventi da servizi sanitari</t>
  </si>
  <si>
    <t>Proventi da licenze d'uso per software</t>
  </si>
  <si>
    <t>Proventi da consulenze</t>
  </si>
  <si>
    <t>Proventi da servizi informatici</t>
  </si>
  <si>
    <t>Proventi da servizi di copia e stampa</t>
  </si>
  <si>
    <t>Proventi da servizi ispettivi e controllo</t>
  </si>
  <si>
    <t>Proventi da servizi di arbitrato e collaudi</t>
  </si>
  <si>
    <t>Proventi da diritti di segreteria e rogito</t>
  </si>
  <si>
    <t>Proventi da rilascio documenti e diritti di cancelleria</t>
  </si>
  <si>
    <t>Proventi da autorizzazioni</t>
  </si>
  <si>
    <t>Proventi da attività di monitoraggio e controllo ambientale</t>
  </si>
  <si>
    <t>Proventi da quote associative</t>
  </si>
  <si>
    <t>Proventi da analisi e studi nel campo della ricerca</t>
  </si>
  <si>
    <t>Proventi dallo svolgimento di attività di certificazione</t>
  </si>
  <si>
    <t>Proventi per organizzazione convegni</t>
  </si>
  <si>
    <t>Proventi per lo smaltimento dei rifiuti tossico-nocivi e di altri materiali</t>
  </si>
  <si>
    <t>Proventi per traffico e trasporto passeggeri e utenti</t>
  </si>
  <si>
    <t>Proventi da servizi n.a.c.</t>
  </si>
  <si>
    <t>Diritti reali di godimento</t>
  </si>
  <si>
    <t>1.3.2.02.03.01.001</t>
  </si>
  <si>
    <t>Canone occupazione spazi e aree pubbliche</t>
  </si>
  <si>
    <t>Proventi da concessioni su beni</t>
  </si>
  <si>
    <t>Fitti di terreni e diritti di sfruttamento di giacimenti e risorse naturali</t>
  </si>
  <si>
    <t>1.3.2.02.02.01.001</t>
  </si>
  <si>
    <t>Locazioni di altri beni immobili</t>
  </si>
  <si>
    <t>Noleggi e locazioni di beni mobili</t>
  </si>
  <si>
    <t>1.3.2.02.05.01.001</t>
  </si>
  <si>
    <t>Proventi da risarcimento danni a carico delle amministrazioni pubbliche</t>
  </si>
  <si>
    <t>Altre entrate derivanti dall'attività di controllo e repressione di irregolarità e illeciti delle amministrazioni pubbliche n.a.c.</t>
  </si>
  <si>
    <t>1.3.2.02.05.02.001</t>
  </si>
  <si>
    <t>Proventi da risarcimento danni a carico delle famiglie</t>
  </si>
  <si>
    <t>Altre entrate derivanti dall'attività di controllo e repressione di irregolarità e illeciti delle famiglie n.a.c.</t>
  </si>
  <si>
    <t>1.3.2.02.05.03.001</t>
  </si>
  <si>
    <t>Proventi da risarcimento danni a carico delle imprese</t>
  </si>
  <si>
    <t>Altre entrate derivanti dall'attività di controllo e repressione delle irregolarità e degli illeciti delle imprese n.a.c.</t>
  </si>
  <si>
    <t>1.3.2.02.05.04.001</t>
  </si>
  <si>
    <t>Proventi da risarcimento danni a carico delle Istituzioni Sociali Private</t>
  </si>
  <si>
    <t>Altre entrate derivanti dall'attività di controllo e repressione delle irregolarità e degli illeciti delle Istituzioni Sociali Private n.a.c.</t>
  </si>
  <si>
    <t>Interessi attivi da titoli obbligazionari a breve termine emessi da Amministrazioni Centrali</t>
  </si>
  <si>
    <t>1.3.2.07.01.01.001</t>
  </si>
  <si>
    <t>Interessi attivi da titoli obbligazionari a breve termine  emessi da Amministrazioni locali</t>
  </si>
  <si>
    <t>1.3.2.07.01.01.002</t>
  </si>
  <si>
    <t>Interessi attivi da titoli obbligazionari a breve termine emessi da altri soggetti residenti</t>
  </si>
  <si>
    <t>1.3.2.07.01.01.003</t>
  </si>
  <si>
    <t>Interessi attivi da titoli obbligazionari a breve termine emessi da soggetti non residenti</t>
  </si>
  <si>
    <t>1.3.2.07.01.01.004</t>
  </si>
  <si>
    <t>Interessi attivi da finanziamenti a breve termine concessi a Amministrazioni Centrali</t>
  </si>
  <si>
    <t>1.3.2.07.02.01.001</t>
  </si>
  <si>
    <t>Interessi attivi da finanziamenti a breve termine concessi a Amministrazioni locali</t>
  </si>
  <si>
    <t>1.3.2.07.02.01.002</t>
  </si>
  <si>
    <t>Interessi attivi da finanziamenti a breve termine concessi a Enti di previdenza</t>
  </si>
  <si>
    <t>1.3.2.07.02.01.003</t>
  </si>
  <si>
    <t>Interessi attivi da finanziamenti a breve termine concessi a imprese controllate</t>
  </si>
  <si>
    <t>1.3.2.07.02.01.004</t>
  </si>
  <si>
    <t>Interessi attivi da finanziamenti a breve termine concessi a altre imprese partecipate</t>
  </si>
  <si>
    <t>1.3.2.07.02.01.005</t>
  </si>
  <si>
    <t>Interessi attivi da finanziamenti a breve termine concessi a altre imprese</t>
  </si>
  <si>
    <t>1.3.2.07.02.01.006</t>
  </si>
  <si>
    <t>Interessi attivi da finanziamenti a breve termine concessi a altri soggetti</t>
  </si>
  <si>
    <t>1.3.2.07.02.01.999</t>
  </si>
  <si>
    <t>Interessi attivi da titoli obbligazionari a medio - lungo termine emessi da Amministrazioni Centrali</t>
  </si>
  <si>
    <t>1.3.2.07.01.02.001</t>
  </si>
  <si>
    <t>Interessi attivi da titoli obbligazionari a medio - lungo termine emessi da Amministrazioni Locali</t>
  </si>
  <si>
    <t>1.3.2.07.01.02.002</t>
  </si>
  <si>
    <t>Interessi attivi da titoli obbligazionari a medio - lungo termine emessi da altri soggetti residenti</t>
  </si>
  <si>
    <t>1.3.2.07.01.02.003</t>
  </si>
  <si>
    <t>Interessi attivi da titoli obbligazionari a medio - lungo termine emessi da soggetti non residenti</t>
  </si>
  <si>
    <t>1.3.2.07.01.02.004</t>
  </si>
  <si>
    <t>Interessi attivi da finanziamenti a medio lungo termine concessi a Amministrazioni Centrali</t>
  </si>
  <si>
    <t>1.3.2.07.02.02.001</t>
  </si>
  <si>
    <t>Interessi attivi da finanziamenti a medio lungo termine concessi a Amministrazioni Locali</t>
  </si>
  <si>
    <t>1.3.2.07.02.02.002</t>
  </si>
  <si>
    <t>Interessi attivi da finanziamenti a medio lungo termine concessi a Enti previdenziali</t>
  </si>
  <si>
    <t>1.3.2.07.02.02.003</t>
  </si>
  <si>
    <t>Interessi attivi da finanziamenti a medio lungo termine concessi a imprese controllate</t>
  </si>
  <si>
    <t>1.3.2.07.02.02.004</t>
  </si>
  <si>
    <t>Interessi attivi da finanziamenti a medio lungo termine concessi a altre imprese partecipate</t>
  </si>
  <si>
    <t>1.3.2.07.02.02.005</t>
  </si>
  <si>
    <t>Interessi attivi da finanziamenti a medio lungo termine concessi a altre imprese</t>
  </si>
  <si>
    <t>1.3.2.07.02.02.006</t>
  </si>
  <si>
    <t>Interessi attivi da finanziamenti a medio lungo termine concessi a altri soggetti</t>
  </si>
  <si>
    <t>1.3.2.07.02.02.999</t>
  </si>
  <si>
    <t>Flussi periodici netti in entrata</t>
  </si>
  <si>
    <t>1.3.2.07.03.01.001</t>
  </si>
  <si>
    <t>Entrate per chiusura anticipata di operazioni in essere</t>
  </si>
  <si>
    <t>1.3.2.07.03.01.002</t>
  </si>
  <si>
    <t>Interessi attivi di mora da Amministrazioni Centrali</t>
  </si>
  <si>
    <t>1.3.2.07.03.16.001</t>
  </si>
  <si>
    <t>Interessi attivi di mora da Amministrazioni Locali</t>
  </si>
  <si>
    <t>1.3.2.07.03.16.002</t>
  </si>
  <si>
    <t>Interessi attivi di mora da Enti previdenziali</t>
  </si>
  <si>
    <t>1.3.2.07.03.16.003</t>
  </si>
  <si>
    <t>Interessi attivi di mora da altri soggetti</t>
  </si>
  <si>
    <t>1.3.2.07.03.16.999</t>
  </si>
  <si>
    <t>Interessi attivi da conti della tesoreria dello Stato o di altre Amministrazioni pubbliche</t>
  </si>
  <si>
    <t>1.3.2.07.03.02.001</t>
  </si>
  <si>
    <t>Interessi attivi da depositi bancari o postali</t>
  </si>
  <si>
    <t>1.3.2.07.03.03.001</t>
  </si>
  <si>
    <t>Altri interessi attivi da Amministrazioni Centrali</t>
  </si>
  <si>
    <t>1.3.2.07.03.07.001</t>
  </si>
  <si>
    <t>Altri interessi attivi da Amministrazioni Locali</t>
  </si>
  <si>
    <t>1.3.2.07.03.08.001</t>
  </si>
  <si>
    <t>Altri interessi attivi da Enti previdenziali</t>
  </si>
  <si>
    <t>1.3.2.07.03.09.001</t>
  </si>
  <si>
    <t>Altri interessi attivi da altri soggetti</t>
  </si>
  <si>
    <t>1.3.2.07.03.10.999</t>
  </si>
  <si>
    <t>Rendimenti da fondi immobiliari</t>
  </si>
  <si>
    <t>1.3.2.07.03.11.001</t>
  </si>
  <si>
    <t>Rendimenti da altri fondi comuni di investimento</t>
  </si>
  <si>
    <t>1.3.2.07.03.11.002</t>
  </si>
  <si>
    <t>Entrate derivanti dalla distribuzione di dividendi da imprese controllate incluse nelle Amministrazioni Centrali</t>
  </si>
  <si>
    <t>1.3.2.07.03.12.001</t>
  </si>
  <si>
    <t>Entrate derivanti dalla distribuzione di dividendi da altre imprese partecipate incluse nelle Amministrazioni Centrali</t>
  </si>
  <si>
    <t>1.3.2.07.03.12.002</t>
  </si>
  <si>
    <t>Entrate derivanti dalla distribuzione di dividendi da altre imprese incluse nelle Amministrazioni Centrali</t>
  </si>
  <si>
    <t>1.3.2.07.03.12.003</t>
  </si>
  <si>
    <t>Entrate derivanti dalla distribuzione di dividendi da imprese controllate incluse nelle Amministrazioni Locali</t>
  </si>
  <si>
    <t>1.3.2.07.03.13.001</t>
  </si>
  <si>
    <t>Entrate derivanti dalla distribuzione di dividendi da altre imprese partecipate incluse nelle Amministrazioni Locali</t>
  </si>
  <si>
    <t>1.3.2.07.03.13.002</t>
  </si>
  <si>
    <t>Entrate derivanti dalla distribuzione di dividendi da altre imprese incluse nelle Amministrazioni Locali</t>
  </si>
  <si>
    <t>1.3.2.07.03.13.003</t>
  </si>
  <si>
    <t>Entrate derivanti dalla distribuzione di dividendi da imprese controllate non incluse in amministrazioni pubbliche</t>
  </si>
  <si>
    <t>1.3.2.07.03.14.001</t>
  </si>
  <si>
    <t>Entrate derivanti dalla distribuzione di dividendi da altre imprese partecipate non incluse in amministrazioni pubbliche</t>
  </si>
  <si>
    <t>1.3.2.07.03.14.002</t>
  </si>
  <si>
    <t>Entrate derivanti dalla distribuzione di dividendi da altre imprese non incluse in amministrazioni pubbliche</t>
  </si>
  <si>
    <t>1.3.2.07.03.14.999</t>
  </si>
  <si>
    <t>Entrate derivanti dalla distribuzione di utili e avanzi</t>
  </si>
  <si>
    <t>1.3.2.08.04.02.001</t>
  </si>
  <si>
    <t>Altre entrate da redditi da capitale n.a.c.</t>
  </si>
  <si>
    <t>1.3.2.08.04.03.001</t>
  </si>
  <si>
    <t>Indennizzi di assicurazione su beni immobili</t>
  </si>
  <si>
    <t>1.3.2.08.04.04.001</t>
  </si>
  <si>
    <t>Indennizzi di assicurazione su beni mobili</t>
  </si>
  <si>
    <t>1.3.2.08.04.04.002</t>
  </si>
  <si>
    <t>Altri indennizzi di assicurazione contro i danni</t>
  </si>
  <si>
    <t>1.3.2.08.04.04.003</t>
  </si>
  <si>
    <t>Altri indennizzi di assicurazione n.a.c.</t>
  </si>
  <si>
    <t>1.3.2.08.04.04.999</t>
  </si>
  <si>
    <t>Rimborsi ricevuti per spese di personale (comando, distacco, fuori ruolo, convenzioni, ecc…)</t>
  </si>
  <si>
    <t>1.3.2.08.04.05.001</t>
  </si>
  <si>
    <t>Entrate per rimborsi di imposte indirette</t>
  </si>
  <si>
    <t>1.3.2.01.01.03.001</t>
  </si>
  <si>
    <t>Entrate da rimborsi di imposte dirette</t>
  </si>
  <si>
    <t>1.3.2.01.01.03.003</t>
  </si>
  <si>
    <t>Entrate da rimborsi, recuperi e restituzioni di somme non dovute o incassate in eccesso da Amministrazioni Centrali</t>
  </si>
  <si>
    <t>1.3.2.08.04.06.001</t>
  </si>
  <si>
    <t>Entrate da rimborsi, recuperi e restituzioni di somme non dovute o incassate in eccesso da Amministrazioni Locali</t>
  </si>
  <si>
    <t>1.3.2.08.04.06.002</t>
  </si>
  <si>
    <t>Entrate da rimborsi, recuperi e restituzioni di somme non dovute o incassate in eccesso da Enti Previdenziali</t>
  </si>
  <si>
    <t>1.3.2.08.04.06.003</t>
  </si>
  <si>
    <t>Entrate da rimborsi, recuperi e restituzioni di somme non dovute o incassate in eccesso da Famiglie</t>
  </si>
  <si>
    <t>1.3.2.08.04.06.004</t>
  </si>
  <si>
    <t>Entrate da rimborsi, recuperi e restituzioni di somme non dovute o incassate in eccesso da Imprese</t>
  </si>
  <si>
    <t>1.3.2.08.04.06.005</t>
  </si>
  <si>
    <t>Entrate da rimborsi, recuperi e restituzioni di somme non dovute o incassate in eccesso da ISP</t>
  </si>
  <si>
    <t>1.3.2.08.04.06.006</t>
  </si>
  <si>
    <t>Entrate derivanti dal divieto di cumulo</t>
  </si>
  <si>
    <t>1.3.2.08.04.06.007</t>
  </si>
  <si>
    <t>Entrate da rimborsi, recuperi e restituzioni di somme non dovute o incassate in eccesso dal Resto del mondo</t>
  </si>
  <si>
    <t>1.3.2.08.04.06.008</t>
  </si>
  <si>
    <t>Incassi per azioni di regresso nei confronti di terzi</t>
  </si>
  <si>
    <t>1.3.2.08.04.07.001</t>
  </si>
  <si>
    <t>Incassi per azioni di surroga nei confronti di terzi</t>
  </si>
  <si>
    <t>1.3.2.08.04.07.002</t>
  </si>
  <si>
    <t>Fondi incentivanti il personale (legge Merloni)</t>
  </si>
  <si>
    <t>1.3.2.08.04.08.001</t>
  </si>
  <si>
    <t>Entrate per sterilizzazione Inversione contabile IVA (reverse charge)</t>
  </si>
  <si>
    <t>1.3.2.08.04.12.001</t>
  </si>
  <si>
    <t>D-5-a</t>
  </si>
  <si>
    <t>tributari</t>
  </si>
  <si>
    <t>Altre entrate correnti n.a.c.</t>
  </si>
  <si>
    <t>1.3.2.08.04.99.001</t>
  </si>
  <si>
    <t>Condoni edilizi e sanatoria opere edilizie abusive</t>
  </si>
  <si>
    <t>1.3.2.01.01.04.001</t>
  </si>
  <si>
    <t>Altre imposte in conto capitale relative a condoni e sanatorie n.a.c.</t>
  </si>
  <si>
    <t>1.3.2.01.01.04.002</t>
  </si>
  <si>
    <t>Altre imposte in conto capitale n.a.c.</t>
  </si>
  <si>
    <t>1.3.2.01.01.04.999</t>
  </si>
  <si>
    <t>Contributi agli investimenti da Ministeri</t>
  </si>
  <si>
    <t>1.3.2.04.01.01.001</t>
  </si>
  <si>
    <t>Contributi agli investimenti da Ministero dell'Istruzione - Istituzioni Scolastiche</t>
  </si>
  <si>
    <t>1.3.2.04.01.01.002</t>
  </si>
  <si>
    <t>Contributi agli investimenti da Presidenza del Consiglio dei Ministri</t>
  </si>
  <si>
    <t>1.3.2.04.01.01.003</t>
  </si>
  <si>
    <t>Contributi agli investimenti da Organi Costituzionali e di rilievo costituzionale</t>
  </si>
  <si>
    <t>1.3.2.04.01.01.004</t>
  </si>
  <si>
    <t>Contributi agli investimenti da Agenzie Fiscali</t>
  </si>
  <si>
    <t>1.3.2.04.01.01.005</t>
  </si>
  <si>
    <t>Contributi agli investimenti da enti di regolazione dell'attività economica</t>
  </si>
  <si>
    <t>1.3.2.04.01.01.006</t>
  </si>
  <si>
    <t>Contributi agli investimenti da Gruppo Equitalia</t>
  </si>
  <si>
    <t>1.3.2.04.01.01.007</t>
  </si>
  <si>
    <t>Contributi agli investimenti da Anas S.p.A.</t>
  </si>
  <si>
    <t>1.3.2.04.01.01.008</t>
  </si>
  <si>
    <t>Contributi agli investimenti da altri enti centrali produttori di servizi economici</t>
  </si>
  <si>
    <t>1.3.2.04.01.01.009</t>
  </si>
  <si>
    <t>Contributi agli investimenti da autorità amministrative indipendenti</t>
  </si>
  <si>
    <t>1.3.2.04.01.01.010</t>
  </si>
  <si>
    <t>Contributi agli investimenti da enti centrali a struttura associativa</t>
  </si>
  <si>
    <t>1.3.2.04.01.01.011</t>
  </si>
  <si>
    <t>Contributi agli investimenti da enti centrali produttori di servizi assistenziali, ricreativi e culturali</t>
  </si>
  <si>
    <t>1.3.2.04.01.01.012</t>
  </si>
  <si>
    <t>Contributi agli investimenti da enti e istituzioni centrali di ricerca e Istituti e stazioni sperimentali per la ricerca</t>
  </si>
  <si>
    <t>1.3.2.04.01.01.013</t>
  </si>
  <si>
    <t>Contributo agli investimenti da Ministeri - finanziamento degli investimenti sanitari ai sensi dell'articolo 20 della legge 67/1988</t>
  </si>
  <si>
    <t>1.3.2.04.01.01.014</t>
  </si>
  <si>
    <t>Contributi agli investimenti da altre Amministrazioni Centrali n.a.c.</t>
  </si>
  <si>
    <t>1.3.2.04.01.01.999</t>
  </si>
  <si>
    <t>Contributi agli investimenti da Regioni e province autonome</t>
  </si>
  <si>
    <t>1.3.2.04.01.02.001</t>
  </si>
  <si>
    <t>Contributi agli investimenti da Province</t>
  </si>
  <si>
    <t>1.3.2.04.01.02.002</t>
  </si>
  <si>
    <t>Contributi agli investimenti da Comuni</t>
  </si>
  <si>
    <t>1.3.2.04.01.02.003</t>
  </si>
  <si>
    <t>Contributi agli investimenti da Città metropolitane e Roma capitale</t>
  </si>
  <si>
    <t>1.3.2.04.01.02.004</t>
  </si>
  <si>
    <t>Contributi agli investimenti da Unioni di Comuni</t>
  </si>
  <si>
    <t>1.3.2.04.01.02.005</t>
  </si>
  <si>
    <t>Contributi agli investimenti da Comunità Montane</t>
  </si>
  <si>
    <t>1.3.2.04.01.02.006</t>
  </si>
  <si>
    <t>Contributi agli investimenti da Camere di Commercio</t>
  </si>
  <si>
    <t>1.3.2.04.01.02.007</t>
  </si>
  <si>
    <t>Contributi agli investimenti da Università</t>
  </si>
  <si>
    <t>1.3.2.04.01.02.008</t>
  </si>
  <si>
    <t>Contributi agli investimenti da Parchi nazionali e consorzi ed enti autonomi gestori di parchi e aree naturali protette</t>
  </si>
  <si>
    <t>1.3.2.04.01.02.009</t>
  </si>
  <si>
    <t>Contributi agli investimenti da Autorità Portuali</t>
  </si>
  <si>
    <t>1.3.2.04.01.02.010</t>
  </si>
  <si>
    <t>Contributi agli investimenti da Aziende sanitarie locali</t>
  </si>
  <si>
    <t>1.3.2.04.01.02.011</t>
  </si>
  <si>
    <t>Contributi agli investimenti da Aziende ospedaliere e Aziende ospedaliere universitarie integrate con il SSN</t>
  </si>
  <si>
    <t>1.3.2.04.01.02.012</t>
  </si>
  <si>
    <t>Contributi agli investimenti da Policlinici</t>
  </si>
  <si>
    <t>1.3.2.04.01.02.013</t>
  </si>
  <si>
    <t>Contributi agli investimenti da Istituti di ricovero e cura a carattere scientifico pubblici</t>
  </si>
  <si>
    <t>1.3.2.04.01.02.014</t>
  </si>
  <si>
    <t>Contributi agli investimenti da altre Amministrazioni Locali produttrici di servizi sanitari</t>
  </si>
  <si>
    <t>1.3.2.04.01.02.015</t>
  </si>
  <si>
    <t>Contributi agli investimenti da Agenzie regionali per le erogazioni in agricoltura</t>
  </si>
  <si>
    <t>1.3.2.04.01.02.016</t>
  </si>
  <si>
    <t>Contributi agli investimenti da altri enti e agenzie regionali e sub regionali</t>
  </si>
  <si>
    <t>1.3.2.04.01.02.017</t>
  </si>
  <si>
    <t>Contributi agli investimenti da Consorzi di enti locali</t>
  </si>
  <si>
    <t>1.3.2.04.01.02.018</t>
  </si>
  <si>
    <t>Contributi agli investimenti da Fondazioni e istituzioni liriche locali e da teatri stabili di iniziativa pubblica</t>
  </si>
  <si>
    <t>1.3.2.04.01.02.019</t>
  </si>
  <si>
    <t>Contributi agli investimenti da altre Amministrazioni Locali n.a.c.</t>
  </si>
  <si>
    <t>1.3.2.04.01.02.999</t>
  </si>
  <si>
    <t>Contributi agli investimenti da INPS</t>
  </si>
  <si>
    <t>1.3.2.04.01.03.001</t>
  </si>
  <si>
    <t>Contributi agli investimenti da INAIL</t>
  </si>
  <si>
    <t>1.3.2.04.01.03.002</t>
  </si>
  <si>
    <t>Contributi agli investimenti da altri Enti di Previdenza n.a.c.</t>
  </si>
  <si>
    <t>1.3.2.04.01.03.999</t>
  </si>
  <si>
    <t>Contributi agli investimenti interni da organismi interni e/o unità locali della amministrazione</t>
  </si>
  <si>
    <t>1.3.2.04.01.04.001</t>
  </si>
  <si>
    <t>Contributi agli investimenti da Famiglie</t>
  </si>
  <si>
    <t>1.3.2.04.04.01.001</t>
  </si>
  <si>
    <t>Contributi agli investimenti da imprese controllate</t>
  </si>
  <si>
    <t>1.3.2.04.02.01.001</t>
  </si>
  <si>
    <t>Contributi agli investimenti da altre imprese partecipate</t>
  </si>
  <si>
    <t>1.3.2.04.03.01.001</t>
  </si>
  <si>
    <t>Contributi agli investimenti da altre Imprese</t>
  </si>
  <si>
    <t>1.3.2.04.04.02.001</t>
  </si>
  <si>
    <t>Contributi agli investimenti da Istituzioni Sociali Private</t>
  </si>
  <si>
    <t>1.3.2.04.04.03.001</t>
  </si>
  <si>
    <t>1.3.2.04.04.04.001</t>
  </si>
  <si>
    <t>1.3.2.04.04.04.002</t>
  </si>
  <si>
    <t>1.3.2.04.04.04.003</t>
  </si>
  <si>
    <t>1.3.2.04.04.04.004</t>
  </si>
  <si>
    <t>1.3.2.04.04.04.005</t>
  </si>
  <si>
    <t>1.3.2.04.04.04.006</t>
  </si>
  <si>
    <t>Contributi agli investimenti dal Resto del Mondo</t>
  </si>
  <si>
    <t>1.3.2.04.04.04.007</t>
  </si>
  <si>
    <t>Altri contributi agli investimenti dall'Unione Europea</t>
  </si>
  <si>
    <t>1.3.2.04.04.04.999</t>
  </si>
  <si>
    <t>Contributi agli investimenti direttamente destinati al rimborso di prestiti da Ministeri</t>
  </si>
  <si>
    <t>1.3.2.04.01.05.001</t>
  </si>
  <si>
    <t>Contributi agli investimenti direttamente destinati al rimborso di prestiti da Ministero dell'Istruzione - Istituzioni Scolastiche</t>
  </si>
  <si>
    <t>1.3.2.04.01.05.002</t>
  </si>
  <si>
    <t>Contributi agli investimenti direttamente destinati al rimborso di prestiti da Presidenza del Consiglio dei Ministri</t>
  </si>
  <si>
    <t>1.3.2.04.01.05.003</t>
  </si>
  <si>
    <t>Contributi agli investimenti direttamente destinati al rimborso di prestiti da Organi Costituzionali e di rilievo costituzionale</t>
  </si>
  <si>
    <t>1.3.2.04.01.05.004</t>
  </si>
  <si>
    <t>Contributi agli investimenti direttamente destinati al rimborso di prestiti da Agenzie Fiscali</t>
  </si>
  <si>
    <t>1.3.2.04.01.05.005</t>
  </si>
  <si>
    <t>Contributi agli investimenti direttamente destinati al rimborso di prestiti da enti di regolazione dell'attività economica</t>
  </si>
  <si>
    <t>1.3.2.04.01.05.006</t>
  </si>
  <si>
    <t>Contributi agli investimenti direttamente destinati al rimborso di prestiti da Gruppo Equitalia</t>
  </si>
  <si>
    <t>1.3.2.04.01.05.007</t>
  </si>
  <si>
    <t>Contributi agli investimenti direttamente destinati al rimborso di prestiti da Anas S.p.A.</t>
  </si>
  <si>
    <t>1.3.2.04.01.05.008</t>
  </si>
  <si>
    <t>Contributi agli investimenti direttamente destinati al rimborso di prestiti da altri enti centrali produttori di servizi economici</t>
  </si>
  <si>
    <t>1.3.2.04.01.05.009</t>
  </si>
  <si>
    <t>Contributi agli investimenti direttamente destinati al rimborso di prestiti da autorità amministrative indipendenti</t>
  </si>
  <si>
    <t>1.3.2.04.01.05.010</t>
  </si>
  <si>
    <t>Contributi agli investimenti direttamente destinati al rimborso di prestiti da enti centrali a struttura associativa</t>
  </si>
  <si>
    <t>1.3.2.04.01.05.011</t>
  </si>
  <si>
    <t>Contributi agli investimenti direttamente destinati al rimborso di prestiti da enti centrali produttori di servizi assistenziali, ricreativi e culturali</t>
  </si>
  <si>
    <t>1.3.2.04.01.05.012</t>
  </si>
  <si>
    <t>Contributi agli investimenti direttamente destinati al rimborso di prestiti da enti e istituzioni centrali di ricerca e Istituti e stazioni sperimentali per la ricerca</t>
  </si>
  <si>
    <t>1.3.2.04.01.05.013</t>
  </si>
  <si>
    <t>Contributi agli investimenti direttamente destinati al rimborso di prestiti da altre Amministrazioni Centrali n.a.c.</t>
  </si>
  <si>
    <t>1.3.2.04.01.05.999</t>
  </si>
  <si>
    <t>Contributi agli investimenti direttamente destinati al rimborso di prestiti da Regioni e province autonome</t>
  </si>
  <si>
    <t>1.3.2.04.01.06.001</t>
  </si>
  <si>
    <t>Contributi agli investimenti direttamente destinati al rimborso di prestiti da Province</t>
  </si>
  <si>
    <t>1.3.2.04.01.06.002</t>
  </si>
  <si>
    <t>Contributi agli investimenti direttamente destinati al rimborso di prestiti da Comuni</t>
  </si>
  <si>
    <t>1.3.2.04.01.06.003</t>
  </si>
  <si>
    <t>Contributi agli investimenti direttamente destinati al rimborso di prestiti da Città metropolitane e Roma capitale</t>
  </si>
  <si>
    <t>1.3.2.04.01.06.004</t>
  </si>
  <si>
    <t>Contributi agli investimenti direttamente destinati al rimborso di prestiti da Unioni di Comuni</t>
  </si>
  <si>
    <t>1.3.2.04.01.06.005</t>
  </si>
  <si>
    <t>Contributi agli investimenti direttamente destinati al rimborso di prestiti da Comunità Montane</t>
  </si>
  <si>
    <t>1.3.2.04.01.06.006</t>
  </si>
  <si>
    <t>Contributi agli investimenti direttamente destinati al rimborso di prestiti da Camere di Commercio</t>
  </si>
  <si>
    <t>1.3.2.04.01.06.007</t>
  </si>
  <si>
    <t>Contributi agli investimenti direttamente destinati al rimborso di prestiti da Università</t>
  </si>
  <si>
    <t>1.3.2.04.01.06.008</t>
  </si>
  <si>
    <t>Contributi agli investimenti direttamente destinati al rimborso di prestiti da Parchi nazionali e consorzi ed enti autonomi gestori di parchi e aree naturali protette</t>
  </si>
  <si>
    <t>1.3.2.04.01.06.009</t>
  </si>
  <si>
    <t>Contributi agli investimenti direttamente destinati al rimborso di prestiti da Autorità Portuali</t>
  </si>
  <si>
    <t>1.3.2.04.01.06.010</t>
  </si>
  <si>
    <t>Contributi agli investimenti direttamente destinati al rimborso di prestiti da Aziende sanitarie locali</t>
  </si>
  <si>
    <t>1.3.2.04.01.06.011</t>
  </si>
  <si>
    <t>Contributi agli investimenti direttamente destinati al rimborso di prestiti da Aziende ospedaliere e Aziende ospedaliere universitarie integrate con il SSN</t>
  </si>
  <si>
    <t>1.3.2.04.01.06.012</t>
  </si>
  <si>
    <t>Contributi agli investimenti direttamente destinati al rimborso di prestiti da Policlinici</t>
  </si>
  <si>
    <t>1.3.2.04.01.06.013</t>
  </si>
  <si>
    <t>Contributi agli investimenti direttamente destinati al rimborso di prestiti da Istituti di ricovero e cura a carattere scientifico pubblici</t>
  </si>
  <si>
    <t>1.3.2.04.01.06.014</t>
  </si>
  <si>
    <t>Contributi agli investimenti direttamente destinati al rimborso di prestiti da altre Amministrazioni Locali produttrici di servizi sanitari</t>
  </si>
  <si>
    <t>1.3.2.04.01.06.015</t>
  </si>
  <si>
    <t>Contributi agli investimenti direttamente destinati al rimborso di prestiti da Agenzie regionali per le erogazioni in agricoltura</t>
  </si>
  <si>
    <t>1.3.2.04.01.06.016</t>
  </si>
  <si>
    <t>Contributi agli investimenti direttamente destinati al rimborso di prestiti da altri enti e agenzie regionali e sub regionali</t>
  </si>
  <si>
    <t>1.3.2.04.01.06.017</t>
  </si>
  <si>
    <t>Contributi agli investimenti direttamente destinati al rimborso di prestiti da Consorzi di enti locali</t>
  </si>
  <si>
    <t>1.3.2.04.01.06.018</t>
  </si>
  <si>
    <t>Contributi agli investimenti direttamente destinati al rimborso di prestiti da Fondazioni e istituzioni liriche locali e da teatri stabili di iniziativa pubblica</t>
  </si>
  <si>
    <t>1.3.2.04.01.06.019</t>
  </si>
  <si>
    <t>Contributi agli investimenti direttamente destinati al rimborso di prestiti da altre Amministrazioni Locali n.a.c.</t>
  </si>
  <si>
    <t>1.3.2.04.01.06.999</t>
  </si>
  <si>
    <t>Contributi agli investimenti direttamente destinati al rimborso di prestiti da INPS</t>
  </si>
  <si>
    <t>1.3.2.04.01.07.001</t>
  </si>
  <si>
    <t>Contributi agli investimenti direttamente destinati al rimborso di prestiti da INAIL</t>
  </si>
  <si>
    <t>1.3.2.04.01.07.002</t>
  </si>
  <si>
    <t>Contributi agli investimenti direttamente destinati al rimborso di prestiti da altri Enti di Previdenza n.a.c.</t>
  </si>
  <si>
    <t>1.3.2.04.01.07.999</t>
  </si>
  <si>
    <t>Contributi agli investimenti direttamente destinati al rimborso di prestiti da organismi interni e/o unità locali della amministrazione</t>
  </si>
  <si>
    <t>1.3.2.04.01.08.001</t>
  </si>
  <si>
    <t>Trasferimenti in conto capitale per assunzione di debiti dell'amministrazione da parte di Ministeri</t>
  </si>
  <si>
    <t>1.3.2.05.01.01.001</t>
  </si>
  <si>
    <t>Trasferimenti in conto capitale per assunzione di debiti dell'amministrazione da parte di Presidenza del Consiglio dei Ministri</t>
  </si>
  <si>
    <t>1.3.2.05.01.01.003</t>
  </si>
  <si>
    <t>Trasferimenti in conto capitale per assunzione di debiti dell'amministrazione da parte di Organi Costituzionali e di rilievo costituzionale</t>
  </si>
  <si>
    <t>1.3.2.05.01.01.004</t>
  </si>
  <si>
    <t>Trasferimenti in conto capitale per assunzione di debiti dell'amministrazione da parte di Agenzie Fiscali</t>
  </si>
  <si>
    <t>1.3.2.05.01.01.005</t>
  </si>
  <si>
    <t>Trasferimenti in conto capitale per assunzione di debiti dell'amministrazione da parte di enti di regolazione dell'attività economica</t>
  </si>
  <si>
    <t>1.3.2.05.01.01.006</t>
  </si>
  <si>
    <t>Trasferimenti in conto capitale per assunzione di debiti dell'amministrazione da parte di Gruppo Equitalia</t>
  </si>
  <si>
    <t>1.3.2.05.01.01.007</t>
  </si>
  <si>
    <t>Trasferimenti in conto capitale per assunzione di debiti dell'amministrazione da parte di Anas S.p.A.</t>
  </si>
  <si>
    <t>1.3.2.05.01.01.008</t>
  </si>
  <si>
    <t>Trasferimenti in conto capitale per assunzione di debiti dell'amministrazione da parte di altri enti centrali produttori di servizi economici</t>
  </si>
  <si>
    <t>1.3.2.05.01.01.009</t>
  </si>
  <si>
    <t>Trasferimenti in conto capitale per assunzione di debiti dell'amministrazione da parte di autorità amministrative indipendenti</t>
  </si>
  <si>
    <t>1.3.2.05.01.01.010</t>
  </si>
  <si>
    <t>Trasferimenti in conto capitale per assunzione di debiti dell'amministrazione da parte di enti centrali a struttura associativa</t>
  </si>
  <si>
    <t>1.3.2.05.01.01.011</t>
  </si>
  <si>
    <t>Trasferimenti in conto capitale per assunzione di debiti dell'amministrazione da parte di enti centrali produttori di servizi assistenziali, ricreativi e culturali</t>
  </si>
  <si>
    <t>1.3.2.05.01.01.012</t>
  </si>
  <si>
    <t>Trasferimenti in conto capitale per assunzione di debiti dell'amministrazione da parte di enti e istituzioni centrali di ricerca e Istituti e stazioni sperimentali per la ricerca</t>
  </si>
  <si>
    <t>1.3.2.05.01.01.013</t>
  </si>
  <si>
    <t>Trasferimenti in conto capitale per assunzione di debiti dell'amministrazione da parte di altre Amministrazioni Centrali n.a.c.</t>
  </si>
  <si>
    <t>1.3.2.05.01.01.999</t>
  </si>
  <si>
    <t>Trasferimenti in conto capitale per assunzione di debiti dell'amministrazione da parte di Regioni e province autonome</t>
  </si>
  <si>
    <t>1.3.2.05.01.02.001</t>
  </si>
  <si>
    <t>Trasferimenti in conto capitale per assunzione di debiti dell'amministrazione da parte di Province</t>
  </si>
  <si>
    <t>1.3.2.05.01.02.002</t>
  </si>
  <si>
    <t>Trasferimenti in conto capitale per assunzione di debiti dell'amministrazione da parte di Comuni</t>
  </si>
  <si>
    <t>1.3.2.05.01.02.003</t>
  </si>
  <si>
    <t>Trasferimenti in conto capitale per assunzione di debiti dell'amministrazione da parte di Città metropolitane e Roma capitale</t>
  </si>
  <si>
    <t>1.3.2.05.01.02.004</t>
  </si>
  <si>
    <t>Trasferimenti in conto capitale per assunzione di debiti dell'amministrazione da parte di Unioni di Comuni</t>
  </si>
  <si>
    <t>1.3.2.05.01.02.005</t>
  </si>
  <si>
    <t>Trasferimenti in conto capitale per assunzione di debiti dell'amministrazione da parte di Comunità Montane</t>
  </si>
  <si>
    <t>1.3.2.05.01.02.006</t>
  </si>
  <si>
    <t>Trasferimenti in conto capitale per assunzione di debiti dell'amministrazione da parte di Camere di Commercio</t>
  </si>
  <si>
    <t>1.3.2.05.01.02.007</t>
  </si>
  <si>
    <t>Trasferimenti in conto capitale per assunzione di debiti dell'amministrazione da parte di Università</t>
  </si>
  <si>
    <t>1.3.2.05.01.02.008</t>
  </si>
  <si>
    <t>Trasferimenti in conto capitale per assunzione di debiti dell'amministrazione da parte di Parchi nazionali e consorzi ed enti autonomi gestori di parchi e aree naturali protette</t>
  </si>
  <si>
    <t>1.3.2.05.01.02.009</t>
  </si>
  <si>
    <t>Trasferimenti in conto capitale per assunzione di debiti dell'amministrazione da parte di Autorità Portuali</t>
  </si>
  <si>
    <t>1.3.2.05.01.02.010</t>
  </si>
  <si>
    <t>Trasferimenti in conto capitale per assunzione di debiti dell'amministrazione da parte di Aziende sanitarie locali</t>
  </si>
  <si>
    <t>1.3.2.05.01.02.011</t>
  </si>
  <si>
    <t>Trasferimenti in conto capitale per assunzione di debiti dell'amministrazione da parte di Aziende ospedaliere e Aziende ospedaliere universitarie integrate con il SSN</t>
  </si>
  <si>
    <t>1.3.2.05.01.02.012</t>
  </si>
  <si>
    <t>Trasferimenti in conto capitale per assunzione di debiti dell'amministrazione da parte di Policlinici</t>
  </si>
  <si>
    <t>1.3.2.05.01.02.013</t>
  </si>
  <si>
    <t>Trasferimenti in conto capitale per assunzione di debiti dell'amministrazione da parte di Istituti di ricovero e cura a carattere scientifico pubblici</t>
  </si>
  <si>
    <t>1.3.2.05.01.02.014</t>
  </si>
  <si>
    <t>Trasferimenti in conto capitale per assunzione di debiti dell'amministrazione da parte di altre Amministrazioni Locali produttrici di servizi sanitari</t>
  </si>
  <si>
    <t>1.3.2.05.01.02.015</t>
  </si>
  <si>
    <t>Trasferimenti in conto capitale per assunzione di debiti dell'amministrazione da parte di Agenzie regionali per le erogazioni in agricoltura</t>
  </si>
  <si>
    <t>1.3.2.05.01.02.016</t>
  </si>
  <si>
    <t>Trasferimenti in conto capitale per assunzione di debiti dell'amministrazione da parte di altri enti e agenzie regionali e sub regionali</t>
  </si>
  <si>
    <t>1.3.2.05.01.02.017</t>
  </si>
  <si>
    <t>Trasferimenti in conto capitale per assunzione di debiti dell'amministrazione da parte di Consorzi di enti locali</t>
  </si>
  <si>
    <t>1.3.2.05.01.02.018</t>
  </si>
  <si>
    <t>Trasferimenti in conto capitale per assunzione di debiti dell'amministrazione da parte di Fondazioni e istituzioni liriche locali e a Teatri stabili di iniziativa pubblica</t>
  </si>
  <si>
    <t>1.3.2.05.01.02.019</t>
  </si>
  <si>
    <t>Trasferimenti in conto capitale per assunzione di debiti dell'amministrazione da parte di altre Amministrazioni Locali n.a.c.</t>
  </si>
  <si>
    <t>1.3.2.05.01.02.999</t>
  </si>
  <si>
    <t>Trasferimenti in conto capitale per assunzione di debiti dell'amministrazione da parte di INPS</t>
  </si>
  <si>
    <t>1.3.2.05.01.03.001</t>
  </si>
  <si>
    <t>Trasferimenti in conto capitale per assunzione di debiti dell'amministrazione da parte di INAIL</t>
  </si>
  <si>
    <t>1.3.2.05.01.03.002</t>
  </si>
  <si>
    <t>Trasferimenti in conto capitale per assunzione di debiti dell'amministrazione da parte di altri Enti di Previdenza n.a.c.</t>
  </si>
  <si>
    <t>1.3.2.05.01.03.999</t>
  </si>
  <si>
    <t>Trasferimenti in conto capitale per assunzione di debiti dell'amministrazione da parte di organismi interni e/o unità locali della amministrazione</t>
  </si>
  <si>
    <t>1.3.2.05.01.04.001</t>
  </si>
  <si>
    <t>Trasferimenti in conto capitale per assunzione di debiti dell'amministrazione da parte di imprese controllate</t>
  </si>
  <si>
    <t>1.3.2.05.02.01.001</t>
  </si>
  <si>
    <t>Trasferimenti in conto capitale per assunzione di debiti dell'amministrazione da parte di altre imprese partecipate</t>
  </si>
  <si>
    <t>1.3.2.05.03.01.001</t>
  </si>
  <si>
    <t>Trasferimenti in conto capitale per assunzione di debiti dell'amministrazione da parte di altre Imprese</t>
  </si>
  <si>
    <t>1.3.2.05.04.01.001</t>
  </si>
  <si>
    <t>Trasferimenti in conto capitale per assunzione di debiti dell'amministrazione da parte dell'Unione Europea</t>
  </si>
  <si>
    <t>1.3.2.05.04.02.001</t>
  </si>
  <si>
    <t>Trasferimenti in conto capitale per assunzione di debiti dell'amministrazione da parte del Resto del Mondo</t>
  </si>
  <si>
    <t>1.3.2.05.04.02.002</t>
  </si>
  <si>
    <t>Trasferimenti in conto capitale da parte di Ministeri per cancellazione di debiti dell'amministrazione</t>
  </si>
  <si>
    <t>1.3.2.05.05.01.001</t>
  </si>
  <si>
    <t>Trasferimenti in conto capitale da parte di Presidenza del Consiglio dei Ministri per cancellazione di debiti dell'amministrazione</t>
  </si>
  <si>
    <t>1.3.2.05.05.01.003</t>
  </si>
  <si>
    <t>Trasferimenti in conto capitale da parte di Organi Costituzionali e di rilievo costituzionale per cancellazione di debiti dell'amministrazione</t>
  </si>
  <si>
    <t>1.3.2.05.05.01.004</t>
  </si>
  <si>
    <t>Trasferimenti in conto capitale da parte di Agenzie Fiscali per cancellazione di debiti dell'amministrazione</t>
  </si>
  <si>
    <t>1.3.2.05.05.01.005</t>
  </si>
  <si>
    <t>Trasferimenti in conto capitale da parte di enti di regolazione dell'attività economica per cancellazione di debiti dell'amministrazione</t>
  </si>
  <si>
    <t>1.3.2.05.05.01.006</t>
  </si>
  <si>
    <t>Trasferimenti in conto capitale da parte di Gruppo Equitalia per cancellazione di debiti dell'amministrazione</t>
  </si>
  <si>
    <t>1.3.2.05.05.01.007</t>
  </si>
  <si>
    <t>Trasferimenti in conto capitale da parte di Anas S.p.A. per cancellazione di debiti dell'amministrazione</t>
  </si>
  <si>
    <t>1.3.2.05.05.01.008</t>
  </si>
  <si>
    <t>Trasferimenti in conto capitale da parte di altri enti centrali produttori di servizi economici per cancellazione di debiti dell'amministrazione</t>
  </si>
  <si>
    <t>1.3.2.05.05.01.009</t>
  </si>
  <si>
    <t>Trasferimenti in conto capitale da parte di autorità amministrative indipendenti per cancellazione di debiti dell'amministrazione</t>
  </si>
  <si>
    <t>1.3.2.05.05.01.010</t>
  </si>
  <si>
    <t>Trasferimenti in conto capitale da parte di enti centrali a struttura associativa per cancellazione di debiti dell'amministrazione</t>
  </si>
  <si>
    <t>1.3.2.05.05.01.011</t>
  </si>
  <si>
    <t>Trasferimenti in conto capitale da parte di enti centrali produttori di servizi assistenziali, ricreativi e culturali per cancellazione di debiti dell'amministrazione</t>
  </si>
  <si>
    <t>1.3.2.05.05.01.012</t>
  </si>
  <si>
    <t>Trasferimenti in conto capitale da parte di enti e istituzioni centrali di ricerca e Istituti e stazioni sperimentali per la ricerca per cancellazione di debiti dell'amministrazione</t>
  </si>
  <si>
    <t>1.3.2.05.05.01.013</t>
  </si>
  <si>
    <t>Trasferimenti in conto capitale da parte di altre Amministrazioni Centrali n.a.c. per cancellazione di debiti dell'amministrazione</t>
  </si>
  <si>
    <t>1.3.2.05.05.01.999</t>
  </si>
  <si>
    <t>Trasferimenti in conto capitale da parte di Regioni e province autonome per cancellazione di debiti dell'amministrazione</t>
  </si>
  <si>
    <t>1.3.2.05.05.02.001</t>
  </si>
  <si>
    <t>Trasferimenti in conto capitale da parte di Province per cancellazione di debiti dell'amministrazione</t>
  </si>
  <si>
    <t>1.3.2.05.05.02.002</t>
  </si>
  <si>
    <t>Trasferimenti in conto capitale da parte di Comuni per cancellazione di debiti dell'amministrazione</t>
  </si>
  <si>
    <t>1.3.2.05.05.02.003</t>
  </si>
  <si>
    <t>Trasferimenti in conto capitale da parte di Città metropolitane e Roma capitale per cancellazione di debiti dell'amministrazione</t>
  </si>
  <si>
    <t>1.3.2.05.05.02.004</t>
  </si>
  <si>
    <t>Trasferimenti in conto capitale da parte di Unioni di Comuni per cancellazione di debiti dell'amministrazione</t>
  </si>
  <si>
    <t>1.3.2.05.05.02.005</t>
  </si>
  <si>
    <t>Trasferimenti in conto capitale da parte di Comunità Montane per cancellazione di debiti dell'amministrazione</t>
  </si>
  <si>
    <t>1.3.2.05.05.02.006</t>
  </si>
  <si>
    <t>Trasferimenti in conto capitale da parte di Camere di Commercio per cancellazione di debiti dell'amministrazione</t>
  </si>
  <si>
    <t>1.3.2.05.05.02.007</t>
  </si>
  <si>
    <t>Trasferimenti in conto capitale da parte di Università per cancellazione di debiti dell'amministrazione</t>
  </si>
  <si>
    <t>1.3.2.05.05.02.008</t>
  </si>
  <si>
    <t>Trasferimenti in conto capitale da parte di Parchi nazionali e consorzi ed enti autonomi gestori di parchi e aree naturali protette per cancellazione di debiti dell'amministrazione</t>
  </si>
  <si>
    <t>1.3.2.05.05.02.009</t>
  </si>
  <si>
    <t>Trasferimenti in conto capitale da parte di Autorità Portuali per cancellazione di debiti dell'amministrazione</t>
  </si>
  <si>
    <t>1.3.2.05.05.02.010</t>
  </si>
  <si>
    <t>Trasferimenti in conto capitale da parte di Aziende sanitarie locali  per cancellazione di debiti dell'amministrazione</t>
  </si>
  <si>
    <t>1.3.2.05.05.02.011</t>
  </si>
  <si>
    <t>Trasferimenti in conto capitale da parte di Aziende ospedaliere e Aziende ospedaliere universitarie integrate con il SSN per cancellazione di debiti dell'amministrazione</t>
  </si>
  <si>
    <t>1.3.2.05.05.02.012</t>
  </si>
  <si>
    <t>Trasferimenti in conto capitale da parte di Policlinici per cancellazione di debiti dell'amministrazione</t>
  </si>
  <si>
    <t>1.3.2.05.05.02.013</t>
  </si>
  <si>
    <t>Trasferimenti in conto capitale da parte di Istituti di ricovero e cura a carattere scientifico pubblici per cancellazione di debiti dell'amministrazione</t>
  </si>
  <si>
    <t>1.3.2.05.05.02.014</t>
  </si>
  <si>
    <t>Trasferimenti in conto capitale da parte di altre Amministrazioni Locali produttrici di servizi sanitari per cancellazione di debiti dell'amministrazione</t>
  </si>
  <si>
    <t>1.3.2.05.05.02.015</t>
  </si>
  <si>
    <t>Trasferimenti in conto capitale da parte di Agenzie regionali per le erogazioni in agricoltura per cancellazione di debiti dell'amministrazione</t>
  </si>
  <si>
    <t>1.3.2.05.05.02.016</t>
  </si>
  <si>
    <t>Trasferimenti in conto capitale da parte di altri enti e agenzie regionali e sub regionali per cancellazione di debiti dell'amministrazione</t>
  </si>
  <si>
    <t>1.3.2.05.05.02.017</t>
  </si>
  <si>
    <t>Trasferimenti in conto capitale da parte di Consorzi di enti locali per cancellazione di debiti dell'amministrazione</t>
  </si>
  <si>
    <t>1.3.2.05.05.02.018</t>
  </si>
  <si>
    <t>Trasferimenti in conto capitale da parte di Fondazioni e istituzioni liriche locali e a Teatri stabili di iniziativa pubblica per cancellazione di debiti dell'amministrazione</t>
  </si>
  <si>
    <t>1.3.2.05.05.02.019</t>
  </si>
  <si>
    <t>Trasferimenti in conto capitale da parte di altre Amministrazioni Locali n.a.c. per cancellazione di debiti dell'amministrazione</t>
  </si>
  <si>
    <t>1.3.2.05.05.02.999</t>
  </si>
  <si>
    <t>Trasferimenti in conto capitale da parte di INPS per cancellazione di debiti dell'amministrazione</t>
  </si>
  <si>
    <t>1.3.2.05.05.03.001</t>
  </si>
  <si>
    <t>Trasferimenti in conto capitale da parte di INAIL per cancellazione di debiti dell'amministrazione</t>
  </si>
  <si>
    <t>1.3.2.05.05.03.002</t>
  </si>
  <si>
    <t>Trasferimenti in conto capitale da parte di altri Enti di Previdenza n.a.c. per cancellazione di debiti dell'amministrazione</t>
  </si>
  <si>
    <t>1.3.2.05.05.03.999</t>
  </si>
  <si>
    <t>Trasferimenti in conto capitale da parte di organismi interni e/o unità locali della amministrazione per cancellazione di debiti dell'amministrazione</t>
  </si>
  <si>
    <t>1.3.2.05.05.04.001</t>
  </si>
  <si>
    <t>Trasferimenti in conto capitale da parte di imprese controllate per cancellazione di debiti dell'amministrazione</t>
  </si>
  <si>
    <t>1.3.2.05.06.01.001</t>
  </si>
  <si>
    <t>Trasferimenti in conto capitale da parte di altre imprese partecipate per cancellazione di debiti dell'amministrazione</t>
  </si>
  <si>
    <t>1.3.2.05.07.01.001</t>
  </si>
  <si>
    <t>Trasferimenti in conto capitale da parte di altre Imprese per cancellazione di debiti dell'amministrazione</t>
  </si>
  <si>
    <t>1.3.2.05.08.01.001</t>
  </si>
  <si>
    <t>Trasferimenti in conto capitale da parte dell'Unione Europea per cancellazione di debiti dell'amministrazione</t>
  </si>
  <si>
    <t>1.3.2.05.08.02.001</t>
  </si>
  <si>
    <t>Trasferimenti in conto capitale da parte del Resto del Mondo per cancellazione di debiti dell'amministrazione</t>
  </si>
  <si>
    <t>1.3.2.05.08.03.001</t>
  </si>
  <si>
    <t>Trasferimenti in conto capitale per ripiano disavanzi pregressi da Ministeri</t>
  </si>
  <si>
    <t>1.3.2.05.09.01.001</t>
  </si>
  <si>
    <t>Trasferimenti in conto capitale per ripiano disavanzi pregressi da Presidenza del Consiglio dei Ministri</t>
  </si>
  <si>
    <t>1.3.2.05.09.01.003</t>
  </si>
  <si>
    <t>Trasferimenti in conto capitale per ripiano disavanzi pregressi da Organi Costituzionali e di rilievo costituzionale</t>
  </si>
  <si>
    <t>1.3.2.05.09.01.004</t>
  </si>
  <si>
    <t>Trasferimenti in conto capitale per ripiano disavanzi pregressi da Agenzie Fiscali</t>
  </si>
  <si>
    <t>1.3.2.05.09.01.005</t>
  </si>
  <si>
    <t>Trasferimenti in conto capitale per ripiano disavanzi pregressi da enti di regolazione dell'attività economica</t>
  </si>
  <si>
    <t>1.3.2.05.09.01.006</t>
  </si>
  <si>
    <t>Trasferimenti in conto capitale per ripiano disavanzi pregressi da Gruppo Equitalia</t>
  </si>
  <si>
    <t>1.3.2.05.09.01.007</t>
  </si>
  <si>
    <t>Trasferimenti in conto capitale per ripiano disavanzi pregressi da Anas S.p.A.</t>
  </si>
  <si>
    <t>1.3.2.05.09.01.008</t>
  </si>
  <si>
    <t>Trasferimenti in conto capitale per ripiano disavanzi pregressi da altri enti centrali produttori di servizi economici</t>
  </si>
  <si>
    <t>1.3.2.05.09.01.009</t>
  </si>
  <si>
    <t>Trasferimenti in conto capitale per ripiano disavanzi pregressi da autorità amministrative indipendenti</t>
  </si>
  <si>
    <t>1.3.2.05.09.01.010</t>
  </si>
  <si>
    <t>Trasferimenti in conto capitale per ripiano disavanzi pregressi da enti centrali a struttura associativa</t>
  </si>
  <si>
    <t>1.3.2.05.09.01.011</t>
  </si>
  <si>
    <t>Trasferimenti in conto capitale per ripiano disavanzi pregressi da enti centrali produttori di servizi assistenziali, ricreativi e culturali</t>
  </si>
  <si>
    <t>1.3.2.05.09.01.012</t>
  </si>
  <si>
    <t>Trasferimenti in conto capitale per ripiano disavanzi pregressi da enti e istituzioni centrali di ricerca e Istituti e stazioni sperimentali per la ricerca</t>
  </si>
  <si>
    <t>1.3.2.05.09.01.013</t>
  </si>
  <si>
    <t>Trasferimenti in conto capitale per ripiano disavanzi pregressi da altre Amministrazioni Centrali n.a.c.</t>
  </si>
  <si>
    <t>1.3.2.05.09.01.999</t>
  </si>
  <si>
    <t>Trasferimenti in conto capitale per ripiano disavanzi pregressi da Regioni e province autonome</t>
  </si>
  <si>
    <t>1.3.2.05.09.02.001</t>
  </si>
  <si>
    <t>Trasferimenti in conto capitale per ripiano disavanzi pregressi da Province</t>
  </si>
  <si>
    <t>1.3.2.05.09.02.002</t>
  </si>
  <si>
    <t>Trasferimenti in conto capitale per ripiano disavanzi pregressi da Comuni</t>
  </si>
  <si>
    <t>1.3.2.05.09.02.003</t>
  </si>
  <si>
    <t>Trasferimenti in conto capitale per ripiano disavanzi pregressi da Città metropolitane e Roma capitale</t>
  </si>
  <si>
    <t>1.3.2.05.09.02.004</t>
  </si>
  <si>
    <t>Trasferimenti in conto capitale per ripiano disavanzi pregressi da Unioni di Comuni</t>
  </si>
  <si>
    <t>1.3.2.05.09.02.005</t>
  </si>
  <si>
    <t>Trasferimenti in conto capitale per ripiano disavanzi pregressi da Comunità Montane</t>
  </si>
  <si>
    <t>1.3.2.05.09.02.006</t>
  </si>
  <si>
    <t>Trasferimenti in conto capitale per ripiano disavanzi pregressi da Camere di Commercio</t>
  </si>
  <si>
    <t>1.3.2.05.09.02.007</t>
  </si>
  <si>
    <t>Trasferimenti in conto capitale per ripiano disavanzi pregressi da Università</t>
  </si>
  <si>
    <t>1.3.2.05.09.02.008</t>
  </si>
  <si>
    <t>Trasferimenti in conto capitale per ripiano disavanzi pregressi da Parchi nazionali e consorzi ed enti autonomi gestori di parchi e aree naturali protette</t>
  </si>
  <si>
    <t>1.3.2.05.09.02.009</t>
  </si>
  <si>
    <t>Trasferimenti in conto capitale per ripiano disavanzi pregressi da Autorità Portuali</t>
  </si>
  <si>
    <t>1.3.2.05.09.02.010</t>
  </si>
  <si>
    <t>Trasferimenti in conto capitale per ripiano disavanzi pregressi da Aziende sanitarie locali</t>
  </si>
  <si>
    <t>1.3.2.05.09.02.011</t>
  </si>
  <si>
    <t>Trasferimenti in conto capitale per ripiano disavanzi pregressi da Aziende ospedaliere e Aziende ospedaliere universitarie integrate con il SSN</t>
  </si>
  <si>
    <t>1.3.2.05.09.02.012</t>
  </si>
  <si>
    <t>Trasferimenti in conto capitale per ripiano disavanzi pregressi da Policlinici</t>
  </si>
  <si>
    <t>1.3.2.05.09.02.013</t>
  </si>
  <si>
    <t>Trasferimenti in conto capitale per ripiano disavanzi pregressi da Istituti di ricovero e cura a carattere scientifico pubblici</t>
  </si>
  <si>
    <t>1.3.2.05.09.02.014</t>
  </si>
  <si>
    <t>Trasferimenti in conto capitale per ripiano disavanzi pregressi da altre Amministrazioni Locali produttrici di servizi sanitari</t>
  </si>
  <si>
    <t>1.3.2.05.09.02.015</t>
  </si>
  <si>
    <t>Trasferimenti in conto capitale per ripiano disavanzi pregressi da Agenzie regionali per le erogazioni in agricoltura</t>
  </si>
  <si>
    <t>1.3.2.05.09.02.016</t>
  </si>
  <si>
    <t>Trasferimenti in conto capitale per ripiano disavanzi pregressi da altri enti e agenzie regionali e sub regionali</t>
  </si>
  <si>
    <t>1.3.2.05.09.02.017</t>
  </si>
  <si>
    <t>Trasferimenti in conto capitale per ripiano disavanzi pregressi da Consorzi di enti locali</t>
  </si>
  <si>
    <t>1.3.2.05.09.02.018</t>
  </si>
  <si>
    <t>Trasferimenti in conto capitale per ripiano disavanzi pregressi da Fondazioni e istituzioni liriche locali e da teatri stabili di iniziativa pubblica</t>
  </si>
  <si>
    <t>1.3.2.05.09.02.019</t>
  </si>
  <si>
    <t>Trasferimenti in conto capitale per ripiano disavanzi pregressi da altre Amministrazioni Locali n.a.c.</t>
  </si>
  <si>
    <t>1.3.2.05.09.02.999</t>
  </si>
  <si>
    <t>Trasferimenti in conto capitale per ripiano disavanzi pregressi da INPS</t>
  </si>
  <si>
    <t>1.3.2.05.09.03.001</t>
  </si>
  <si>
    <t>Trasferimenti in conto capitale per ripiano disavanzi pregressi da INAIL</t>
  </si>
  <si>
    <t>1.3.2.05.09.03.002</t>
  </si>
  <si>
    <t>Trasferimenti in conto capitale per ripiano disavanzi pregressi da altri Enti di Previdenza n.a.c.</t>
  </si>
  <si>
    <t>1.3.2.05.09.03.999</t>
  </si>
  <si>
    <t>Trasferimenti in conto capitale per ripiano disavanzi pregressi da organismi interni e/o unità locali della amministrazione</t>
  </si>
  <si>
    <t>1.3.2.05.09.04.001</t>
  </si>
  <si>
    <t>Trasferimenti in conto capitale per ripiano disavanzi pregressi da imprese controllate</t>
  </si>
  <si>
    <t>1.3.2.05.10.01.001</t>
  </si>
  <si>
    <t>Trasferimenti in conto capitale per ripiano disavanzi pregressi da altre imprese partecipate</t>
  </si>
  <si>
    <t>1.3.2.05.11.01.001</t>
  </si>
  <si>
    <t>Trasferimenti in conto capitale per ripiano disavanzi pregressi da altre Imprese</t>
  </si>
  <si>
    <t>1.3.2.05.12.01.001</t>
  </si>
  <si>
    <t>Trasferimenti in conto capitale per ripiano disavanzi pregressi dall'Unione Europea</t>
  </si>
  <si>
    <t>1.3.2.05.12.02.001</t>
  </si>
  <si>
    <t>Trasferimenti in conto capitale per ripiano disavanzi pregressi dal Resto del Mondo</t>
  </si>
  <si>
    <t>1.3.2.05.12.03.001</t>
  </si>
  <si>
    <t>Altri trasferimenti in conto capitale da Ministeri</t>
  </si>
  <si>
    <t>1.3.2.05.13.01.001</t>
  </si>
  <si>
    <t>Altri trasferimenti in conto capitale da Presidenza del Consiglio dei Ministri</t>
  </si>
  <si>
    <t>1.3.2.05.13.01.003</t>
  </si>
  <si>
    <t>Altri trasferimenti in conto capitale da Organi Costituzionali e di rilievo costituzionale</t>
  </si>
  <si>
    <t>1.3.2.05.13.01.004</t>
  </si>
  <si>
    <t>Altri trasferimenti in conto capitale da Agenzie Fiscali</t>
  </si>
  <si>
    <t>1.3.2.05.13.01.005</t>
  </si>
  <si>
    <t>Altri trasferimenti in conto capitale da enti di regolazione dell'attività economica</t>
  </si>
  <si>
    <t>1.3.2.05.13.01.006</t>
  </si>
  <si>
    <t>Altri trasferimenti in conto capitale da Gruppo Equitalia</t>
  </si>
  <si>
    <t>1.3.2.05.13.01.007</t>
  </si>
  <si>
    <t>Altri trasferimenti in conto capitale da Anas S.p.A.</t>
  </si>
  <si>
    <t>1.3.2.05.13.01.008</t>
  </si>
  <si>
    <t>Altri trasferimenti in conto capitale da altri enti centrali produttori di servizi economici</t>
  </si>
  <si>
    <t>1.3.2.05.13.01.009</t>
  </si>
  <si>
    <t>Altri trasferimenti in conto capitale da autorità amministrative indipendenti</t>
  </si>
  <si>
    <t>1.3.2.05.13.01.010</t>
  </si>
  <si>
    <t>Altri trasferimenti in conto capitale da enti centrali a struttura associativa</t>
  </si>
  <si>
    <t>1.3.2.05.13.01.011</t>
  </si>
  <si>
    <t>Altri trasferimenti in conto capitale da enti centrali produttori di servizi assistenziali, ricreativi e culturali</t>
  </si>
  <si>
    <t>1.3.2.05.13.01.012</t>
  </si>
  <si>
    <t>Altri trasferimenti in conto capitale da enti e istituzioni centrali di ricerca e Istituti e stazioni sperimentali per la ricerca</t>
  </si>
  <si>
    <t>1.3.2.05.13.01.013</t>
  </si>
  <si>
    <t>Altri trasferimenti in conto capitale da altre Amministrazioni Centrali n.a.c.</t>
  </si>
  <si>
    <t>1.3.2.05.13.01.999</t>
  </si>
  <si>
    <t>Altri trasferimenti in conto capitale da Regioni e province autonome</t>
  </si>
  <si>
    <t>1.3.2.05.13.02.001</t>
  </si>
  <si>
    <t>Altri trasferimenti in conto capitale da Province</t>
  </si>
  <si>
    <t>1.3.2.05.13.02.002</t>
  </si>
  <si>
    <t>Altri trasferimenti in conto capitale da Comuni</t>
  </si>
  <si>
    <t>1.3.2.05.13.02.003</t>
  </si>
  <si>
    <t>Altri trasferimenti in conto capitale da Città metropolitane e Roma capitale</t>
  </si>
  <si>
    <t>1.3.2.05.13.02.004</t>
  </si>
  <si>
    <t>Altri trasferimenti in conto capitale da Unioni di Comuni</t>
  </si>
  <si>
    <t>1.3.2.05.13.02.005</t>
  </si>
  <si>
    <t>Altri trasferimenti in conto capitale da Comunità Montane</t>
  </si>
  <si>
    <t>1.3.2.05.13.02.006</t>
  </si>
  <si>
    <t>Altri trasferimenti in conto capitale da Camere di Commercio</t>
  </si>
  <si>
    <t>1.3.2.05.13.02.007</t>
  </si>
  <si>
    <t>Altri trasferimenti in conto capitale da Università</t>
  </si>
  <si>
    <t>1.3.2.05.13.02.008</t>
  </si>
  <si>
    <t>Altri trasferimenti in conto capitale da Parchi nazionali e consorzi ed enti autonomi gestori di parchi e aree naturali protette</t>
  </si>
  <si>
    <t>1.3.2.05.13.02.009</t>
  </si>
  <si>
    <t>Altri trasferimenti in conto capitale da Autorità Portuali</t>
  </si>
  <si>
    <t>1.3.2.05.13.02.010</t>
  </si>
  <si>
    <t>Altri trasferimenti in conto capitale da Aziende sanitarie locali</t>
  </si>
  <si>
    <t>1.3.2.05.13.02.011</t>
  </si>
  <si>
    <t>Altri trasferimenti in conto capitale da Aziende ospedaliere e Aziende ospedaliere universitarie integrate con il SSN</t>
  </si>
  <si>
    <t>1.3.2.05.13.02.012</t>
  </si>
  <si>
    <t>Altri trasferimenti in conto capitale da Policlinici</t>
  </si>
  <si>
    <t>1.3.2.05.13.02.013</t>
  </si>
  <si>
    <t>Altri trasferimenti in conto capitale da Istituti di ricovero e cura a carattere scientifico pubblici</t>
  </si>
  <si>
    <t>1.3.2.05.13.02.014</t>
  </si>
  <si>
    <t>Altri trasferimenti in conto capitale da altre Amministrazioni Locali produttrici di servizi sanitari</t>
  </si>
  <si>
    <t>1.3.2.05.13.02.015</t>
  </si>
  <si>
    <t>Altri trasferimenti in conto capitale da Agenzie regionali per le erogazioni in agricoltura</t>
  </si>
  <si>
    <t>1.3.2.05.13.02.016</t>
  </si>
  <si>
    <t>Altri trasferimenti in conto capitale da altri enti e agenzie regionali e sub regionali</t>
  </si>
  <si>
    <t>1.3.2.05.13.02.017</t>
  </si>
  <si>
    <t>Altri trasferimenti in conto capitale da Consorzi di enti locali</t>
  </si>
  <si>
    <t>1.3.2.05.13.02.018</t>
  </si>
  <si>
    <t>Altri trasferimenti in conto capitale da Fondazioni e istituzioni liriche locali e da teatri stabili di iniziativa pubblica</t>
  </si>
  <si>
    <t>1.3.2.05.13.02.019</t>
  </si>
  <si>
    <t>Altri trasferimenti in conto capitale da altre Amministrazioni Locali n.a.c.</t>
  </si>
  <si>
    <t>1.3.2.05.13.02.999</t>
  </si>
  <si>
    <t>Altri trasferimenti in conto capitale da INPS</t>
  </si>
  <si>
    <t>1.3.2.05.13.03.001</t>
  </si>
  <si>
    <t>Altri trasferimenti in conto capitale da INAIL</t>
  </si>
  <si>
    <t>1.3.2.05.13.03.002</t>
  </si>
  <si>
    <t>Altri trasferimenti in conto capitale da altri Enti di Previdenza n.a.c.</t>
  </si>
  <si>
    <t>1.3.2.05.13.03.999</t>
  </si>
  <si>
    <t>Altri trasferimenti in conto capitale da organismi interni e/o unità locali della amministrazione</t>
  </si>
  <si>
    <t>1.3.2.05.13.04.001</t>
  </si>
  <si>
    <t>Altri trasferimenti in conto capitale da Famiglie</t>
  </si>
  <si>
    <t>1.3.2.05.16.01.001</t>
  </si>
  <si>
    <t>Altri trasferimenti in conto capitale da imprese controllate</t>
  </si>
  <si>
    <t>1.3.2.05.14.01.001</t>
  </si>
  <si>
    <t>Altri trasferimenti in conto capitale da altre imprese partecipate</t>
  </si>
  <si>
    <t>1.3.2.05.15.01.001</t>
  </si>
  <si>
    <t>Altri trasferimenti in conto capitale da altre Imprese</t>
  </si>
  <si>
    <t>1.3.2.05.16.03.999</t>
  </si>
  <si>
    <t>Altri trasferimenti in conto capitale da Istituzioni Sociali Private</t>
  </si>
  <si>
    <t>1.3.2.05.16.02.001</t>
  </si>
  <si>
    <t>Altri trasferimenti in conto capitale dall'Unione Europea</t>
  </si>
  <si>
    <t>1.3.2.05.16.04.001</t>
  </si>
  <si>
    <t>Altri trasferimenti in conto capitale dal Resto del Mondo</t>
  </si>
  <si>
    <t>1.3.2.05.16.04.002</t>
  </si>
  <si>
    <t>Alienazione di Mezzi di trasporto stradali</t>
  </si>
  <si>
    <t>1.3.2.02.06.01.001</t>
  </si>
  <si>
    <t>Alienazione di Mezzi di trasporto aerei</t>
  </si>
  <si>
    <t>1.3.2.02.06.01.002</t>
  </si>
  <si>
    <t>Alienazione di Mezzi di trasporto per vie d'acqua</t>
  </si>
  <si>
    <t>1.3.2.02.06.01.003</t>
  </si>
  <si>
    <t>Alienazione di altri mezzi di trasporto ad uso civile, di sicurezza e ordine pubblico n.a.c.</t>
  </si>
  <si>
    <t>1.3.2.02.06.01.999</t>
  </si>
  <si>
    <t>Alienazione di mobili e arredi per ufficio</t>
  </si>
  <si>
    <t>1.3.2.02.06.03.001</t>
  </si>
  <si>
    <t>Alienazione di mobili e arredi per alloggi e pertinenze</t>
  </si>
  <si>
    <t>1.3.2.02.06.03.002</t>
  </si>
  <si>
    <t>Alienazione di mobili e arredi per laboratori</t>
  </si>
  <si>
    <t>1.3.2.02.06.03.003</t>
  </si>
  <si>
    <t>Alienazione di mobili e arredi n.a.c.</t>
  </si>
  <si>
    <t>1.3.2.02.06.03.999</t>
  </si>
  <si>
    <t>Alienazione di Macchinari</t>
  </si>
  <si>
    <t>1.3.2.02.06.04.001</t>
  </si>
  <si>
    <t>Alienazione di impianti</t>
  </si>
  <si>
    <t>1.3.2.02.06.04.999</t>
  </si>
  <si>
    <t>Attrezzature scientifiche</t>
  </si>
  <si>
    <t>1.3.2.02.06.05.001</t>
  </si>
  <si>
    <t>Attrezzature sanitarie</t>
  </si>
  <si>
    <t>1.3.2.02.06.05.002</t>
  </si>
  <si>
    <t>Alienazione di Fabbricati ad uso scolastico</t>
  </si>
  <si>
    <t>Alienazione di Fabbricati industriali e costruzioni leggere</t>
  </si>
  <si>
    <t>Alienazione di Fabbricati rurali</t>
  </si>
  <si>
    <t>Alienazione di Fabbricati Ospedalieri e altre strutture sanitarie</t>
  </si>
  <si>
    <t>Alienazione di Infrastrutture stradali</t>
  </si>
  <si>
    <t>Alienazione di Altre vie di comunicazione</t>
  </si>
  <si>
    <t>Alienazione di Infrastrutture telematiche</t>
  </si>
  <si>
    <t>Alienazione di Infrastrutture idrauliche</t>
  </si>
  <si>
    <t>Alienazione di Infrastrutture portuali e aeroportuali</t>
  </si>
  <si>
    <t>Alienazione di Impianti sportivi</t>
  </si>
  <si>
    <t>Alienazione di Fabbricati destinati ad asili nido</t>
  </si>
  <si>
    <t>Alienazione di Attrezzature n.a.c.</t>
  </si>
  <si>
    <t>1.3.2.02.06.05.999</t>
  </si>
  <si>
    <t>Alienazione di macchine per ufficio</t>
  </si>
  <si>
    <t>1.3.2.02.06.06.001</t>
  </si>
  <si>
    <t>Alienazione di Strumenti musicali</t>
  </si>
  <si>
    <t>Alienazione di server</t>
  </si>
  <si>
    <t>1.3.2.02.06.07.001</t>
  </si>
  <si>
    <t>Alienazione di postazioni di lavoro</t>
  </si>
  <si>
    <t>1.3.2.02.06.07.002</t>
  </si>
  <si>
    <t>Alienazione di periferiche</t>
  </si>
  <si>
    <t>1.3.2.02.06.07.003</t>
  </si>
  <si>
    <t>Alienazione di apparati di telecomunicazione</t>
  </si>
  <si>
    <t>1.3.2.02.06.07.004</t>
  </si>
  <si>
    <t>Alienazione di Tablet e dispositivi di telefonia fissa e mobile</t>
  </si>
  <si>
    <t>1.3.2.02.06.07.005</t>
  </si>
  <si>
    <t>Alienazione di hardware n.a.c.</t>
  </si>
  <si>
    <t>1.3.2.02.06.07.999</t>
  </si>
  <si>
    <t>Alienazione di Fabbricati ad uso abitativo</t>
  </si>
  <si>
    <t>1.3.2.02.06.08.001</t>
  </si>
  <si>
    <t>Alienazione di Fabbricati ad uso commerciale</t>
  </si>
  <si>
    <t>1.3.2.02.06.08.002</t>
  </si>
  <si>
    <t>1.3.2.02.06.08.003</t>
  </si>
  <si>
    <t>1.3.2.02.06.08.004</t>
  </si>
  <si>
    <t>1.3.2.02.06.08.005</t>
  </si>
  <si>
    <t>1.3.2.02.06.08.007</t>
  </si>
  <si>
    <t>1.3.2.02.06.08.009</t>
  </si>
  <si>
    <t>1.3.2.02.06.08.010</t>
  </si>
  <si>
    <t>1.3.2.02.06.08.011</t>
  </si>
  <si>
    <t>1.3.2.02.06.08.012</t>
  </si>
  <si>
    <t>1.3.2.02.06.08.013</t>
  </si>
  <si>
    <t>Alienazione di opere per la sistemazione del suolo</t>
  </si>
  <si>
    <t>1.3.2.02.06.08.014</t>
  </si>
  <si>
    <t>1.3.2.02.06.08.015</t>
  </si>
  <si>
    <t>1.3.2.02.06.08.016</t>
  </si>
  <si>
    <t>Alienazione di Fabbricati ad uso strumentale</t>
  </si>
  <si>
    <t>1.3.2.02.06.08.017</t>
  </si>
  <si>
    <t>Alienazione di altri beni immobili n.a.c.</t>
  </si>
  <si>
    <t>1.3.2.02.06.08.999</t>
  </si>
  <si>
    <t>Alienazione di diritti reali</t>
  </si>
  <si>
    <t>1.3.2.02.06.10.001</t>
  </si>
  <si>
    <t>Alienazione di Materiale bibliografico</t>
  </si>
  <si>
    <t>1.3.2.02.06.99.001</t>
  </si>
  <si>
    <t>1.3.2.02.06.99.002</t>
  </si>
  <si>
    <t>Alienazioni di beni materiali n.a.c.</t>
  </si>
  <si>
    <t>1.3.2.02.06.99.999</t>
  </si>
  <si>
    <t>Cessione di Terreni agricoli</t>
  </si>
  <si>
    <t>1.3.2.02.07.01.001</t>
  </si>
  <si>
    <t>Cessione di Terreni edificabili</t>
  </si>
  <si>
    <t>1.3.2.02.07.01.002</t>
  </si>
  <si>
    <t>Cessione di terreni n.a.c.</t>
  </si>
  <si>
    <t>1.3.2.02.07.01.999</t>
  </si>
  <si>
    <t>Cessione di beni del Demanio marittimo</t>
  </si>
  <si>
    <t>1.3.2.02.07.02.001</t>
  </si>
  <si>
    <t>Cessione di beni del Demanio idrico</t>
  </si>
  <si>
    <t>1.3.2.02.07.02.002</t>
  </si>
  <si>
    <t>Cessione di beni del patrimonio faunistico</t>
  </si>
  <si>
    <t>1.3.2.02.07.02.003</t>
  </si>
  <si>
    <t>Cessione di beni del patrimonio floreale</t>
  </si>
  <si>
    <t>1.3.2.02.07.02.004</t>
  </si>
  <si>
    <t>Alienazione di software</t>
  </si>
  <si>
    <t>1.3.2.02.08.04.001</t>
  </si>
  <si>
    <t>Alienazione di Brevetti</t>
  </si>
  <si>
    <t>1.3.2.02.08.02.001</t>
  </si>
  <si>
    <t>Alienazione di Opere dell'ingegno e Diritti d'autore</t>
  </si>
  <si>
    <t>1.3.2.02.08.03.001</t>
  </si>
  <si>
    <t>Alienazione di altri beni immateriali n.a.c.</t>
  </si>
  <si>
    <t>1.3.2.02.08.99.001</t>
  </si>
  <si>
    <t>Permessi di costruire</t>
  </si>
  <si>
    <t>1.3.2.08.04.10.001</t>
  </si>
  <si>
    <t>Entrate derivanti da conferimento immobili a fondi immobiliari</t>
  </si>
  <si>
    <t>1.3.2.02.09.01.001</t>
  </si>
  <si>
    <t>Entrate in conto capitale dovute a rimborsi, recuperi e restituzioni di somme non dovute o incassate in eccesso da Amministrazioni Centrali</t>
  </si>
  <si>
    <t>1.3.2.08.04.01.001</t>
  </si>
  <si>
    <t>Entrate in conto capitale dovute a rimborsi, recuperi e restituzioni di somme non dovute o incassate in eccesso da Amministrazioni Locali</t>
  </si>
  <si>
    <t>1.3.2.08.04.01.002</t>
  </si>
  <si>
    <t>Entrate in conto capitale dovute a rimborsi, recuperi e restituzioni di somme non dovute o incassate in eccesso da Enti Previdenziali</t>
  </si>
  <si>
    <t>1.3.2.08.04.01.003</t>
  </si>
  <si>
    <t>Entrate in conto capitale dovute a rimborsi, recuperi e restituzioni di somme non dovute o incassate in eccesso da Famiglie</t>
  </si>
  <si>
    <t>1.3.2.08.04.01.004</t>
  </si>
  <si>
    <t>Entrate in conto capitale dovute a rimborsi, recuperi e restituzioni di somme non dovute o incassate in eccesso da Imprese</t>
  </si>
  <si>
    <t>1.3.2.08.04.01.005</t>
  </si>
  <si>
    <t>Entrate in conto capitale dovute a rimborsi, recuperi e restituzioni di somme non dovute o incassate in eccesso da ISP</t>
  </si>
  <si>
    <t>1.3.2.08.04.01.006</t>
  </si>
  <si>
    <t>Altre entrate in conto capitale n.a.c.</t>
  </si>
  <si>
    <t>Alienazione di partecipazioni in imprese controllate incluse nelle Amministrazioni Centrali</t>
  </si>
  <si>
    <t>1.3.2.02.10.01.001</t>
  </si>
  <si>
    <t>imprese controllate</t>
  </si>
  <si>
    <t>Alienazione di partecipazioni in altre imprese partecipate incluse nelle Amministrazioni Centrali</t>
  </si>
  <si>
    <t>1.3.2.02.10.01.002</t>
  </si>
  <si>
    <t>imprese partecipate</t>
  </si>
  <si>
    <t>Alienazione di partecipazioni in altre imprese incluse nelle Amministrazioni Centrali</t>
  </si>
  <si>
    <t>1.3.2.02.10.01.003</t>
  </si>
  <si>
    <t>Alienazione di partecipazioni in imprese controllate incluse nelle Amministrazioni Locali</t>
  </si>
  <si>
    <t>1.3.2.02.10.01.004</t>
  </si>
  <si>
    <t>Alienazione di partecipazioni in altre imprese partecipate incluse nelle Amministrazioni Locali</t>
  </si>
  <si>
    <t>1.3.2.02.10.01.005</t>
  </si>
  <si>
    <t>Alienazione di partecipazioni in altre imprese incluse nelle Amministrazioni Locali</t>
  </si>
  <si>
    <t>1.3.2.02.10.01.006</t>
  </si>
  <si>
    <t>Alienazione di partecipazioni in imprese controllate</t>
  </si>
  <si>
    <t>1.3.2.02.10.01.007</t>
  </si>
  <si>
    <t>Alienazione di partecipazioni in altre imprese partecipate</t>
  </si>
  <si>
    <t>1.3.2.02.10.01.008</t>
  </si>
  <si>
    <t>Alienazione di partecipazioni in altre imprese</t>
  </si>
  <si>
    <t>1.3.2.02.10.01.009</t>
  </si>
  <si>
    <t>Alienazione di partecipazioni in ISP controllate</t>
  </si>
  <si>
    <t>1.3.2.02.10.01.010</t>
  </si>
  <si>
    <t>Alienazione di partecipazioni in altre ISP</t>
  </si>
  <si>
    <t>1.3.2.02.10.01.011</t>
  </si>
  <si>
    <t>Alienazione di quote di fondi immobiliari</t>
  </si>
  <si>
    <t>1.3.2.02.10.02.001</t>
  </si>
  <si>
    <t>Alienazione di quote di altri fondi comuni di investimento</t>
  </si>
  <si>
    <t>1.3.2.02.10.02.002</t>
  </si>
  <si>
    <t>Alienazione di titoli obbligazionari a breve termine emessi da Amministrazioni Centrali</t>
  </si>
  <si>
    <t>1.3.2.02.10.03.001</t>
  </si>
  <si>
    <t>Alienazione di titoli obbligazionari a breve termine emessi da Amministrazioni Locali</t>
  </si>
  <si>
    <t>1.3.2.02.10.03.002</t>
  </si>
  <si>
    <t>Alienazione di titoli obbligazionari a breve termine emessi da altri soggetti residenti</t>
  </si>
  <si>
    <t>1.3.2.02.10.03.003</t>
  </si>
  <si>
    <t>Alienazione di titoli obbligazionari a breve termine emessi da soggetti non residenti</t>
  </si>
  <si>
    <t>1.3.2.02.10.03.004</t>
  </si>
  <si>
    <t>Alienazione di titoli obbligazionari a medio-lungo termine emessi da Amministrazioni Centrali</t>
  </si>
  <si>
    <t>1.3.2.02.10.04.001</t>
  </si>
  <si>
    <t>Alienazione di titoli obbligazionari a medio-lungo termine emessi da Amministrazioni Locali</t>
  </si>
  <si>
    <t>1.3.2.02.10.04.002</t>
  </si>
  <si>
    <t>Alienazione di titoli obbligazionari a medio-lungo termine emessi da altri soggetti residenti</t>
  </si>
  <si>
    <t>1.3.2.02.10.04.003</t>
  </si>
  <si>
    <t>Alienazione di titoli obbligazionari a medio-lungo termine emessi da soggetti non residenti</t>
  </si>
  <si>
    <t>1.3.2.02.10.04.004</t>
  </si>
  <si>
    <t>Riscossione crediti di breve termine a tasso agevolato da Ministeri</t>
  </si>
  <si>
    <t>altre amministrazioni pubbliche</t>
  </si>
  <si>
    <t>Riscossione crediti di breve termine a tasso agevolato da Presidenza del Consiglio dei Ministri</t>
  </si>
  <si>
    <t>Riscossione crediti di breve termine a tasso agevolato da Organi Costituzionali e di rilievo costituzionale</t>
  </si>
  <si>
    <t>Riscossione crediti di breve termine a tasso agevolato da Agenzie Fiscali</t>
  </si>
  <si>
    <t>Riscossione crediti di breve termine a tasso agevolato da enti di regolazione dell'attività economica</t>
  </si>
  <si>
    <t>Riscossione crediti di breve termine a tasso agevolato da Gruppo Equitalia</t>
  </si>
  <si>
    <t>Riscossione crediti di breve termine a tasso agevolato da Anas S.p.A.</t>
  </si>
  <si>
    <t>Riscossione crediti di breve termine a tasso agevolato da altri enti centrali produttori di servizi economici</t>
  </si>
  <si>
    <t>Riscossione crediti di breve termine a tasso agevolato da autorità amministrative indipendenti</t>
  </si>
  <si>
    <t>Riscossione crediti di breve termine a tasso agevolato da enti centrali a struttura associativa</t>
  </si>
  <si>
    <t>Riscossione crediti di breve termine a tasso agevolato da enti centrali produttori di servizi assistenziali, ricreativi e culturali</t>
  </si>
  <si>
    <t>Riscossione crediti di breve termine a tasso agevolato da enti e istituzioni centrali di ricerca e Istituti e stazioni sperimentali per la ricerca</t>
  </si>
  <si>
    <t>Riscossione crediti di breve termine a tasso agevolato da altre Amministrazioni Centrali n.a.c.</t>
  </si>
  <si>
    <t>Riscossione crediti di breve termine a tasso agevolato da Regioni e province autonome</t>
  </si>
  <si>
    <t>Riscossione crediti di breve termine a tasso agevolato da Province</t>
  </si>
  <si>
    <t>Riscossione crediti di breve termine a tasso agevolato da Comuni</t>
  </si>
  <si>
    <t>Riscossione crediti di breve termine a tasso agevolato da Città metropolitane e Roma capitale</t>
  </si>
  <si>
    <t>Riscossione crediti di breve termine a tasso agevolato da Unioni di Comuni</t>
  </si>
  <si>
    <t>Riscossione crediti di breve termine a tasso agevolato da Comunità Montane</t>
  </si>
  <si>
    <t>Riscossione crediti di breve termine a tasso agevolato da Camere di Commercio</t>
  </si>
  <si>
    <t>Riscossione crediti di breve termine a tasso agevolato da Università</t>
  </si>
  <si>
    <t>Riscossione crediti di breve termine a tasso agevolato da Parchi nazionali e consorzi ed enti autonomi gestori di parchi e aree naturali protette</t>
  </si>
  <si>
    <t>Riscossione crediti di breve termine a tasso agevolato da Autorità Portuali</t>
  </si>
  <si>
    <t>Riscossione crediti di breve termine a tasso agevolato da Aziende sanitarie locali</t>
  </si>
  <si>
    <t>Riscossione crediti di breve termine a tasso agevolato da Aziende ospedaliere e Aziende ospedaliere universitarie integrate con il SSN</t>
  </si>
  <si>
    <t>Riscossione crediti di breve termine a tasso agevolato da Policlinici</t>
  </si>
  <si>
    <t>Riscossione crediti di breve termine a tasso agevolato da Istituti di ricovero e cura a carattere scientifico pubblici</t>
  </si>
  <si>
    <t>Riscossione crediti di breve termine a tasso agevolato da altre Amministrazioni Locali produttrici di servizi sanitari</t>
  </si>
  <si>
    <t>Riscossione crediti di breve termine a tasso agevolato da Agenzie regionali per le erogazioni in agricoltura</t>
  </si>
  <si>
    <t>Riscossione crediti di breve termine a tasso agevolato da altri enti e agenzie regionali e sub regionali</t>
  </si>
  <si>
    <t>Riscossione crediti di breve termine a tasso agevolato da Consorzi di enti locali</t>
  </si>
  <si>
    <t>Riscossione crediti di breve termine a tasso agevolato da Fondazioni e istituzioni liriche locali e da teatri stabili di iniziativa pubblica</t>
  </si>
  <si>
    <t>Riscossione crediti di breve termine a tasso agevolato da altre Amministrazioni Locali n.a.c.</t>
  </si>
  <si>
    <t>Riscossione crediti di breve termine a tasso agevolato da INPS</t>
  </si>
  <si>
    <t>Riscossione crediti di breve termine a tasso agevolato da INAIL</t>
  </si>
  <si>
    <t>Riscossione crediti di breve termine a tasso agevolato da altri Enti di Previdenza n.a.c.</t>
  </si>
  <si>
    <t>Riscossione crediti di breve termine a tasso agevolato da organismi interni e/o unità locali della amministrazione</t>
  </si>
  <si>
    <t>Riscossione crediti di breve termine a tasso agevolato da Famiglie</t>
  </si>
  <si>
    <t>B-IV-2-d</t>
  </si>
  <si>
    <t>altri soggetti</t>
  </si>
  <si>
    <t>Riscossione crediti di breve termine a tasso agevolato da imprese controllate</t>
  </si>
  <si>
    <t>Riscossione crediti di breve termine a tasso agevolato da altre imprese partecipate</t>
  </si>
  <si>
    <t>Riscossione crediti di breve termine a tasso agevolato dalla Cassa Depositi e prestiti</t>
  </si>
  <si>
    <t>Riscossione crediti di breve termine a tasso agevolato da altre Imprese</t>
  </si>
  <si>
    <t>Riscossione crediti di breve termine a tasso agevolato da Istituzioni Sociali Private</t>
  </si>
  <si>
    <t>Riscossione crediti di breve termine a tasso agevolato dall'Unione Europea</t>
  </si>
  <si>
    <t>Riscossione crediti di breve termine a tasso agevolato dal Resto del Mondo</t>
  </si>
  <si>
    <t>Riscossione crediti di breve termine a tasso non agevolato da Ministeri</t>
  </si>
  <si>
    <t>Riscossione crediti di breve termine a tasso non agevolato da Presidenza del Consiglio dei Ministri</t>
  </si>
  <si>
    <t>Riscossione crediti di breve termine a tasso non agevolato da Organi Costituzionali e di rilievo costituzionale</t>
  </si>
  <si>
    <t>Riscossione crediti di breve termine a tasso non agevolato da Agenzie Fiscali</t>
  </si>
  <si>
    <t>Riscossione crediti di breve termine a tasso non agevolato da enti di regolazione dell'attività economica</t>
  </si>
  <si>
    <t>Riscossione crediti di breve termine a tasso non agevolato da Gruppo Equitalia</t>
  </si>
  <si>
    <t>Riscossione crediti di breve termine a tasso non agevolato da Anas S.p.A.</t>
  </si>
  <si>
    <t>Riscossione crediti di breve termine a tasso non agevolato da altri enti centrali produttori di servizi economici</t>
  </si>
  <si>
    <t>Riscossione crediti di breve termine a tasso non agevolato da autorità amministrative indipendenti</t>
  </si>
  <si>
    <t>Riscossione crediti di breve termine a tasso non agevolato da enti centrali a struttura associativa</t>
  </si>
  <si>
    <t>Riscossione crediti di breve termine a tasso non agevolato da enti centrali produttori di servizi assistenziali, ricreativi e culturali</t>
  </si>
  <si>
    <t>Riscossione crediti di breve termine a tasso non agevolato da enti e istituzioni centrali di ricerca e Istituti e stazioni sperimentali per la ricerca</t>
  </si>
  <si>
    <t>Riscossione crediti di breve termine a tasso non agevolato da altre Amministrazioni Centrali n.a.c.</t>
  </si>
  <si>
    <t>Riscossione crediti di breve termine a tasso non agevolato da Regioni e province autonome</t>
  </si>
  <si>
    <t>Riscossione crediti di breve termine a tasso non agevolato da Province</t>
  </si>
  <si>
    <t>Riscossione crediti di breve termine a tasso non agevolato da Comuni</t>
  </si>
  <si>
    <t>Riscossione crediti di breve termine a tasso non agevolato da Città metropolitane e Roma capitale</t>
  </si>
  <si>
    <t>Riscossione crediti di breve termine a tasso non agevolato da Unioni di Comuni</t>
  </si>
  <si>
    <t>Riscossione crediti di breve termine a tasso non agevolato da Comunità Montane</t>
  </si>
  <si>
    <t>Riscossione crediti di breve termine a tasso non agevolato da Camere di Commercio</t>
  </si>
  <si>
    <t>Riscossione crediti di breve termine a tasso non agevolato da Università</t>
  </si>
  <si>
    <t>Riscossione crediti di breve termine a tasso non agevolato da Parchi nazionali e consorzi ed enti autonomi gestori di parchi e aree naturali protette</t>
  </si>
  <si>
    <t>Riscossione crediti di breve termine a tasso non agevolato da Autorità Portuali</t>
  </si>
  <si>
    <t>Riscossione crediti di breve termine a tasso non agevolato da Aziende sanitarie locali</t>
  </si>
  <si>
    <t>Riscossione crediti di breve termine a tasso non agevolato da Aziende ospedaliere e Aziende ospedaliere universitarie integrate con il SSN</t>
  </si>
  <si>
    <t>Riscossione crediti di breve termine a tasso non agevolato da Policlinici</t>
  </si>
  <si>
    <t>Riscossione crediti di breve termine a tasso non agevolato da Istituti di ricovero e cura a carattere scientifico pubblici</t>
  </si>
  <si>
    <t>Riscossione crediti di breve termine a tasso non agevolato da altre Amministrazioni Locali produttrici di servizi sanitari</t>
  </si>
  <si>
    <t>Riscossione crediti di breve termine a tasso non agevolato da Agenzie regionali per le erogazioni in agricoltura</t>
  </si>
  <si>
    <t>Riscossione crediti di breve termine a tasso non agevolato da altri enti e agenzie regionali e sub regionali</t>
  </si>
  <si>
    <t>Riscossione crediti di breve termine a tasso non agevolato da Consorzi di enti locali</t>
  </si>
  <si>
    <t>Riscossione crediti di breve termine a tasso non agevolato da Fondazioni e istituzioni liriche locali e da teatri stabili di iniziativa pubblica</t>
  </si>
  <si>
    <t>Riscossione crediti di breve termine a tasso non agevolato da altre Amministrazioni Locali n.a.c.</t>
  </si>
  <si>
    <t>Riscossione crediti di breve termine a tasso non agevolato da INPS</t>
  </si>
  <si>
    <t>Riscossione crediti di breve termine a tasso non agevolato da INAIL</t>
  </si>
  <si>
    <t>Riscossione crediti di breve termine a tasso non agevolato da altri Enti di Previdenza n.a.c.</t>
  </si>
  <si>
    <t>Riscossione crediti di breve termine a tasso non agevolato da organismi interni e/o unità locali della amministrazione</t>
  </si>
  <si>
    <t>Riscossione crediti di breve termine a tasso non agevolato da Famiglie</t>
  </si>
  <si>
    <t>Riscossione crediti di breve termine a tasso non agevolato da imprese controllate</t>
  </si>
  <si>
    <t>Riscossione crediti di breve termine a tasso non agevolato da altre imprese partecipate</t>
  </si>
  <si>
    <t>Riscossione crediti di breve termine a tasso non agevolato da Cassa Depositi e prestiti</t>
  </si>
  <si>
    <t>Riscossione crediti di breve termine a tasso non agevolato da altre Imprese</t>
  </si>
  <si>
    <t>Riscossione crediti di breve termine a tasso non agevolato da Istituzioni Sociali Private</t>
  </si>
  <si>
    <t>Riscossione crediti di breve termine a tasso non agevolato dall'Unione Europea</t>
  </si>
  <si>
    <t>Riscossione crediti di breve termine a tasso non agevolato dal Resto del Mondo</t>
  </si>
  <si>
    <t>Riscossione crediti sorti a seguito di escussione di garanzie in favore di Ministeri</t>
  </si>
  <si>
    <t>Riscossione crediti sorti a seguito di escussione di garanzie in favore di Presidenza del Consiglio dei Ministri</t>
  </si>
  <si>
    <t>Riscossione crediti sorti a seguito di escussione di garanzie in favore di Organi Costituzionali e di rilievo costituzionale</t>
  </si>
  <si>
    <t>Riscossione crediti sorti a seguito di escussione di garanzie in favore di Agenzie Fiscali</t>
  </si>
  <si>
    <t>Riscossione crediti sorti a seguito di escussione di garanzie in favore di enti di regolazione dell'attività economica</t>
  </si>
  <si>
    <t>Riscossione crediti sorti a seguito di escussione di garanzie in favore di Gruppo Equitalia</t>
  </si>
  <si>
    <t>Riscossione crediti sorti a seguito di escussione di garanzie in favore di Anas S.p.A.</t>
  </si>
  <si>
    <t>Riscossione crediti sorti a seguito di escussione di garanzie in favore di altri enti centrali produttori di servizi economici</t>
  </si>
  <si>
    <t>Riscossione crediti sorti a seguito di escussione di garanzie in favore di autorità amministrative indipendenti</t>
  </si>
  <si>
    <t>Riscossione crediti sorti a seguito di escussione di garanzie in favore di enti centrali a struttura associativa</t>
  </si>
  <si>
    <t>Riscossione crediti sorti a seguito di escussione di garanzie in favore di enti centrali produttori di servizi assistenziali, ricreativi e culturali</t>
  </si>
  <si>
    <t>Riscossione crediti sorti a seguito di escussione di garanzie in favore di enti e istituzioni centrali di ricerca e Istituti e stazioni sperimentali per la ricerca</t>
  </si>
  <si>
    <t>Riscossione crediti sorti a seguito di escussione di garanzie in favore di Regioni e province autonome</t>
  </si>
  <si>
    <t>Riscossione crediti sorti a seguito di escussione di garanzie in favore di Province</t>
  </si>
  <si>
    <t>Riscossione crediti sorti a seguito di escussione di garanzie in favore di Comuni</t>
  </si>
  <si>
    <t>Riscossione crediti sorti a seguito di escussione di garanzie in favore di Città metropolitane e Roma capitale</t>
  </si>
  <si>
    <t>Riscossione crediti sorti a seguito di escussione di garanzie in favore di Unioni di Comuni</t>
  </si>
  <si>
    <t>Riscossione crediti sorti a seguito di escussione di garanzie in favore di Comunità Montane</t>
  </si>
  <si>
    <t>Riscossione crediti sorti a seguito di escussione di garanzie in favore di Camere di Commercio</t>
  </si>
  <si>
    <t>Riscossione crediti sorti a seguito di escussione di garanzie in favore di Università</t>
  </si>
  <si>
    <t>Riscossione crediti sorti a seguito di escussione di garanzie in favore di Autorità Portuali</t>
  </si>
  <si>
    <t>Riscossione crediti sorti a seguito di escussione di garanzie in favore di Aziende ospedaliere e Aziende ospedaliere universitarie integrate con il SSN</t>
  </si>
  <si>
    <t>Riscossione crediti sorti a seguito di escussione di garanzie in favore di Policlinici</t>
  </si>
  <si>
    <t>Riscossione crediti sorti a seguito di escussione di garanzie in favore di Istituti di ricovero e cura a carattere scientifico pubblici</t>
  </si>
  <si>
    <t>Riscossione crediti sorti a seguito di escussione di garanzie in favore di altre Amministrazioni Locali produttrici di servizi sanitari</t>
  </si>
  <si>
    <t>Riscossione crediti sorti a seguito di escussione di garanzie in favore di Agenzie regionali per le erogazioni in agricoltura</t>
  </si>
  <si>
    <t>Riscossione crediti sorti a seguito di escussione di garanzie in favore di altri enti e agenzie regionali e sub regionali</t>
  </si>
  <si>
    <t>Riscossione crediti sorti a seguito di escussione di garanzie in favore di Consorzi di enti locali</t>
  </si>
  <si>
    <t>Riscossione crediti sorti a seguito di escussione di garanzie in favore di Fondazioni e istituzioni liriche locali e a Teatri stabili di iniziativa pubblica</t>
  </si>
  <si>
    <t>Riscossione crediti sorti a seguito di escussione di garanzie in favore di INPS</t>
  </si>
  <si>
    <t>Riscossione crediti sorti a seguito di escussione di garanzie in favore di INAIL</t>
  </si>
  <si>
    <t>Riscossione crediti sorti a seguito di escussione di garanzie in favore di altri Enti di Previdenza</t>
  </si>
  <si>
    <t>Riscossione crediti di medio-lungo termine a tasso agevolato da Ministeri</t>
  </si>
  <si>
    <t>Riscossione crediti di medio-lungo termine a tasso agevolato da Presidenza del Consiglio dei Ministri</t>
  </si>
  <si>
    <t>Riscossione crediti di medio-lungo termine a tasso agevolato da Organi Costituzionali e di rilievo costituzionale</t>
  </si>
  <si>
    <t>Riscossione crediti di medio-lungo termine a tasso agevolato da Agenzie Fiscali</t>
  </si>
  <si>
    <t>Riscossione crediti di medio-lungo termine a tasso agevolato da enti di regolazione dell'attività economica</t>
  </si>
  <si>
    <t>Riscossione crediti di medio-lungo termine a tasso agevolato da Gruppo Equitalia</t>
  </si>
  <si>
    <t>Riscossione crediti di medio-lungo termine a tasso agevolato da Anas S.p.A.</t>
  </si>
  <si>
    <t>Riscossione crediti di medio-lungo termine a tasso agevolato da altri enti centrali produttori di servizi economici</t>
  </si>
  <si>
    <t>Riscossione crediti di medio-lungo termine a tasso agevolato da autorità amministrative indipendenti</t>
  </si>
  <si>
    <t>Riscossione crediti di medio-lungo termine a tasso agevolato da enti centrali a struttura associativa</t>
  </si>
  <si>
    <t>Riscossione crediti di medio-lungo termine a tasso agevolato da enti centrali produttori di servizi assistenziali, ricreativi e culturali</t>
  </si>
  <si>
    <t>Riscossione crediti di medio-lungo termine a tasso agevolato da enti e istituzioni centrali di ricerca e Istituti e stazioni sperimentali per la ricerca</t>
  </si>
  <si>
    <t>Riscossione crediti di medio-lungo termine a tasso agevolato da altre Amministrazioni Centrali n.a.c.</t>
  </si>
  <si>
    <t>Riscossione crediti di medio-lungo termine a tasso agevolato da Regioni e province autonome</t>
  </si>
  <si>
    <t>Riscossione crediti di medio-lungo termine a tasso agevolato da Province</t>
  </si>
  <si>
    <t>Riscossione crediti di medio-lungo termine a tasso agevolato da Comuni</t>
  </si>
  <si>
    <t>Riscossione crediti di medio-lungo termine a tasso agevolato da Città metropolitane e Roma capitale</t>
  </si>
  <si>
    <t>Riscossione crediti di medio-lungo termine a tasso agevolato da Unioni di Comuni</t>
  </si>
  <si>
    <t>Riscossione crediti di medio-lungo termine a tasso agevolato da Comunità Montane</t>
  </si>
  <si>
    <t>Riscossione crediti di medio-lungo termine a tasso agevolato da Camere di Commercio</t>
  </si>
  <si>
    <t>Riscossione crediti di medio-lungo termine a tasso agevolato da Università</t>
  </si>
  <si>
    <t>Riscossione crediti di medio-lungo termine a tasso agevolato da Parchi nazionali e consorzi ed enti autonomi gestori di parchi e aree naturali protette</t>
  </si>
  <si>
    <t>Riscossione crediti di medio-lungo termine a tasso agevolato da Autorità Portuali</t>
  </si>
  <si>
    <t>Riscossione crediti di medio-lungo termine a tasso agevolato da Aziende sanitarie locali</t>
  </si>
  <si>
    <t>Riscossione crediti di medio-lungo termine a tasso agevolato da Aziende ospedaliere e Aziende ospedaliere universitarie integrate con il SSN</t>
  </si>
  <si>
    <t>Riscossione crediti di medio-lungo termine a tasso agevolato da Policlinici</t>
  </si>
  <si>
    <t>Riscossione crediti di medio-lungo termine a tasso agevolato da Istituti di ricovero e cura a carattere scientifico pubblici</t>
  </si>
  <si>
    <t>Riscossione crediti di medio-lungo termine a tasso agevolato da altre Amministrazioni Locali produttrici di servizi sanitari</t>
  </si>
  <si>
    <t>Riscossione crediti di medio-lungo termine a tasso agevolato da Agenzie regionali per le erogazioni in agricoltura</t>
  </si>
  <si>
    <t>Riscossione crediti di medio-lungo termine a tasso agevolato da altri enti e agenzie regionali e sub regionali</t>
  </si>
  <si>
    <t>Riscossione crediti di medio-lungo termine a tasso agevolato da Consorzi di enti locali</t>
  </si>
  <si>
    <t>Riscossione crediti di medio-lungo termine a tasso agevolato da Fondazioni e istituzioni liriche locali e da teatri stabili di iniziativa pubblica</t>
  </si>
  <si>
    <t>Riscossione crediti di medio-lungo termine a tasso agevolato da altre Amministrazioni Locali n.a.c.</t>
  </si>
  <si>
    <t>Riscossione crediti di medio-lungo termine a tasso agevolato da INPS</t>
  </si>
  <si>
    <t>Riscossione crediti di medio-lungo termine a tasso agevolato da INAIL</t>
  </si>
  <si>
    <t>Riscossione crediti di medio-lungo termine a tasso agevolato da altri Enti di Previdenza n.a.c.</t>
  </si>
  <si>
    <t>Riscossione crediti di medio-lungo termine a tasso agevolato da organismi interni e/o unità locali della amministrazione</t>
  </si>
  <si>
    <t>Riscossione crediti di medio-lungo termine a tasso agevolato da Famiglie</t>
  </si>
  <si>
    <t>Riscossione crediti di medio-lungo termine a tasso agevolato da imprese controllate</t>
  </si>
  <si>
    <t>Riscossione crediti di medio-lungo termine a tasso agevolato da altre imprese partecipate</t>
  </si>
  <si>
    <t>Riscossione crediti di medio-lungo termine a tasso agevolato da Cassa Depositi e Prestiti</t>
  </si>
  <si>
    <t>Riscossione crediti di medio-lungo termine a tasso agevolato da altre Imprese</t>
  </si>
  <si>
    <t>Riscossione crediti di medio-lungo termine a tasso agevolato da Istituzioni Sociali Private</t>
  </si>
  <si>
    <t>Riscossione crediti di medio-lungo termine a tasso agevolato dall'Unione Europea</t>
  </si>
  <si>
    <t>Riscossione crediti di medio-lungo termine a tasso agevolato dal Resto del Mondo</t>
  </si>
  <si>
    <t>Riscossione crediti di medio-lungo termine a tasso non agevolato da Ministeri</t>
  </si>
  <si>
    <t>Riscossione crediti di medio-lungo termine a tasso non agevolato da Presidenza del Consiglio dei Ministri</t>
  </si>
  <si>
    <t>Riscossione crediti di medio-lungo termine a tasso non agevolato da Organi Costituzionali e di rilievo costituzionale</t>
  </si>
  <si>
    <t>Riscossione crediti di medio-lungo termine a tasso non agevolato da Agenzie Fiscali</t>
  </si>
  <si>
    <t>Riscossione crediti di medio-lungo termine a tasso non agevolato da enti di regolazione dell'attività economica</t>
  </si>
  <si>
    <t>Riscossione crediti di medio-lungo termine a tasso non agevolato da Gruppo Equitalia</t>
  </si>
  <si>
    <t>Riscossione crediti di medio-lungo termine a tasso non agevolato da Anas S.p.A.</t>
  </si>
  <si>
    <t>Riscossione crediti di medio-lungo termine a tasso non agevolato da altri enti centrali produttori di servizi economici</t>
  </si>
  <si>
    <t>Riscossione crediti di medio-lungo termine a tasso non agevolato da autorità amministrative indipendenti</t>
  </si>
  <si>
    <t>Riscossione crediti di medio-lungo termine a tasso non agevolato da enti centrali a struttura associativa</t>
  </si>
  <si>
    <t>Riscossione crediti di medio-lungo termine a tasso non agevolato da enti centrali produttori di servizi assistenziali, ricreativi e culturali</t>
  </si>
  <si>
    <t>Riscossione crediti di medio-lungo termine a tasso non agevolato da enti e istituzioni centrali di ricerca e Istituti e stazioni sperimentali per la ricerca</t>
  </si>
  <si>
    <t>Riscossione crediti di medio-lungo termine a tasso non agevolato da altre Amministrazioni Centrali n.a.c.</t>
  </si>
  <si>
    <t>Riscossione crediti di medio-lungo termine a tasso non agevolato da Regioni e province autonome</t>
  </si>
  <si>
    <t>Riscossione crediti di medio-lungo termine a tasso non agevolato da Province</t>
  </si>
  <si>
    <t>Riscossione crediti di medio-lungo termine a tasso non agevolato da Comuni</t>
  </si>
  <si>
    <t>Riscossione crediti di medio-lungo termine a tasso non agevolato da Città metropolitane e Roma capitale</t>
  </si>
  <si>
    <t>Riscossione crediti di medio-lungo termine a tasso non agevolato da Unioni di Comuni</t>
  </si>
  <si>
    <t>Riscossione crediti di medio-lungo termine a tasso non agevolato da Comunità Montane</t>
  </si>
  <si>
    <t>Riscossione crediti di medio-lungo termine a tasso non agevolato da Camere di Commercio</t>
  </si>
  <si>
    <t>Riscossione crediti di medio-lungo termine a tasso non agevolato da Università</t>
  </si>
  <si>
    <t>Riscossione crediti di medio-lungo termine a tasso non agevolato da Parchi nazionali e consorzi ed enti autonomi gestori di parchi e aree naturali protette</t>
  </si>
  <si>
    <t>Riscossione crediti di medio-lungo termine a tasso non agevolato da Autorità Portuali</t>
  </si>
  <si>
    <t>Riscossione crediti di medio-lungo termine a tasso non agevolato da Aziende sanitarie locali</t>
  </si>
  <si>
    <t>Riscossione crediti di medio-lungo termine a tasso non agevolato da Aziende ospedaliere e Aziende ospedaliere universitarie integrate con il SSN</t>
  </si>
  <si>
    <t>Riscossione crediti di medio-lungo termine a tasso non agevolato da Policlinici</t>
  </si>
  <si>
    <t>Riscossione crediti di medio-lungo termine a tasso non agevolato da Istituti di ricovero e cura a carattere scientifico pubblici</t>
  </si>
  <si>
    <t>Riscossione crediti di medio-lungo termine a tasso non agevolato da altre Amministrazioni Locali produttrici di servizi sanitari</t>
  </si>
  <si>
    <t>Riscossione crediti di medio-lungo termine a tasso non agevolato da Agenzie regionali per le erogazioni in agricoltura</t>
  </si>
  <si>
    <t>Riscossione crediti di medio-lungo termine a tasso non agevolato da altri enti e agenzie regionali e sub regionali</t>
  </si>
  <si>
    <t>Riscossione crediti di medio-lungo termine a tasso non agevolato da Consorzi di enti locali</t>
  </si>
  <si>
    <t>Riscossione crediti di medio-lungo termine a tasso non agevolato da Fondazioni e istituzioni liriche locali e da teatri stabili di iniziativa pubblica</t>
  </si>
  <si>
    <t>Riscossione crediti di medio-lungo termine a tasso non agevolato da altre Amministrazioni Locali n.a.c.</t>
  </si>
  <si>
    <t>Riscossione crediti di medio-lungo termine a tasso non agevolato da INPS</t>
  </si>
  <si>
    <t>Riscossione crediti di medio-lungo termine a tasso non agevolato da INAIL</t>
  </si>
  <si>
    <t>Riscossione crediti di medio-lungo termine a tasso non agevolato da altri Enti di Previdenza n.a.c.</t>
  </si>
  <si>
    <t>Riscossione crediti di medio-lungo termine a tasso non agevolato da organismi interni e/o unità locali della amministrazione</t>
  </si>
  <si>
    <t>Riscossione crediti di medio-lungo termine a tasso non agevolato da Famiglie</t>
  </si>
  <si>
    <t>Riscossione crediti di medio-lungo termine a tasso non agevolato da imprese controllate</t>
  </si>
  <si>
    <t>Riscossione crediti di medio-lungo termine a tasso non agevolato da altre imprese partecipate</t>
  </si>
  <si>
    <t>Riscossione crediti di medio-lungo termine a tasso non agevolato da Cassa Depositi e Prestiti</t>
  </si>
  <si>
    <t>Riscossione crediti di medio-lungo termine a tasso non agevolato da altre Imprese</t>
  </si>
  <si>
    <t>Riscossione crediti di medio-lungo termine a tasso non agevolato da Istituzioni Sociali Private</t>
  </si>
  <si>
    <t>Riscossione crediti di medio-lungo termine a tasso non agevolato dall'Unione Europea</t>
  </si>
  <si>
    <t>Riscossione crediti di medio-lungo termine a tasso non agevolato dal Resto del Mondo</t>
  </si>
  <si>
    <t>Riscossione crediti sorti a seguito di escussione di garanzie in favore di altre Amministrazioni Centrali n.a.c.</t>
  </si>
  <si>
    <t>Riscossione crediti sorti a seguito di escussione di garanzie in favore di Parchi nazionali e consorzi ed enti autonomi gestori di parchi e aree naturali protette</t>
  </si>
  <si>
    <t>Riscossione crediti sorti a seguito di escussione di garanzie in favore di Aziende sanitarie locali</t>
  </si>
  <si>
    <t>Riscossione crediti sorti a seguito di escussione di garanzie in favore di altre Amministrazioni Locali n.a.c.</t>
  </si>
  <si>
    <t>Riscossione crediti sorti a seguito di escussione di garanzie in favore di Famiglie</t>
  </si>
  <si>
    <t>Riscossione crediti sorti a seguito di escussione di garanzie in favore di imprese controllate</t>
  </si>
  <si>
    <t>Riscossione crediti sorti a seguito di escussione di garanzie in favore di altre imprese partecipate</t>
  </si>
  <si>
    <t>Riscossione crediti sorti a seguito di escussione di garanzie in favore della Cassa Depositi e Prestiti - SPA</t>
  </si>
  <si>
    <t>Riscossione crediti sorti a seguito di escussione di garanzie in favore di altre Imprese</t>
  </si>
  <si>
    <t>Riscossione crediti sorti a seguito di escussione di garanzie in favore di Istituzioni Sociali Private</t>
  </si>
  <si>
    <t>Riscossione crediti sorti a seguito di escussione di garanzie in favore dell'Unione Europea</t>
  </si>
  <si>
    <t>Riscossione crediti sorti a seguito di escussione di garanzie in favore del Resto del Mondo</t>
  </si>
  <si>
    <t>Altre entrate per riduzione di altre attività finanziarie verso Ministeri</t>
  </si>
  <si>
    <t>Altre entrate per riduzione di altre attività finanziarie verso Presidenza del Consiglio dei Ministri</t>
  </si>
  <si>
    <t>Altre entrate per riduzione di altre attività finanziarie verso Organi Costituzionali e di rilievo costituzionale</t>
  </si>
  <si>
    <t>Altre entrate per riduzione di altre attività finanziarie verso Agenzie Fiscali</t>
  </si>
  <si>
    <t>Altre entrate per riduzione di altre attività finanziarie verso enti di regolazione dell'attività economica</t>
  </si>
  <si>
    <t>Altre entrate per riduzione di altre attività finanziarie verso Gruppo Equitalia</t>
  </si>
  <si>
    <t>Altre entrate per riduzione di altre attività finanziarie verso Anas S.p.A.</t>
  </si>
  <si>
    <t>Altre entrate per riduzione di altre attività finanziarie verso altri enti centrali produttori di servizi economici</t>
  </si>
  <si>
    <t>Altre entrate per riduzione di altre attività finanziarie verso autorità amministrative indipendenti</t>
  </si>
  <si>
    <t>Altre entrate per riduzione di altre attività finanziarie verso enti centrali a struttura associativa</t>
  </si>
  <si>
    <t>Altre entrate per riduzione di altre attività finanziarie verso enti centrali produttori di servizi assistenziali, ricreativi e culturali</t>
  </si>
  <si>
    <t>Altre entrate per riduzione di altre attività finanziarie verso enti e istituzioni centrali di ricerca e Istituti e stazioni sperimentali per la ricerca</t>
  </si>
  <si>
    <t>Altre entrate per riduzione di altre attività finanziarie verso altre Amministrazioni Centrali n.a.c.</t>
  </si>
  <si>
    <t>Altre entrate per riduzione di altre attività finanziarie verso Regioni e province autonome</t>
  </si>
  <si>
    <t>Altre entrate per riduzione di altre attività finanziarie verso Province</t>
  </si>
  <si>
    <t>Altre entrate per riduzione di altre attività finanziarie verso Comuni</t>
  </si>
  <si>
    <t>Altre entrate per riduzione di altre attività finanziarie verso Città metropolitane e Roma capitale</t>
  </si>
  <si>
    <t>Altre entrate per riduzione di altre attività finanziarie verso Unioni di Comuni</t>
  </si>
  <si>
    <t>Altre entrate per riduzione di altre attività finanziarie verso Comunità Montane</t>
  </si>
  <si>
    <t>Altre entrate per riduzione di altre attività finanziarie verso Camere di Commercio</t>
  </si>
  <si>
    <t>Altre entrate per riduzione di altre attività finanziarie verso Università</t>
  </si>
  <si>
    <t>Altre entrate per riduzione di altre attività finanziarie verso Parchi nazionali e consorzi ed enti autonomi gestori di parchi e aree naturali protette</t>
  </si>
  <si>
    <t>Altre entrate per riduzione di altre attività finanziarie verso Autorità Portuali</t>
  </si>
  <si>
    <t>Altre entrate per riduzione di altre attività finanziarie verso Aziende sanitarie locali</t>
  </si>
  <si>
    <t>Altre entrate per riduzione di altre attività finanziarie verso Aziende ospedaliere e Aziende ospedaliere universitarie integrate con il SSN</t>
  </si>
  <si>
    <t>Altre entrate per riduzione di altre attività finanziarie verso Policlinici</t>
  </si>
  <si>
    <t>Altre entrate per riduzione di altre attività finanziarie verso Istituti di ricovero e cura a carattere scientifico pubblici</t>
  </si>
  <si>
    <t>Altre entrate per riduzione di altre attività finanziarie verso altre Amministrazioni Locali produttrici di servizi sanitari</t>
  </si>
  <si>
    <t>Altre entrate per riduzione di altre attività finanziarie verso Agenzie regionali per le erogazioni in agricoltura</t>
  </si>
  <si>
    <t>Altre entrate per riduzione di altre attività finanziarie verso altri enti e agenzie regionali e sub regionali</t>
  </si>
  <si>
    <t>Altre entrate per riduzione di altre attività finanziarie verso Consorzi di enti locali</t>
  </si>
  <si>
    <t>Altre entrate per riduzione di altre attività finanziarie verso Fondazioni e istituzioni liriche locali e da teatri stabili di iniziativa pubblica</t>
  </si>
  <si>
    <t>Altre entrate per riduzione di altre attività finanziarie verso altre Amministrazioni Locali n.a.c.</t>
  </si>
  <si>
    <t>Altre entrate per riduzione di altre attività finanziarie verso INPS</t>
  </si>
  <si>
    <t>Altre entrate per riduzione di altre attività finanziarie verso INAIL</t>
  </si>
  <si>
    <t>Altre entrate per riduzione di altre attività finanziarie verso altri Enti di Previdenza n.a.c.</t>
  </si>
  <si>
    <t>Altre entrate per riduzione di altre attività finanziarie verso Famiglie</t>
  </si>
  <si>
    <t>Altre entrate per riduzione di altre attività finanziarie verso imprese controllate</t>
  </si>
  <si>
    <t>Altre entrate per riduzione di altre attività finanziarie verso altre imprese partecipate</t>
  </si>
  <si>
    <t>Altre entrate per riduzione di altre attività finanziarie verso  Cassa Depositi e Prestiti</t>
  </si>
  <si>
    <t>Altre entrate per riduzione di altre attività finanziarie verso altre Imprese</t>
  </si>
  <si>
    <t>Altre entrate per riduzione di altre attività finanziarie verso Istituzioni Sociali Private</t>
  </si>
  <si>
    <t>Altre entrate per riduzione di altre attività finanziarie verso Unione Europea</t>
  </si>
  <si>
    <t>Altre entrate per riduzione di altre attività finanziarie verso Resto del Mondo</t>
  </si>
  <si>
    <t>Entrate derivanti dalla chiusura anticipata di un derivato di ammortamento</t>
  </si>
  <si>
    <t>2.4.7.04.16.01.001</t>
  </si>
  <si>
    <t>D-5-d</t>
  </si>
  <si>
    <t>altri</t>
  </si>
  <si>
    <t>D-1-a</t>
  </si>
  <si>
    <t>prestiti obbligazionari</t>
  </si>
  <si>
    <t>Finanziamenti a breve termine da Ministeri</t>
  </si>
  <si>
    <t>D-1-b</t>
  </si>
  <si>
    <t>v/ altre amministrazioni pubbliche</t>
  </si>
  <si>
    <t>Finanziamenti a breve termine da Presidenza del Consiglio dei Ministri</t>
  </si>
  <si>
    <t>Finanziamenti a breve termine da Organi Costituzionali e di rilievo costituzionale</t>
  </si>
  <si>
    <t>Finanziamenti a breve termine da Agenzie Fiscali</t>
  </si>
  <si>
    <t>Finanziamenti a breve termine da enti di regolazione dell'attività economica</t>
  </si>
  <si>
    <t>Finanziamenti a breve termine da Gruppo Equitalia</t>
  </si>
  <si>
    <t>Finanziamenti a breve termine da Anas S.p.A.</t>
  </si>
  <si>
    <t>Finanziamenti a breve termine da altri enti centrali produttori di servizi economici</t>
  </si>
  <si>
    <t>Finanziamenti a breve termine da autorità amministrative indipendenti</t>
  </si>
  <si>
    <t>Finanziamenti a breve termine da enti centrali a struttura associativa</t>
  </si>
  <si>
    <t>Finanziamenti a breve termine da enti centrali produttori di servizi assistenziali, ricreativi e culturali</t>
  </si>
  <si>
    <t>Finanziamenti a breve termine da enti e istituzioni centrali di ricerca e Istituti e stazioni sperimentali per la ricerca</t>
  </si>
  <si>
    <t>Finanziamenti a breve termine da altre Amministrazioni Centrali n.a.c.</t>
  </si>
  <si>
    <t>Finanziamenti a breve termine da Regioni e province autonome</t>
  </si>
  <si>
    <t>Finanziamenti a breve termine da Province</t>
  </si>
  <si>
    <t>Finanziamenti a breve termine da Comuni</t>
  </si>
  <si>
    <t>Finanziamenti a breve termine da Città metropolitane e Roma capitale</t>
  </si>
  <si>
    <t>Finanziamenti a breve termine da Unioni di Comuni</t>
  </si>
  <si>
    <t>Finanziamenti a breve termine da Comunità Montane</t>
  </si>
  <si>
    <t>Finanziamenti a breve termine da Camere di Commercio</t>
  </si>
  <si>
    <t>Finanziamenti a breve termine da Università</t>
  </si>
  <si>
    <t>Finanziamenti a breve termine da Parchi nazionali e consorzi ed enti autonomi gestori di parchi e aree naturali protette</t>
  </si>
  <si>
    <t>Finanziamenti a breve termine da Autorità Portuali</t>
  </si>
  <si>
    <t>Finanziamenti a breve termine da Aziende sanitarie locali</t>
  </si>
  <si>
    <t>Finanziamenti a breve termine da Aziende ospedaliere e Aziende ospedaliere universitarie integrate con il SSN</t>
  </si>
  <si>
    <t>Finanziamenti a breve termine da Policlinici</t>
  </si>
  <si>
    <t>Finanziamenti a breve termine da Istituti di ricovero e cura a carattere scientifico pubblici</t>
  </si>
  <si>
    <t>Finanziamenti a breve termine da altre Amministrazioni Locali produttrici di servizi sanitari</t>
  </si>
  <si>
    <t>Finanziamenti a breve termine da Agenzie regionali per le erogazioni in agricoltura</t>
  </si>
  <si>
    <t>Finanziamenti a breve termine da altri enti e agenzie regionali e sub regionali</t>
  </si>
  <si>
    <t>Finanziamenti a breve termine da Consorzi di enti locali</t>
  </si>
  <si>
    <t>Finanziamenti a breve termine da Fondazioni e istituzioni liriche locali e da teatri stabili di iniziativa pubblica</t>
  </si>
  <si>
    <t>Finanziamenti a breve termine da altre Amministrazioni Locali n.a.c.</t>
  </si>
  <si>
    <t>Finanziamenti a breve termine da INPS</t>
  </si>
  <si>
    <t>Finanziamenti a breve termine da INAIL</t>
  </si>
  <si>
    <t>Finanziamenti a breve termine da altri Enti di Previdenza n.a.c.</t>
  </si>
  <si>
    <t>Finanziamenti a breve termine da imprese controllate</t>
  </si>
  <si>
    <t>D-1-d</t>
  </si>
  <si>
    <t>verso altri finanziatori</t>
  </si>
  <si>
    <t>Finanziamenti a breve termine da altre imprese partecipate</t>
  </si>
  <si>
    <t>Finanziamenti a breve termine da altre imprese</t>
  </si>
  <si>
    <t>Finanziamenti a breve termine da altri soggetti</t>
  </si>
  <si>
    <t>Anticipazioni da Amministrazioni Centrali</t>
  </si>
  <si>
    <t>Anticipazioni da Amministrazioni Locali</t>
  </si>
  <si>
    <t>Anticipazioni da Enti di Previdenza</t>
  </si>
  <si>
    <t>Anticipazioni da altri soggetti</t>
  </si>
  <si>
    <t>Accensione mutui e altri finanziamenti a medio lungo termine da Ministeri</t>
  </si>
  <si>
    <t>Accensione mutui e altri finanziamenti a medio lungo termine da Presidenza del Consiglio dei Ministri</t>
  </si>
  <si>
    <t>Accensione mutui e altri finanziamenti a medio lungo termine da Organi Costituzionali e di rilievo costituzionale</t>
  </si>
  <si>
    <t>Accensione mutui e altri finanziamenti a medio lungo termine da Agenzie Fiscali</t>
  </si>
  <si>
    <t>Accensione mutui e altri finanziamenti a medio lungo termine da enti di regolazione dell'attività economica</t>
  </si>
  <si>
    <t>Accensione mutui e altri finanziamenti a medio lungo termine da Gruppo Equitalia</t>
  </si>
  <si>
    <t>Accensione mutui e altri finanziamenti a medio lungo termine da Anas S.p.A.</t>
  </si>
  <si>
    <t>Accensione mutui e altri finanziamenti a medio lungo termine da altri enti centrali produttori di servizi economici</t>
  </si>
  <si>
    <t>Accensione mutui e altri finanziamenti a medio lungo termine da autorità amministrative indipendenti</t>
  </si>
  <si>
    <t>Accensione mutui e altri finanziamenti a medio lungo termine da enti centrali a struttura associativa</t>
  </si>
  <si>
    <t>Accensione mutui e altri finanziamenti a medio lungo termine da enti centrali produttori di servizi assistenziali, ricreativi e culturali</t>
  </si>
  <si>
    <t>Accensione mutui e altri finanziamenti a medio lungo termine da enti e istituzioni centrali di ricerca e Istituti e stazioni sperimentali per la ricerca</t>
  </si>
  <si>
    <t>Accensione mutui e altri finanziamenti a medio lungo termine da altre Amministrazioni Centrali n.a.c.</t>
  </si>
  <si>
    <t>Accensione mutui e altri finanziamenti a medio lungo termine da Regioni e province autonome</t>
  </si>
  <si>
    <t>Accensione mutui e altri finanziamenti a medio lungo termine da Province</t>
  </si>
  <si>
    <t>Accensione mutui e altri finanziamenti a medio lungo termine da Comuni</t>
  </si>
  <si>
    <t>Accensione mutui e altri finanziamenti a medio lungo termine da Città metropolitane e Roma capitale</t>
  </si>
  <si>
    <t>Accensione mutui e altri finanziamenti a medio lungo termine da Unioni di Comuni</t>
  </si>
  <si>
    <t>Accensione mutui e altri finanziamenti a medio lungo termine da Comunità Montane</t>
  </si>
  <si>
    <t>Accensione mutui e altri finanziamenti a medio lungo termine da Camere di Commercio</t>
  </si>
  <si>
    <t>Accensione mutui e altri finanziamenti a medio lungo termine da Università</t>
  </si>
  <si>
    <t>Accensione mutui e altri finanziamenti a medio lungo termine da Parchi nazionali e consorzi ed enti autonomi gestori di parchi e aree naturali protette</t>
  </si>
  <si>
    <t>Accensione mutui e altri finanziamenti a medio lungo termine da Autorità Portuali</t>
  </si>
  <si>
    <t>Accensione mutui e altri finanziamenti a medio lungo termine da Aziende sanitarie locali</t>
  </si>
  <si>
    <t>Accensione mutui e altri finanziamenti a medio lungo termine da Aziende ospedaliere e Aziende ospedaliere universitarie integrate con il SSN</t>
  </si>
  <si>
    <t>Accensione mutui e altri finanziamenti a medio lungo termine da Policlinici</t>
  </si>
  <si>
    <t>Accensione mutui e altri finanziamenti a medio lungo termine da Istituti di ricovero e cura a carattere scientifico pubblici</t>
  </si>
  <si>
    <t>Accensione mutui e altri finanziamenti a medio lungo termine da altre Amministrazioni Locali produttrici di servizi sanitari</t>
  </si>
  <si>
    <t>Accensione mutui e altri finanziamenti a medio lungo termine da Agenzie regionali per le erogazioni in agricoltura</t>
  </si>
  <si>
    <t>Accensione mutui e altri finanziamenti a medio lungo termine da altri enti e agenzie regionali e sub regionali</t>
  </si>
  <si>
    <t>Accensione mutui e altri finanziamenti a medio lungo termine da Consorzi di enti locali</t>
  </si>
  <si>
    <t>Accensione mutui e altri finanziamenti a medio lungo termine da Fondazioni e istituzioni liriche locali e da teatri stabili di iniziativa pubblica</t>
  </si>
  <si>
    <t>Accensione mutui e altri finanziamenti a medio lungo termine da altre Amministrazioni Locali n.a.c.</t>
  </si>
  <si>
    <t>Accensione mutui e altri finanziamenti a medio lungo termine da INPS</t>
  </si>
  <si>
    <t>Accensione mutui e altri finanziamenti a medio lungo termine da INAIL</t>
  </si>
  <si>
    <t>Accensione mutui e altri finanziamenti a medio lungo termine da altri Enti di Previdenza n.a.c.</t>
  </si>
  <si>
    <t>Accensione mutui e altri finanziamenti a medio lungo termine da imprese controllate</t>
  </si>
  <si>
    <t>Accensione mutui e altri finanziamenti a medio lungo termine da altre imprese partecipate</t>
  </si>
  <si>
    <t>Accensione mutui e altri finanziamenti a medio lungo termine da Cassa Depositi e Prestiti - SPA</t>
  </si>
  <si>
    <t>Accensione mutui e altri finanziamenti a medio lungo termine da altre imprese</t>
  </si>
  <si>
    <t>Accensione mutui e altri finanziamenti a medio lungo termine da altri soggetti con controparte residente</t>
  </si>
  <si>
    <t>Accensione mutui e altri finanziamenti a medio lungo termine da altri soggetti con controparte non residente</t>
  </si>
  <si>
    <t>Accensione prestiti da attualizzazione Contributi Pluriennali</t>
  </si>
  <si>
    <t>Accensione prestiti concessi da Ministeri a seguito di escussione di garanzie</t>
  </si>
  <si>
    <t>Accensione prestiti concessi da Presidenza del Consiglio dei Ministri a seguito di escussione di garanzie</t>
  </si>
  <si>
    <t>Accensione prestiti concessi da Organi Costituzionali e di rilievo costituzionale a seguito di escussione di garanzie</t>
  </si>
  <si>
    <t>Accensione prestiti concessi da Agenzie Fiscali a seguito di escussione di garanzie</t>
  </si>
  <si>
    <t>Accensione prestiti concessi da enti di regolazione dell'attività economica a seguito di escussione di garanzie</t>
  </si>
  <si>
    <t>Accensione prestiti concessi da Gruppo Equitalia a seguito di escussione di garanzie</t>
  </si>
  <si>
    <t>Accensione prestiti concessi da Anas S.p.A. a seguito di escussione di garanzie</t>
  </si>
  <si>
    <t>Accensione prestiti concessi da altri enti centrali produttori di servizi economici a seguito di escussione di garanzie</t>
  </si>
  <si>
    <t>Accensione prestiti concessi da autorità amministrative indipendenti a seguito di escussione di garanzie</t>
  </si>
  <si>
    <t>Accensione prestiti concessi da enti centrali a struttura associativa a seguito di escussione di garanzie</t>
  </si>
  <si>
    <t>Accensione prestiti concessi da enti centrali produttori di servizi assistenziali, ricreativi e culturali a seguito di escussione di garanzie</t>
  </si>
  <si>
    <t>Accensione prestiti concessi da enti e istituzioni centrali di ricerca e Istituti e stazioni sperimentali per la ricerca a seguito di escussione di garanzie</t>
  </si>
  <si>
    <t>Accensione prestiti concessi da altre Amministrazioni Centrali n.a.c. a seguito di escussione di garanzie</t>
  </si>
  <si>
    <t>Accensione prestiti concessi da Regioni e province autonome a seguito di escussione di garanzie</t>
  </si>
  <si>
    <t>Accensione prestiti concessi da Province a seguito di escussione di garanzie</t>
  </si>
  <si>
    <t>Accensione prestiti concessi da Comuni a seguito di escussione di garanzie</t>
  </si>
  <si>
    <t>Accensione prestiti concessi da Città metropolitane e Roma capitale a seguito di escussione di garanzie</t>
  </si>
  <si>
    <t>Accensione prestiti concessi da Unioni di Comuni a seguito di escussione di garanzie</t>
  </si>
  <si>
    <t>Accensione prestiti concessi da Comunità Montane a seguito di escussione di garanzie</t>
  </si>
  <si>
    <t>Accensione prestiti concessi da Camere di Commercio a seguito di escussione di garanzie</t>
  </si>
  <si>
    <t>Accensione prestiti concessi da Università a seguito di escussione di garanzie</t>
  </si>
  <si>
    <t>Accensione prestiti concessi da Parchi nazionali e consorzi ed enti autonomi gestori di parchi e aree naturali protette a seguito di escussione di garanzie</t>
  </si>
  <si>
    <t>Accensione prestiti concessi da Autorità Portuali a seguito di escussione di garanzie</t>
  </si>
  <si>
    <t>Accensione prestiti concessi da Aziende sanitarie locali  a seguito di escussione di garanzie</t>
  </si>
  <si>
    <t>Accensione prestiti concessi da Aziende ospedaliere e Aziende ospedaliere universitarie integrate con il SSN a seguito di escussione di garanzie</t>
  </si>
  <si>
    <t>Accensione prestiti concessi da Policlinici a seguito di escussione di garanzie</t>
  </si>
  <si>
    <t>Accensione prestiti concessi da Istituti di ricovero e cura a carattere scientifico pubblici a seguito di escussione di garanzie</t>
  </si>
  <si>
    <t>Accensione prestiti concessi da altre Amministrazioni Locali produttrici di servizi sanitari a seguito di escussione di garanzie</t>
  </si>
  <si>
    <t>Accensione prestiti concessi da Agenzie regionali per le erogazioni in agricoltura a seguito di escussione di garanzie</t>
  </si>
  <si>
    <t>Accensione prestiti concessi da altri enti e agenzie regionali e sub regionali a seguito di escussione di garanzie</t>
  </si>
  <si>
    <t>Accensione prestiti concessi da Consorzi di enti locali a seguito di escussione di garanzie</t>
  </si>
  <si>
    <t>Accensione prestiti concessi da Fondazioni e istituzioni liriche locali e da teatri stabili di iniziativa pubblica a seguito di escussione di garanzie</t>
  </si>
  <si>
    <t>Accensione prestiti concessi da altre Amministrazioni Locali n.a.c. a seguito di escussione di garanzie</t>
  </si>
  <si>
    <t>Accensione prestiti concessi da INPS a seguito di escussione di garanzie</t>
  </si>
  <si>
    <t>Accensione prestiti concessi da INAIL a seguito di escussione di garanzie</t>
  </si>
  <si>
    <t>Accensione prestiti concessi da altri Enti di Previdenza n.a.c. a seguito di escussione di garanzie</t>
  </si>
  <si>
    <t>Accensione prestiti concessi da imprese controllate a seguito di escussione di garanzie</t>
  </si>
  <si>
    <t>Accensione prestiti concessi da altre imprese partecipate a seguito di escussione di garanzie</t>
  </si>
  <si>
    <t>Accensione prestiti concessi da altre imprese a seguito di escussione di garanzie</t>
  </si>
  <si>
    <t>Accensione prestiti concessi da altri soggetti a seguito di escussione di garanzie</t>
  </si>
  <si>
    <t>Anticipazioni da istituto tesoriere/cassiere</t>
  </si>
  <si>
    <t>D-1-c</t>
  </si>
  <si>
    <t>verso banche e tesoriere</t>
  </si>
  <si>
    <t>Ritenuta del 4% sui contributi pubblici</t>
  </si>
  <si>
    <t>Ritenute per scissione contabile IVA (split payment)</t>
  </si>
  <si>
    <t>Ritenute erariali su prestazioni sociali</t>
  </si>
  <si>
    <t>Altre ritenute n.a.c.</t>
  </si>
  <si>
    <t>Ritenute erariali su redditi da lavoro dipendente per conto terzi</t>
  </si>
  <si>
    <t>Ritenute previdenziali e assistenziali su redditi da lavoro dipendente per conto terzi</t>
  </si>
  <si>
    <t>D-5-b</t>
  </si>
  <si>
    <t>verso istituti di previdenza e sicurezza sociale</t>
  </si>
  <si>
    <t>Altre ritenute al personale dipendente per conto di terzi</t>
  </si>
  <si>
    <t>Ritenute erariali su redditi da lavoro autonomo per conto terzi</t>
  </si>
  <si>
    <t>Ritenute previdenziali e assistenziali su redditi da lavoro autonomo per conto terzi</t>
  </si>
  <si>
    <t>Altre ritenute al personale con contratto di lavoro autonomo per conto di terzi</t>
  </si>
  <si>
    <t>Entrate a seguito di spese non andate a buon fine</t>
  </si>
  <si>
    <t>2.4.7.04.99.99.999</t>
  </si>
  <si>
    <t>Rimborso di fondi economali e carte aziendali</t>
  </si>
  <si>
    <t>Altre entrate per partite di giro diverse</t>
  </si>
  <si>
    <t>Rimborso per acquisti di beni per conto di terzi</t>
  </si>
  <si>
    <t>1.3.2.08.05.01.001</t>
  </si>
  <si>
    <t>C-II-4-b</t>
  </si>
  <si>
    <t>Per attività svolta per c/terzi</t>
  </si>
  <si>
    <t>2.4.2.01.01.01.001</t>
  </si>
  <si>
    <t>D-2</t>
  </si>
  <si>
    <t>Debiti verso fornitori</t>
  </si>
  <si>
    <t>Rimborso per acquisto di servizi per conto di terzi</t>
  </si>
  <si>
    <t>1.3.2.08.05.02.001</t>
  </si>
  <si>
    <t>Trasferimenti da Ministeri per operazioni conto terzi</t>
  </si>
  <si>
    <t>1.3.2.06.01.01.001</t>
  </si>
  <si>
    <t>Trasferimenti da Presidenza del Consiglio dei Ministri per operazioni conto terzi</t>
  </si>
  <si>
    <t>1.3.2.06.01.01.003</t>
  </si>
  <si>
    <t>Trasferimenti da Organi Costituzionali e di rilievo costituzionale per operazioni conto terzi</t>
  </si>
  <si>
    <t>1.3.2.06.01.01.004</t>
  </si>
  <si>
    <t>Trasferimenti da Agenzie Fiscali per operazioni conto terzi</t>
  </si>
  <si>
    <t>1.3.2.06.01.01.005</t>
  </si>
  <si>
    <t>Trasferimenti da enti di regolazione dell'attività economica per operazioni conto terzi</t>
  </si>
  <si>
    <t>1.3.2.06.01.01.006</t>
  </si>
  <si>
    <t>Trasferimenti da Gruppo Equitalia per operazioni conto terzi</t>
  </si>
  <si>
    <t>1.3.2.06.01.01.007</t>
  </si>
  <si>
    <t>Trasferimenti da Anas S.p.A. per operazioni conto terzi</t>
  </si>
  <si>
    <t>1.3.2.06.01.01.008</t>
  </si>
  <si>
    <t>Trasferimenti da altri enti centrali produttori di servizi economici per operazioni conto terzi</t>
  </si>
  <si>
    <t>1.3.2.06.01.01.009</t>
  </si>
  <si>
    <t>Trasferimenti da autorità amministrative indipendenti per operazioni conto terzi</t>
  </si>
  <si>
    <t>1.3.2.06.01.01.010</t>
  </si>
  <si>
    <t>Trasferimenti da enti centrali a struttura associativa per operazioni conto terzi</t>
  </si>
  <si>
    <t>1.3.2.06.01.01.011</t>
  </si>
  <si>
    <t>Trasferimenti da enti centrali produttori di servizi assistenziali, ricreativi e culturali per operazioni conto terzi</t>
  </si>
  <si>
    <t>1.3.2.06.01.01.012</t>
  </si>
  <si>
    <t>Trasferimenti da enti e istituzioni centrali di ricerca e Istituti e stazioni sperimentali per la ricerca per operazioni conto terzi</t>
  </si>
  <si>
    <t>1.3.2.06.01.01.013</t>
  </si>
  <si>
    <t>Trasferimenti da altre Amministrazioni Centrali n.a.c. per operazioni conto terzi</t>
  </si>
  <si>
    <t>1.3.2.06.01.01.999</t>
  </si>
  <si>
    <t>Trasferimenti da Regioni e province autonome per operazioni conto terzi</t>
  </si>
  <si>
    <t>1.3.2.06.01.02.001</t>
  </si>
  <si>
    <t>Trasferimenti da Province per operazioni conto terzi</t>
  </si>
  <si>
    <t>1.3.2.06.01.02.002</t>
  </si>
  <si>
    <t>Trasferimenti da Comuni per operazioni conto terzi</t>
  </si>
  <si>
    <t>1.3.2.06.01.02.003</t>
  </si>
  <si>
    <t>Trasferimenti da Città metropolitane e Roma capitale per operazioni conto terzi</t>
  </si>
  <si>
    <t>1.3.2.06.01.02.004</t>
  </si>
  <si>
    <t>Trasferimenti da Unioni di Comuni per operazioni conto terzi</t>
  </si>
  <si>
    <t>1.3.2.06.01.02.005</t>
  </si>
  <si>
    <t>Trasferimenti da Comunità Montane per operazioni conto terzi</t>
  </si>
  <si>
    <t>1.3.2.06.01.02.006</t>
  </si>
  <si>
    <t>Trasferimenti da Camere di Commercio per operazioni conto terzi</t>
  </si>
  <si>
    <t>1.3.2.06.01.02.007</t>
  </si>
  <si>
    <t>Trasferimenti da Università per operazioni conto terzi</t>
  </si>
  <si>
    <t>1.3.2.06.01.02.008</t>
  </si>
  <si>
    <t>Trasferimenti da Parchi nazionali e consorzi ed enti autonomi gestori di parchi e aree naturali protette per operazioni conto terzi</t>
  </si>
  <si>
    <t>1.3.2.06.01.02.009</t>
  </si>
  <si>
    <t>Trasferimenti da Autorità Portuali per operazioni conto terzi</t>
  </si>
  <si>
    <t>1.3.2.06.01.02.010</t>
  </si>
  <si>
    <t>Trasferimenti da Aziende sanitarie locali  per operazioni conto terzi</t>
  </si>
  <si>
    <t>1.3.2.06.01.02.011</t>
  </si>
  <si>
    <t>Trasferimenti da Aziende ospedaliere e Aziende ospedaliere universitarie integrate con il SSN per operazioni conto terzi</t>
  </si>
  <si>
    <t>1.3.2.06.01.02.012</t>
  </si>
  <si>
    <t>Trasferimenti da policlinici per operazioni conto terzi</t>
  </si>
  <si>
    <t>1.3.2.06.01.02.013</t>
  </si>
  <si>
    <t>Trasferimenti da Istituti di ricovero e cura a carattere scientifico pubblici per operazioni conto terzi</t>
  </si>
  <si>
    <t>1.3.2.06.01.02.014</t>
  </si>
  <si>
    <t>Trasferimenti da altre Amministrazioni Locali produttrici di servizi sanitari per operazioni conto terzi</t>
  </si>
  <si>
    <t>1.3.2.06.01.02.015</t>
  </si>
  <si>
    <t>Trasferimenti da Agenzie regionali per le erogazioni in agricoltura per operazioni conto terzi</t>
  </si>
  <si>
    <t>1.3.2.06.01.02.016</t>
  </si>
  <si>
    <t>Trasferimenti da altri enti e agenzie regionali e sub regionali per operazioni conto terzi</t>
  </si>
  <si>
    <t>1.3.2.06.01.02.017</t>
  </si>
  <si>
    <t>Trasferimenti da Consorzi di enti locali per operazioni conto terzi</t>
  </si>
  <si>
    <t>1.3.2.06.01.02.018</t>
  </si>
  <si>
    <t>Trasferimenti da Fondazioni e istituzioni liriche locali e da teatri stabili di iniziativa pubblica per operazioni conto terzi</t>
  </si>
  <si>
    <t>1.3.2.06.01.02.019</t>
  </si>
  <si>
    <t>Trasferimenti da altre Amministrazioni Locali n.a.c. per operazioni conto terzi</t>
  </si>
  <si>
    <t>1.3.2.06.01.02.999</t>
  </si>
  <si>
    <t>Trasferimenti da INPS per operazioni conto terzi</t>
  </si>
  <si>
    <t>1.3.2.06.01.03.001</t>
  </si>
  <si>
    <t>Trasferimenti da INAIL per operazioni conto terzi</t>
  </si>
  <si>
    <t>1.3.2.06.01.03.002</t>
  </si>
  <si>
    <t>Trasferimenti da altri Enti di Previdenza n.a.c. per operazioni conto terzi</t>
  </si>
  <si>
    <t>1.3.2.06.01.03.999</t>
  </si>
  <si>
    <t>Trasferimenti da Famiglie per operazioni conto terzi</t>
  </si>
  <si>
    <t>1.3.2.06.03.01.001</t>
  </si>
  <si>
    <t>Trasferimenti da imprese controllate per operazioni conto terzi</t>
  </si>
  <si>
    <t>1.3.2.06.02.01.001</t>
  </si>
  <si>
    <t>Trasferimenti da altre imprese partecipate per operazioni conto terzi</t>
  </si>
  <si>
    <t>1.3.2.06.02.01.002</t>
  </si>
  <si>
    <t>Trasferimenti da altre imprese per operazioni conto terzi</t>
  </si>
  <si>
    <t>1.3.2.06.02.01.999</t>
  </si>
  <si>
    <t>Trasferimenti da Istituzioni Sociali Private  per operazioni conto terzi</t>
  </si>
  <si>
    <t>1.3.2.06.03.02.001</t>
  </si>
  <si>
    <t>Trasferimenti dall'Unione Europea e dal Resto del Mondo per operazioni conto terzi</t>
  </si>
  <si>
    <t>1.3.2.06.03.03.001</t>
  </si>
  <si>
    <t>Costituzione di depositi cauzionali o contrattuali di terzi</t>
  </si>
  <si>
    <t>Restituzione di depositi cauzionali o contrattuali presso terzi</t>
  </si>
  <si>
    <t>Riscossione di imposte di natura corrente per conto di terzi</t>
  </si>
  <si>
    <t>1.3.2.01.01.05.001</t>
  </si>
  <si>
    <t>2.4.5.03.01.01.001</t>
  </si>
  <si>
    <t>Riscossione di imposte in conto capitale per conto di terzi</t>
  </si>
  <si>
    <t>1.3.2.01.01.05.002</t>
  </si>
  <si>
    <t>2.4.5.04.02.01.001</t>
  </si>
  <si>
    <t>Altre entrate per conto terzi</t>
  </si>
  <si>
    <t>Arretrati per anni precedenti corrisposti al personale a tempo indeterminato</t>
  </si>
  <si>
    <t>2.4.7.01.01.01.001</t>
  </si>
  <si>
    <t>Voci stipendiali corrisposte al personale a tempo indeterminato</t>
  </si>
  <si>
    <t>2.4.7.01.02.01.001</t>
  </si>
  <si>
    <t>Straordinario per il personale a tempo indeterminato</t>
  </si>
  <si>
    <t>2.4.7.01.03.01.001</t>
  </si>
  <si>
    <t>Indennità ed altri compensi, esclusi i rimborsi spesa per missione, corrisposti al personale a tempo indeterminato</t>
  </si>
  <si>
    <t>2.4.7.01.04.01.001</t>
  </si>
  <si>
    <t>Arretrati per anni precedenti corrisposti al personale a tempo determinato</t>
  </si>
  <si>
    <t>2.4.7.01.05.01.001</t>
  </si>
  <si>
    <t>Voci stipendiali corrisposte al personale a tempo determinato</t>
  </si>
  <si>
    <t>2.4.7.01.06.01.001</t>
  </si>
  <si>
    <t>Straordinario per il personale a tempo determinato</t>
  </si>
  <si>
    <t>2.4.7.01.07.01.001</t>
  </si>
  <si>
    <t>Indennità ed altri compensi, esclusi i rimborsi spesa documentati per missione, corrisposti al personale a tempo determinato</t>
  </si>
  <si>
    <t>2.4.7.01.08.01.001</t>
  </si>
  <si>
    <t>Assegni di ricerca</t>
  </si>
  <si>
    <t>2.4.7.01.09.01.001</t>
  </si>
  <si>
    <t>Contributi per asili nido e strutture sportive, ricreative o di vacanza messe a disposizione dei lavoratori dipendenti e delle loro famiglie e altre spese per il benessere del personale</t>
  </si>
  <si>
    <t>2.4.7.01.16.01.001</t>
  </si>
  <si>
    <t>Buoni pasto</t>
  </si>
  <si>
    <t>Altre spese per il personale n.a.c.</t>
  </si>
  <si>
    <t>2.4.7.01.99.99.999</t>
  </si>
  <si>
    <t>Contributi obbligatori per il personale</t>
  </si>
  <si>
    <t>2.4.6.01.01.01.001</t>
  </si>
  <si>
    <t>Contributi previdenza complementare</t>
  </si>
  <si>
    <t>2.4.6.01.02.01.001</t>
  </si>
  <si>
    <t>Contributi per indennità di fine rapporto</t>
  </si>
  <si>
    <t>2.4.6.01.03.01.001</t>
  </si>
  <si>
    <t>Altri contributi sociali effettivi n.a.c.</t>
  </si>
  <si>
    <t>2.4.6.01.99.01.001</t>
  </si>
  <si>
    <t>Assegni familiari</t>
  </si>
  <si>
    <t>2.4.7.01.10.01.001</t>
  </si>
  <si>
    <t>Equo indennizzo</t>
  </si>
  <si>
    <t>2.4.7.01.11.01.001</t>
  </si>
  <si>
    <t>Indennità di fine servizio erogata direttamente dal datore di lavoro</t>
  </si>
  <si>
    <t>2.4.7.01.12.01.001</t>
  </si>
  <si>
    <t>Oneri per il personale in quiescenza</t>
  </si>
  <si>
    <t>2.4.7.04.11.01.001</t>
  </si>
  <si>
    <t>Arretrati per oneri per il personale in quiescenza</t>
  </si>
  <si>
    <t>2.4.7.04.12.01.001</t>
  </si>
  <si>
    <t>Contributi erogati direttamente al proprio personale n.a.c.</t>
  </si>
  <si>
    <t>2.4.7.01.13.01.001</t>
  </si>
  <si>
    <t>Imposta regionale sulle attività produttive (IRAP)</t>
  </si>
  <si>
    <t>2.4.5.01.01.01.001</t>
  </si>
  <si>
    <t>Imposta di registro e di bollo</t>
  </si>
  <si>
    <t>2.4.5.01.02.01.001</t>
  </si>
  <si>
    <t>Imposta comunale sulla pubblicità e diritto sulle pubbliche affissioni</t>
  </si>
  <si>
    <t>2.4.5.01.03.01.001</t>
  </si>
  <si>
    <t>Tributo speciale per il deposito in discarica dei rifiuti solidi</t>
  </si>
  <si>
    <t>2.4.5.01.04.01.001</t>
  </si>
  <si>
    <t>Tributo funzione tutela e protezione ambiente</t>
  </si>
  <si>
    <t>2.4.5.01.05.01.001</t>
  </si>
  <si>
    <t>Tassa e/o tariffa smaltimento rifiuti solidi urbani</t>
  </si>
  <si>
    <t>2.4.5.01.06.01.001</t>
  </si>
  <si>
    <t>Tassa e/o canone occupazione spazi e aree pubbliche</t>
  </si>
  <si>
    <t>2.4.5.01.07.01.001</t>
  </si>
  <si>
    <t>Tassa sulle emissioni di anidride solforosa</t>
  </si>
  <si>
    <t>2.4.5.01.08.01.001</t>
  </si>
  <si>
    <t>Tassa di circolazione dei veicoli a motore (tassa automobilistica)</t>
  </si>
  <si>
    <t>2.4.5.01.09.01.001</t>
  </si>
  <si>
    <t>Imposta sul reddito delle persone giuridiche (ex IRPEG)</t>
  </si>
  <si>
    <t>2.4.5.01.10.01.001</t>
  </si>
  <si>
    <t>Imposta comunale sugli immobili (ICI)</t>
  </si>
  <si>
    <t>2.4.5.01.11.01.001</t>
  </si>
  <si>
    <t>Imposta Municipale Propria</t>
  </si>
  <si>
    <t>2.4.5.01.12.01.001</t>
  </si>
  <si>
    <t>Imposta sulle plusvalenze da cessione di attività finanziarie</t>
  </si>
  <si>
    <t>2.4.5.01.13.01.001</t>
  </si>
  <si>
    <t>Tributi sulle successioni e donazioni</t>
  </si>
  <si>
    <t>2.4.5.01.14.01.001</t>
  </si>
  <si>
    <t>Imposte, tasse e proventi assimilati a carico dell'ente n.a.c.</t>
  </si>
  <si>
    <t>2.4.5.01.99.01.001</t>
  </si>
  <si>
    <t>Giornali e riviste</t>
  </si>
  <si>
    <t>Pubblicazioni</t>
  </si>
  <si>
    <t>Carta, cancelleria e stampati</t>
  </si>
  <si>
    <t>Carburanti, combustibili e lubrificanti</t>
  </si>
  <si>
    <t>Equipaggiamento</t>
  </si>
  <si>
    <t>Vestiario</t>
  </si>
  <si>
    <t>Accessori per uffici e alloggi</t>
  </si>
  <si>
    <t>Materiale informatico</t>
  </si>
  <si>
    <t>Altri materiali tecnico-specialistici non sanitari</t>
  </si>
  <si>
    <t>Strumenti tecnico-specialistici non sanitari</t>
  </si>
  <si>
    <t>Beni per attività di rappresentanza</t>
  </si>
  <si>
    <t>Beni per consultazioni elettorali</t>
  </si>
  <si>
    <t>Generi alimentari</t>
  </si>
  <si>
    <t>Accessori per attività sportive e ricreative</t>
  </si>
  <si>
    <t>Stampati specialistici</t>
  </si>
  <si>
    <t>Altri beni e materiali di consumo n.a.c.</t>
  </si>
  <si>
    <t>Fauna selvatica e non selvatica</t>
  </si>
  <si>
    <t>Flora selvatica e non selvatica</t>
  </si>
  <si>
    <t>Armi leggere (uso singolo) e munizioni</t>
  </si>
  <si>
    <t>Altro materiale per usi militari, ordine pubblico, sicurezza n.a.c.</t>
  </si>
  <si>
    <t>Prodotti farmaceutici ed emoderivati</t>
  </si>
  <si>
    <t>Sangue ed emocomponenti</t>
  </si>
  <si>
    <t>Dispositivi medici</t>
  </si>
  <si>
    <t>Prodotti dietetici</t>
  </si>
  <si>
    <t>Materiali per la profilassi (Vaccini)</t>
  </si>
  <si>
    <t>Prodotti chimici</t>
  </si>
  <si>
    <t>Materali e prodotti per uso veterinario</t>
  </si>
  <si>
    <t>Altri beni e prodotti sanitari n.a.c.</t>
  </si>
  <si>
    <t>Organi istituzionali dell'amministrazione - Indennità</t>
  </si>
  <si>
    <t>2.4.7.02.01.01.001</t>
  </si>
  <si>
    <t>Organi istituzionali dell'amministrazione - Rimborsi</t>
  </si>
  <si>
    <t>2.4.7.02.02.01.001</t>
  </si>
  <si>
    <t>Commissioni elettorali</t>
  </si>
  <si>
    <t>2.4.7.03.01.01.001</t>
  </si>
  <si>
    <t>Compensi agli organi istituzionali di revisione, di controllo ed altri incarichi istituzionali dell'amministrazione</t>
  </si>
  <si>
    <t>Rimborso per viaggio e trasloco</t>
  </si>
  <si>
    <t>2.4.7.01.14.01.001</t>
  </si>
  <si>
    <t>Indennità di missione e di trasferta</t>
  </si>
  <si>
    <t>2.4.7.01.15.01.001</t>
  </si>
  <si>
    <t>Servizi per attività di rappresentanza</t>
  </si>
  <si>
    <t>Pubblicità</t>
  </si>
  <si>
    <t>Organizzazione e partecipazione a manifestazioni e convegni</t>
  </si>
  <si>
    <t>Altre spese per relazioni pubbliche, convegni e mostre, pubblicità n.a.c</t>
  </si>
  <si>
    <t>Altri aggi di riscossione n.a.c.</t>
  </si>
  <si>
    <t>Acquisto di servizi per formazione obbligatoria</t>
  </si>
  <si>
    <t>Acquisto di servizi per altre spese per formazione e addestramento n.a.c.</t>
  </si>
  <si>
    <t>Telefonia fissa</t>
  </si>
  <si>
    <t>Telefonia mobile</t>
  </si>
  <si>
    <t>Accesso a banche dati e a pubblicazioni on line</t>
  </si>
  <si>
    <t>Energia elettrica</t>
  </si>
  <si>
    <t>Acqua</t>
  </si>
  <si>
    <t>Gas</t>
  </si>
  <si>
    <t>Spese di condominio</t>
  </si>
  <si>
    <t>Utenze e canoni per altri servizi n.a.c.</t>
  </si>
  <si>
    <t>Canoni Disponibilità</t>
  </si>
  <si>
    <t>Canoni Servizi</t>
  </si>
  <si>
    <t>Altri canoni per progetti in partenariato pubblico-privato</t>
  </si>
  <si>
    <t>Locazione di beni immobili</t>
  </si>
  <si>
    <t>Noleggi di mezzi di trasporto</t>
  </si>
  <si>
    <t>Noleggi di attrezzature scientifiche e sanitarie</t>
  </si>
  <si>
    <t>Noleggi di hardware</t>
  </si>
  <si>
    <t>Fitti di terreni e giacimenti</t>
  </si>
  <si>
    <t>Licenze d'uso per software</t>
  </si>
  <si>
    <t>Altre licenze</t>
  </si>
  <si>
    <t>Noleggi di impianti e macchinari</t>
  </si>
  <si>
    <t>Locazione di beni immobili nell'ambito di operazioni di lease back</t>
  </si>
  <si>
    <t>Altre spese sostenute per utilizzo di beni di terzi n.a.c.</t>
  </si>
  <si>
    <t>Leasing operativo di mezzi di trasporto</t>
  </si>
  <si>
    <t>Leasing operativo di attrezzature e macchinari</t>
  </si>
  <si>
    <t>Leasing operativo di altri beni</t>
  </si>
  <si>
    <t>Manutenzione ordinaria e riparazioni di mezzi di trasporto ad uso civile, di sicurezza e ordine pubblico</t>
  </si>
  <si>
    <t>Manutenzione ordinaria e riparazioni di mobili e arredi</t>
  </si>
  <si>
    <t>Manutenzione ordinaria e riparazioni di impianti e macchinari</t>
  </si>
  <si>
    <t>Manutenzione ordinaria e riparazioni di attrezzature</t>
  </si>
  <si>
    <t>Manutenzione ordinaria e riparazioni di macchine per ufficio</t>
  </si>
  <si>
    <t>Manutenzione ordinaria e riparazioni di armi</t>
  </si>
  <si>
    <t>Manutenzione ordinaria e riparazioni di beni immobili</t>
  </si>
  <si>
    <t>Manutenzione ordinaria e riparazioni di beni immobili di valore culturale, storico ed artistico</t>
  </si>
  <si>
    <t>Manutenzione ordinaria e riparazioni di oggetti di valore</t>
  </si>
  <si>
    <t>Manutenzione ordinaria e riparazioni di altri beni materiali</t>
  </si>
  <si>
    <t>Manutenzione ordinaria e riparazioni di terreni e beni materiali non prodotti</t>
  </si>
  <si>
    <t>Incarichi libero professionali di studi, ricerca e consulenza</t>
  </si>
  <si>
    <t>2.4.7.04.03.01.001</t>
  </si>
  <si>
    <t>Esperti per commissioni, comitati e consigli</t>
  </si>
  <si>
    <t>Incarichi a società di studi, ricerca e consulenza</t>
  </si>
  <si>
    <t>Interpretariato e traduzioni</t>
  </si>
  <si>
    <t>Assistenza psicologica, sociale e religiosa</t>
  </si>
  <si>
    <t>Assistenza medica e psicologica per i detenuti</t>
  </si>
  <si>
    <t>Perizie</t>
  </si>
  <si>
    <t>Servizi investigativi e intercettazioni</t>
  </si>
  <si>
    <t>Patrocinio legale</t>
  </si>
  <si>
    <t>Patrocinio legale gratuito a carico dello Stato</t>
  </si>
  <si>
    <t>Prestazioni di natura contabile, tributaria e del lavoro</t>
  </si>
  <si>
    <t>Prestazioni tecnico-scientifiche a fini di ricerca</t>
  </si>
  <si>
    <t>Deposito, mantenimento e tutela dei brevetti</t>
  </si>
  <si>
    <t>Altre prestazioni professionali e specialistiche n.a.c.</t>
  </si>
  <si>
    <t>Acquisto di servizi da agenzie di lavoro interinale</t>
  </si>
  <si>
    <t>Quota LSU in carico all'ente</t>
  </si>
  <si>
    <t>Collaborazioni coordinate e a progetto</t>
  </si>
  <si>
    <t>Tirocini formativi extracurriculari</t>
  </si>
  <si>
    <t>2.4.7.04.03.01.002</t>
  </si>
  <si>
    <t>Altre forme di lavoro flessibile n.a.c.</t>
  </si>
  <si>
    <t>Servizi di sorveglianza, custodia e accoglienza</t>
  </si>
  <si>
    <t>Servizi di pulizia e lavanderia</t>
  </si>
  <si>
    <t>Trasporti, traslochi e facchinaggio</t>
  </si>
  <si>
    <t>Stampa e rilegatura</t>
  </si>
  <si>
    <t>Servizi ausiliari a beneficio del personale</t>
  </si>
  <si>
    <t>Rimozione e smaltimento di rifiuti tossico-nocivi e di altri materiali</t>
  </si>
  <si>
    <t>Altri servizi ausiliari n.a.c.</t>
  </si>
  <si>
    <t>Servizio mense personale militare</t>
  </si>
  <si>
    <t>Servizio mense personale civile</t>
  </si>
  <si>
    <t>Servizio mense detenuti e sottoposti a fermo di polizia</t>
  </si>
  <si>
    <t>Altri servizi di ristorazione</t>
  </si>
  <si>
    <t>Contratti di servizio di trasporto pubblico</t>
  </si>
  <si>
    <t>Contratti di servizio di trasporto scolastico</t>
  </si>
  <si>
    <t>Contratti di servizio per il trasporto di disabili e anziani</t>
  </si>
  <si>
    <t>Contratti di servizio per la raccolta rifiuti</t>
  </si>
  <si>
    <t>Contratti di servizio per il conferimento in discarica dei rifiuti</t>
  </si>
  <si>
    <t>Contratti di servizio per le mense scolastiche</t>
  </si>
  <si>
    <t>Contratti di servizio per la formazione dei cittadini</t>
  </si>
  <si>
    <t>Contratti di servizio di assistenza sociale residenziale e semiresidenziale</t>
  </si>
  <si>
    <t>Contratti di servizio di assistenza sociale domiciliare</t>
  </si>
  <si>
    <t>Contratti di servizio di asilo nido</t>
  </si>
  <si>
    <t>Contratti di servizio per la lotta al randagismo</t>
  </si>
  <si>
    <t>Contratti di servizio per la gestione delle aree di sosta a pagamento</t>
  </si>
  <si>
    <t>Contratti di servizio per la gestione del servizio idrico integrato</t>
  </si>
  <si>
    <t>Contratti di servizio  per la distribuzione del gas</t>
  </si>
  <si>
    <t>Contratti di servizio per l'illuminazione pubblica</t>
  </si>
  <si>
    <t>Altre spese per contratti di servizio pubblico</t>
  </si>
  <si>
    <t>Pubblicazione bandi di gara</t>
  </si>
  <si>
    <t>Spese postali</t>
  </si>
  <si>
    <t>2.4.7.03.02.01.001</t>
  </si>
  <si>
    <t>Onorificenze e riconoscimenti istituzionali</t>
  </si>
  <si>
    <t>Spese notarili</t>
  </si>
  <si>
    <t>Altre spese per servizi amministrativi</t>
  </si>
  <si>
    <t>Commissioni per servizi finanziari</t>
  </si>
  <si>
    <t>2.4.7.03.03.01.001</t>
  </si>
  <si>
    <t>Oneri per servizio di tesoreria</t>
  </si>
  <si>
    <t>Spese per servizi finanziari n.a.c.</t>
  </si>
  <si>
    <t>Spese per accertamenti sanitari resi necessari dall'attività lavorativa</t>
  </si>
  <si>
    <t>Acquisti di servizi sanitari per medicina di base</t>
  </si>
  <si>
    <t>Acquisti di servizi sanitari per farmaceutica</t>
  </si>
  <si>
    <t>Acquisti di servizi sanitari per assistenza specialistica ambulatoriale</t>
  </si>
  <si>
    <t>Acquisti di servizi sanitari per assistenza riabilitativa</t>
  </si>
  <si>
    <t>Acquisti di servizi sanitari per assistenza integrativa</t>
  </si>
  <si>
    <t>Acquisti di servizi sanitari per assistenza protesica</t>
  </si>
  <si>
    <t>Acquisti di servizi sanitari per assistenza termale</t>
  </si>
  <si>
    <t>Acquisti di servizi sanitari per assistenza ospedaliera</t>
  </si>
  <si>
    <t>Acquisti di servizi di psichiatria residenziale e semiresidenziale</t>
  </si>
  <si>
    <t>Acquisti di servizi di distribuzione farmaci</t>
  </si>
  <si>
    <t>Acquisti di servizi termali in convenzione</t>
  </si>
  <si>
    <t>Acquisti di servizi di trasporto in emergenza e urgenza</t>
  </si>
  <si>
    <t>Acquisti di servizi socio sanitari a rilevanza sanitaria</t>
  </si>
  <si>
    <t>D-4-b</t>
  </si>
  <si>
    <t>Altri acquisti di servizi sanitari n.a.c.</t>
  </si>
  <si>
    <t>Gestione e manutenzione applicazioni</t>
  </si>
  <si>
    <t>Assistenza all'utente e formazione</t>
  </si>
  <si>
    <t>Servizi per l'interoperabilità e la cooperazione</t>
  </si>
  <si>
    <t>Servizi di rete per trasmissione dati e VoIP e relativa manutenzione</t>
  </si>
  <si>
    <t>Servizi per i sistemi e relativa manutenzione</t>
  </si>
  <si>
    <t>Servizi di sicurezza</t>
  </si>
  <si>
    <t>Servizi di gestione documentale</t>
  </si>
  <si>
    <t>Servizi di monitoraggio della qualità dei servizi</t>
  </si>
  <si>
    <t>Servizi per le postazioni di lavoro e relativa manutenzione</t>
  </si>
  <si>
    <t>Servizi di consulenza e prestazioni professionali ICT</t>
  </si>
  <si>
    <t>Processi trasversali alle classi di servizio</t>
  </si>
  <si>
    <t>Altri servizi informatici e di telecomunicazioni n.a.c.</t>
  </si>
  <si>
    <t>Spese legali per esproprio</t>
  </si>
  <si>
    <t>2.4.7.03.04.01.001</t>
  </si>
  <si>
    <t>Altre spese legali</t>
  </si>
  <si>
    <t>Quote di associazioni</t>
  </si>
  <si>
    <t>Altre spese per consultazioni elettorali dell'ente</t>
  </si>
  <si>
    <t>Spese per commissioni e comitati dell'Ente</t>
  </si>
  <si>
    <t>Custodia giudiziaria</t>
  </si>
  <si>
    <t>Servizi di mobilità a terzi (bus navetta, …)</t>
  </si>
  <si>
    <t>Acquisto di sevizi per verde e arredo urbano</t>
  </si>
  <si>
    <t>Formazione a personale esterno all'ente</t>
  </si>
  <si>
    <t>Rassegna stampa</t>
  </si>
  <si>
    <t>Comunicazione WEB</t>
  </si>
  <si>
    <t>Altri servizi diversi n.a.c.</t>
  </si>
  <si>
    <t>Trasferimenti correnti a Ministeri</t>
  </si>
  <si>
    <t>2.4.3.02.01.01.001</t>
  </si>
  <si>
    <t>Trasferimenti correnti a Ministero dell'Istruzione - Istituzioni scolastiche</t>
  </si>
  <si>
    <t>2.4.3.02.01.01.002</t>
  </si>
  <si>
    <t>Trasferimenti correnti a Presidenza del Consiglio dei Ministri</t>
  </si>
  <si>
    <t>2.4.3.02.01.01.003</t>
  </si>
  <si>
    <t>Trasferimenti correnti a Organi Costituzionali e di rilievo costituzionale</t>
  </si>
  <si>
    <t>2.4.3.02.01.01.004</t>
  </si>
  <si>
    <t>Trasferimenti correnti a Agenzie Fiscali</t>
  </si>
  <si>
    <t>2.4.3.02.01.01.005</t>
  </si>
  <si>
    <t>Trasferimenti correnti a enti di regolazione dell'attività economica</t>
  </si>
  <si>
    <t>2.4.3.02.01.01.006</t>
  </si>
  <si>
    <t>Trasferimenti correnti a Gruppo Equitalia</t>
  </si>
  <si>
    <t>2.4.3.02.01.01.007</t>
  </si>
  <si>
    <t>Trasferimenti correnti a Anas S.p.A.</t>
  </si>
  <si>
    <t>2.4.3.02.01.01.008</t>
  </si>
  <si>
    <t>Trasferimenti correnti a altri enti centrali produttori di servizi economici</t>
  </si>
  <si>
    <t>2.4.3.02.01.01.009</t>
  </si>
  <si>
    <t>Trasferimenti correnti a autorità amministrative indipendenti</t>
  </si>
  <si>
    <t>2.4.3.02.01.01.010</t>
  </si>
  <si>
    <t>Trasferimenti correnti a enti centrali a struttura associativa</t>
  </si>
  <si>
    <t>2.4.3.02.01.01.011</t>
  </si>
  <si>
    <t>Trasferimenti correnti a enti centrali produttori di servizi assistenziali, ricreativi e culturali</t>
  </si>
  <si>
    <t>2.4.3.02.01.01.012</t>
  </si>
  <si>
    <t>Trasferimenti correnti a enti e istituzioni centrali di ricerca e Istituti e stazioni sperimentali per la ricerca</t>
  </si>
  <si>
    <t>2.4.3.02.01.01.013</t>
  </si>
  <si>
    <t>Trasferimenti correnti al Ministero dell'economia in attuazione di norme in materia di contenimento di spesa</t>
  </si>
  <si>
    <t>2.4.3.02.01.01.014</t>
  </si>
  <si>
    <t>Trasferimenti correnti a altre Amministrazioni Centrali n.a.c.</t>
  </si>
  <si>
    <t>2.4.3.02.01.01.999</t>
  </si>
  <si>
    <t>Trasferimenti correnti a Regioni e province autonome</t>
  </si>
  <si>
    <t>2.4.3.02.01.02.001</t>
  </si>
  <si>
    <t>Trasferimenti correnti a Province</t>
  </si>
  <si>
    <t>2.4.3.02.01.02.002</t>
  </si>
  <si>
    <t>Trasferimenti correnti a Comuni</t>
  </si>
  <si>
    <t>2.4.3.02.01.02.003</t>
  </si>
  <si>
    <t>Trasferimenti correnti a Città metropolitane e Roma capitale</t>
  </si>
  <si>
    <t>2.4.3.02.01.02.004</t>
  </si>
  <si>
    <t>Trasferimenti correnti a Unioni di Comuni</t>
  </si>
  <si>
    <t>2.4.3.02.01.02.005</t>
  </si>
  <si>
    <t>Trasferimenti correnti a Comunità Montane</t>
  </si>
  <si>
    <t>2.4.3.02.01.02.006</t>
  </si>
  <si>
    <t>Trasferimenti correnti a Camere di Commercio</t>
  </si>
  <si>
    <t>2.4.3.02.01.02.007</t>
  </si>
  <si>
    <t>Trasferimenti correnti a Università</t>
  </si>
  <si>
    <t>2.4.3.02.01.02.008</t>
  </si>
  <si>
    <t>Trasferimenti correnti a Parchi nazionali e consorzi ed enti autonomi gestori di parchi e aree naturali protette</t>
  </si>
  <si>
    <t>2.4.3.02.01.02.009</t>
  </si>
  <si>
    <t>Trasferimenti correnti a Autorità Portuali</t>
  </si>
  <si>
    <t>2.4.3.02.01.02.010</t>
  </si>
  <si>
    <t>Trasferimenti correnti a Aziende sanitarie locali  n.a.f.</t>
  </si>
  <si>
    <t>2.4.3.02.01.02.011</t>
  </si>
  <si>
    <t>Trasferimenti correnti a Aziende ospedaliere e Aziende ospedaliere universitarie integrate con il SSN n.a.f.</t>
  </si>
  <si>
    <t>2.4.3.02.01.02.012</t>
  </si>
  <si>
    <t>Trasferimenti correnti a policlinici n.a.f.</t>
  </si>
  <si>
    <t>2.4.3.02.01.02.013</t>
  </si>
  <si>
    <t>Trasferimenti correnti a Istituti di ricovero e cura a carattere scientifico pubblici n.a.f.</t>
  </si>
  <si>
    <t>2.4.3.02.01.02.014</t>
  </si>
  <si>
    <t>Trasferimenti correnti a altre Amministrazioni Locali produttrici di servizi sanitari</t>
  </si>
  <si>
    <t>2.4.3.02.01.02.015</t>
  </si>
  <si>
    <t>Trasferimenti correnti a Agenzie regionali per le erogazioni in agricoltura</t>
  </si>
  <si>
    <t>2.4.3.02.01.02.016</t>
  </si>
  <si>
    <t>Trasferimenti correnti a altri enti e agenzie regionali e sub regionali</t>
  </si>
  <si>
    <t>2.4.3.02.01.02.017</t>
  </si>
  <si>
    <t>Trasferimenti correnti a Consorzi di enti locali</t>
  </si>
  <si>
    <t>2.4.3.02.01.02.018</t>
  </si>
  <si>
    <t>Trasferimenti correnti a Fondazioni e istituzioni liriche locali e a Teatri stabili di iniziativa pubblica</t>
  </si>
  <si>
    <t>2.4.3.02.01.02.019</t>
  </si>
  <si>
    <t>Trasferimenti correnti a Aziende sanitarie locali  a titolo di finanziamento di livelli di assistenza superiori ai livelli essenziali di assistenza (LEA)</t>
  </si>
  <si>
    <t>2.4.3.02.01.02.021</t>
  </si>
  <si>
    <t>Trasferimenti correnti a Aziende ospedaliere e Aziende ospedaliere universitarie integrate con il SSN a titolo di finanziamento del servizio sanitario nazionale</t>
  </si>
  <si>
    <t>Trasferimenti correnti a Aziende ospedaliere e Aziende ospedaliere universitarie integrate con il SSN a titolo di finanziamento di livelli di assistenza superiori ai livelli essenziali di assistenza (LEA)</t>
  </si>
  <si>
    <t>2.4.3.02.01.02.025</t>
  </si>
  <si>
    <t>2.4.3.02.01.02.026</t>
  </si>
  <si>
    <t>Trasferimenti correnti a Aziende ospedaliere e Aziende ospedaliere universitarie integrate con il SSN a titolo di finanziamento aggiuntivo corrente per la garanzia dell'equilibrio del bilancio sanitario corrente</t>
  </si>
  <si>
    <t>2.4.3.02.01.02.027</t>
  </si>
  <si>
    <t>Trasferimenti correnti a Istituti di ricovero e cura a carattere scientifico pubblici a titolo di finanziamento del servizio sanitario nazionale</t>
  </si>
  <si>
    <t>Trasferimenti correnti a policlinici a titolo di finanziamento del servizio sanitario nazionale</t>
  </si>
  <si>
    <t>2.4.3.02.01.02.030</t>
  </si>
  <si>
    <t>Trasferimenti correnti a policlinici a titolo di finanziamento di livelli di assistenza superiori ai livelli essenziali di assistenza (LEA)</t>
  </si>
  <si>
    <t>2.4.3.02.01.02.031</t>
  </si>
  <si>
    <t>Trasferimenti correnti a policlinici a titolo di finanziamento aggiuntivo corrente per la garanzia dell'equilibrio del bilancio sanitario corrente</t>
  </si>
  <si>
    <t>2.4.3.02.01.02.032</t>
  </si>
  <si>
    <t>2.4.3.02.01.02.033</t>
  </si>
  <si>
    <t>Trasferimenti correnti a Istituti di ricovero e cura a carattere scientifico pubblici a titolo di finanziamento di livelli di assistenza superiori ai livelli essenziali di assistenza (LEA)</t>
  </si>
  <si>
    <t>2.4.3.02.01.02.034</t>
  </si>
  <si>
    <t>Trasferimenti correnti a Istituti di ricovero e cura a carattere scientifico pubblici a titolo di finanziamento aggiuntivo corrente per la garanzia dell'equilibrio del bilancio sanitario corrente</t>
  </si>
  <si>
    <t>2.4.3.02.01.02.035</t>
  </si>
  <si>
    <t>Trasferimenti correnti a Regioni - Fondo Sanitario Nazionale</t>
  </si>
  <si>
    <t>2.4.3.02.01.02.038</t>
  </si>
  <si>
    <t>Trasferimenti correnti a altre Amministrazioni Locali n.a.c.</t>
  </si>
  <si>
    <t>2.4.3.02.01.02.999</t>
  </si>
  <si>
    <t>Trasferimenti correnti a INPS</t>
  </si>
  <si>
    <t>2.4.3.02.01.03.001</t>
  </si>
  <si>
    <t>Trasferimenti correnti a INAIL</t>
  </si>
  <si>
    <t>2.4.3.02.01.03.002</t>
  </si>
  <si>
    <t>Trasferimenti correnti a altri Enti di Previdenza n.a.c.</t>
  </si>
  <si>
    <t>2.4.3.02.01.03.999</t>
  </si>
  <si>
    <t>Trasferimenti correnti a organismi interni e/o unità locali della amministrazione</t>
  </si>
  <si>
    <t>2.4.3.02.01.04.001</t>
  </si>
  <si>
    <t>D-4-e</t>
  </si>
  <si>
    <t>Liquidazioni per fine rapporto di lavoro</t>
  </si>
  <si>
    <t>2.4.3.02.99.01.002</t>
  </si>
  <si>
    <t>Altri sussidi e assegni</t>
  </si>
  <si>
    <t>2.4.3.02.99.01.999</t>
  </si>
  <si>
    <t>Altri assegni e sussidi assistenziali</t>
  </si>
  <si>
    <t>2.4.3.02.99.02.999</t>
  </si>
  <si>
    <t>Borse di studio</t>
  </si>
  <si>
    <t>2.4.7.04.02.01.001</t>
  </si>
  <si>
    <t>Contratti di formazione specialistica area medica</t>
  </si>
  <si>
    <t>2.4.7.04.02.01.002</t>
  </si>
  <si>
    <t>Tirocini formativi curriculari</t>
  </si>
  <si>
    <t>2.4.7.04.02.01.003</t>
  </si>
  <si>
    <t>Vincite a lotterie</t>
  </si>
  <si>
    <t>2.4.3.02.99.04.002</t>
  </si>
  <si>
    <t>Altri trasferimenti a famiglie per vincite</t>
  </si>
  <si>
    <t>2.4.3.02.99.04.999</t>
  </si>
  <si>
    <t>Servizio civile</t>
  </si>
  <si>
    <t>2.4.3.02.99.05.001</t>
  </si>
  <si>
    <t>Altri trasferimenti a famiglie n.a.c.</t>
  </si>
  <si>
    <t>2.4.3.02.99.05.999</t>
  </si>
  <si>
    <t>Trasferimenti correnti a imprese controllate</t>
  </si>
  <si>
    <t>2.4.3.02.02.01.001</t>
  </si>
  <si>
    <t>D-4-c</t>
  </si>
  <si>
    <t>Trasferimenti correnti a altre imprese partecipate</t>
  </si>
  <si>
    <t>2.4.3.02.03.02.001</t>
  </si>
  <si>
    <t>D-4-d</t>
  </si>
  <si>
    <t>Trasferimenti correnti a altre imprese</t>
  </si>
  <si>
    <t>2.4.3.02.99.06.001</t>
  </si>
  <si>
    <t>Trasferimenti correnti a Istituzioni Sociali Private</t>
  </si>
  <si>
    <t>2.4.3.02.99.07.001</t>
  </si>
  <si>
    <t>Trasferimenti correnti al Resto del Mondo</t>
  </si>
  <si>
    <t>2.4.3.02.99.09.001</t>
  </si>
  <si>
    <t>Altri Trasferimenti correnti alla UE</t>
  </si>
  <si>
    <t>2.4.3.02.99.08.005</t>
  </si>
  <si>
    <t>Interessi passivi su titoli obbligazionari a medio-lungo termine a tasso fisso - valuta domestica</t>
  </si>
  <si>
    <t>2.4.1.01.09.03.001</t>
  </si>
  <si>
    <t>Interessi passivi su titoli obbligazionari a medio-lungo termine a tasso variabile - valuta domestica</t>
  </si>
  <si>
    <t>2.4.1.01.09.03.002</t>
  </si>
  <si>
    <t>Interessi passivi su titoli obbligazionari a medio-lungo termine a tasso fisso - valuta estera</t>
  </si>
  <si>
    <t>2.4.1.01.09.04.001</t>
  </si>
  <si>
    <t>Interessi passivi su titoli obbligazionari a medio-lungo termine a tasso variabile - valuta estera</t>
  </si>
  <si>
    <t>2.4.1.01.09.04.002</t>
  </si>
  <si>
    <t>Interessi passivi a Ministeri su finanziamenti a breve termine</t>
  </si>
  <si>
    <t>2.4.1.03.05.01.001</t>
  </si>
  <si>
    <t>Interessi passivi a Ministero dell'Istruzione - Istituzioni scolastiche su finanziamenti a breve termine</t>
  </si>
  <si>
    <t>2.4.1.03.05.01.002</t>
  </si>
  <si>
    <t>Interessi passivi a Presidenza del Consiglio dei Ministri su finanziamenti a breve termine</t>
  </si>
  <si>
    <t>2.4.1.03.05.01.003</t>
  </si>
  <si>
    <t>Interessi passivi a Organi Costituzionali e di rilievo costituzionale su finanziamenti a breve termine</t>
  </si>
  <si>
    <t>2.4.1.03.05.01.004</t>
  </si>
  <si>
    <t>Interessi passivi a Agenzie Fiscali su finanziamenti a breve termine</t>
  </si>
  <si>
    <t>2.4.1.03.05.01.005</t>
  </si>
  <si>
    <t>Interessi passivi a enti di regolazione dell'attività economica su finanziamenti a breve termine</t>
  </si>
  <si>
    <t>2.4.1.03.05.01.006</t>
  </si>
  <si>
    <t>Interessi passivi a Gruppo Equitalia su finanziamenti a breve termine</t>
  </si>
  <si>
    <t>2.4.1.03.05.01.007</t>
  </si>
  <si>
    <t>Interessi passivi a Anas S.p.A. su finanziamenti a breve termine</t>
  </si>
  <si>
    <t>2.4.1.03.05.01.008</t>
  </si>
  <si>
    <t>Interessi passivi a altri enti centrali produttori di servizi economici su finanziamenti a breve termine</t>
  </si>
  <si>
    <t>2.4.1.03.05.01.009</t>
  </si>
  <si>
    <t>Interessi passivi a autorità amministrative indipendenti su finanziamenti a breve termine</t>
  </si>
  <si>
    <t>2.4.1.03.05.01.010</t>
  </si>
  <si>
    <t>Interessi passivi a enti centrali a struttura associativa su finanziamenti a breve termine</t>
  </si>
  <si>
    <t>2.4.1.03.05.01.011</t>
  </si>
  <si>
    <t>Interessi passivi a enti centrali produttori di servizi assistenziali, ricreativi e culturali su finanziamenti a breve termine</t>
  </si>
  <si>
    <t>2.4.1.03.05.01.012</t>
  </si>
  <si>
    <t>Interessi passivi a enti e istituzioni centrali di ricerca e Istituti e stazioni sperimentali per la ricerca su finanziamenti a breve termine</t>
  </si>
  <si>
    <t>2.4.1.03.05.01.013</t>
  </si>
  <si>
    <t>Interessi passivi a altre Amministrazioni Centrali n.a.c. su finanziamenti a breve termine</t>
  </si>
  <si>
    <t>2.4.1.03.05.01.999</t>
  </si>
  <si>
    <t>Interessi passivi a Regioni e province autonome su finanziamenti a breve termine</t>
  </si>
  <si>
    <t>2.4.1.03.05.02.001</t>
  </si>
  <si>
    <t>Interessi passivi a Province su finanziamenti a breve termine</t>
  </si>
  <si>
    <t>2.4.1.03.05.02.002</t>
  </si>
  <si>
    <t>Interessi passivi a Comuni su finanziamenti a breve termine</t>
  </si>
  <si>
    <t>2.4.1.03.05.02.003</t>
  </si>
  <si>
    <t>Interessi passivi a Città metropolitane e Roma capitale su finanziamenti a breve termine</t>
  </si>
  <si>
    <t>2.4.1.03.05.02.004</t>
  </si>
  <si>
    <t>Interessi passivi a Unioni di Comuni su finanziamenti a breve termine</t>
  </si>
  <si>
    <t>2.4.1.03.05.02.005</t>
  </si>
  <si>
    <t>Interessi passivi a Comunità Montane su finanziamenti a breve termine</t>
  </si>
  <si>
    <t>2.4.1.03.05.02.006</t>
  </si>
  <si>
    <t>Interessi passivi a Camere di Commercio su finanziamenti a breve termine</t>
  </si>
  <si>
    <t>2.4.1.03.05.02.007</t>
  </si>
  <si>
    <t>Interessi passivi a Università su finanziamenti a breve termine</t>
  </si>
  <si>
    <t>2.4.1.03.05.02.008</t>
  </si>
  <si>
    <t>Interessi passivi a Parchi nazionali e consorzi ed enti autonomi gestori di parchi e aree naturali protette su finanziamenti a breve termine</t>
  </si>
  <si>
    <t>2.4.1.03.05.02.009</t>
  </si>
  <si>
    <t>Interessi passivi a Autorità Portuali su finanziamenti a breve termine</t>
  </si>
  <si>
    <t>2.4.1.03.05.02.010</t>
  </si>
  <si>
    <t>Interessi passivi a Aziende sanitarie locali su finanziamenti a breve termine</t>
  </si>
  <si>
    <t>2.4.1.03.05.02.011</t>
  </si>
  <si>
    <t>Interessi passivi a Aziende ospedaliere e Aziende ospedaliere universitarie integrate con il SSN su finanziamenti a breve termine</t>
  </si>
  <si>
    <t>2.4.1.03.05.02.012</t>
  </si>
  <si>
    <t>Interessi passivi a policlinici a titolo di finanziamento del servizio sanitario nazionale su finanziamenti a breve termine</t>
  </si>
  <si>
    <t>2.4.1.03.05.02.013</t>
  </si>
  <si>
    <t>Interessi passivi a policlinici su finanziamenti a breve termine</t>
  </si>
  <si>
    <t>2.4.1.03.05.02.014</t>
  </si>
  <si>
    <t>Interessi passivi a Istituti di ricovero e cura a carattere scientifico pubblici su finanziamenti a breve termine</t>
  </si>
  <si>
    <t>2.4.1.03.05.02.015</t>
  </si>
  <si>
    <t>Interessi passivi a altre Amministrazioni Locali produttrici di servizi sanitari su finanziamenti a breve termine</t>
  </si>
  <si>
    <t>2.4.1.03.05.02.016</t>
  </si>
  <si>
    <t>Interessi passivi a Agenzie regionali per le erogazioni in agricoltura su finanziamenti a breve termine</t>
  </si>
  <si>
    <t>2.4.1.03.05.02.017</t>
  </si>
  <si>
    <t>Interessi passivi a altri enti e agenzie regionali e sub regionali su finanziamenti a breve termine</t>
  </si>
  <si>
    <t>2.4.1.03.05.02.018</t>
  </si>
  <si>
    <t>Interessi passivi a Consorzi di enti locali su finanziamenti a breve termine</t>
  </si>
  <si>
    <t>2.4.1.03.05.02.019</t>
  </si>
  <si>
    <t>Interessi passivi a Fondazioni e istituzioni liriche locali e a Teatri stabili di iniziativa pubblica su finanziamenti a breve termine</t>
  </si>
  <si>
    <t>2.4.1.03.05.02.020</t>
  </si>
  <si>
    <t>Interessi passivi a altre Amministrazioni Locali n.a.c. su finanziamenti a breve termine</t>
  </si>
  <si>
    <t>2.4.1.03.05.02.999</t>
  </si>
  <si>
    <t>Interessi passivi a INPS su finanziamenti a breve termine</t>
  </si>
  <si>
    <t>2.4.1.03.05.03.001</t>
  </si>
  <si>
    <t>Interessi passivi a INAIL su finanziamenti a breve termine</t>
  </si>
  <si>
    <t>2.4.1.03.05.03.002</t>
  </si>
  <si>
    <t>Interessi passivi a altri Enti di Previdenza n.a.c. su finanziamenti a breve termine</t>
  </si>
  <si>
    <t>2.4.1.03.05.03.999</t>
  </si>
  <si>
    <t>Interessi passivi a imprese controllate su finanziamenti a breve termine</t>
  </si>
  <si>
    <t>2.4.1.04.05.02.001</t>
  </si>
  <si>
    <t>Interessi passivi a altre imprese partecipate su finanziamenti a breve termine</t>
  </si>
  <si>
    <t>2.4.1.04.05.01.001</t>
  </si>
  <si>
    <t>Interessi passivi a Cassa Depositi e Prestiti - SPA su finanziamenti a breve termine</t>
  </si>
  <si>
    <t>2.4.1.04.05.03.001</t>
  </si>
  <si>
    <t>Interessi passivi a altre imprese su finanziamenti a breve termine</t>
  </si>
  <si>
    <t>2.4.1.04.05.99.001</t>
  </si>
  <si>
    <t>Interessi passivi su finanziamenti a breve termine ad altri soggetti</t>
  </si>
  <si>
    <t>2.4.1.04.06.01.001</t>
  </si>
  <si>
    <t>Interessi passivi a Ministeri su mutui e altri finanziamenti a medio lungo termine</t>
  </si>
  <si>
    <t>2.4.1.03.06.01.001</t>
  </si>
  <si>
    <t>Interessi passivi a Ministero dell'Istruzione - Istituzioni scolastiche su mutui e altri finanziamenti a medio lungo termine</t>
  </si>
  <si>
    <t>2.4.1.03.06.01.002</t>
  </si>
  <si>
    <t>Interessi passivi a Presidenza del Consiglio dei Ministri su mutui e altri finanziamenti a medio lungo termine</t>
  </si>
  <si>
    <t>2.4.1.03.06.01.003</t>
  </si>
  <si>
    <t>Interessi passivi a Organi Costituzionali e di rilievo costituzionale su mutui e altri finanziamenti a medio lungo termine</t>
  </si>
  <si>
    <t>2.4.1.03.06.01.004</t>
  </si>
  <si>
    <t>Interessi passivi a Agenzie Fiscali su mutui e altri finanziamenti a medio lungo termine</t>
  </si>
  <si>
    <t>2.4.1.03.06.01.005</t>
  </si>
  <si>
    <t>Interessi passivi a enti di regolazione dell'attività economica su mutui e altri finanziamenti a medio lungo termine</t>
  </si>
  <si>
    <t>2.4.1.03.06.01.006</t>
  </si>
  <si>
    <t>Interessi passivi a Gruppo Equitalia su mutui e altri finanziamenti a medio lungo termine</t>
  </si>
  <si>
    <t>2.4.1.03.06.01.007</t>
  </si>
  <si>
    <t>Interessi passivi a Anas S.p.A. su mutui e altri finanziamenti a medio lungo termine</t>
  </si>
  <si>
    <t>2.4.1.03.06.01.008</t>
  </si>
  <si>
    <t>Interessi passivi a altri enti centrali produttori di servizi economici su mutui e altri finanziamenti a medio lungo termine</t>
  </si>
  <si>
    <t>2.4.1.03.06.01.009</t>
  </si>
  <si>
    <t>Interessi passivi a autorità amministrative indipendenti su mutui e altri finanziamenti a medio lungo termine</t>
  </si>
  <si>
    <t>2.4.1.03.06.01.010</t>
  </si>
  <si>
    <t>Interessi passivi a enti centrali a struttura associativa su mutui e altri finanziamenti a medio lungo termine</t>
  </si>
  <si>
    <t>2.4.1.03.06.01.011</t>
  </si>
  <si>
    <t>Interessi passivi a enti centrali produttori di servizi assistenziali, ricreativi e culturali su mutui e altri finanziamenti a medio lungo termine</t>
  </si>
  <si>
    <t>2.4.1.03.06.01.012</t>
  </si>
  <si>
    <t>Interessi passivi a enti e istituzioni centrali di ricerca e Istituti e stazioni sperimentali per la ricerca su mutui e altri finanziamenti a medio lungo termine</t>
  </si>
  <si>
    <t>2.4.1.03.06.01.013</t>
  </si>
  <si>
    <t>Interessi passivi a altre Amministrazioni Centrali n.a.c. su mutui e altri finanziamenti a medio lungo termine</t>
  </si>
  <si>
    <t>2.4.1.03.06.01.999</t>
  </si>
  <si>
    <t>Interessi passivi a Regioni e province autonome su mutui e altri finanziamenti a medio lungo termine</t>
  </si>
  <si>
    <t>2.4.1.03.06.02.001</t>
  </si>
  <si>
    <t>Interessi passivi a Province su mutui e altri finanziamenti a medio lungo termine</t>
  </si>
  <si>
    <t>2.4.1.03.06.02.002</t>
  </si>
  <si>
    <t>Interessi passivi a Comuni su mutui e altri finanziamenti a medio lungo termine</t>
  </si>
  <si>
    <t>2.4.1.03.06.02.003</t>
  </si>
  <si>
    <t>Interessi passivi a Città metropolitane e Roma capitale su mutui e altri finanziamenti a medio lungo termine</t>
  </si>
  <si>
    <t>2.4.1.03.06.02.004</t>
  </si>
  <si>
    <t>Interessi passivi a Unioni di Comuni su mutui e altri finanziamenti a medio lungo termine</t>
  </si>
  <si>
    <t>2.4.1.03.06.02.005</t>
  </si>
  <si>
    <t>Interessi passivi a Comunità Montane su mutui e altri finanziamenti a medio lungo termine</t>
  </si>
  <si>
    <t>2.4.1.03.06.02.006</t>
  </si>
  <si>
    <t>Interessi passivi a Camere di Commercio su mutui e altri finanziamenti a medio lungo termine</t>
  </si>
  <si>
    <t>2.4.1.03.06.02.007</t>
  </si>
  <si>
    <t>Interessi passivi a Università su mutui e altri finanziamenti a medio lungo termine</t>
  </si>
  <si>
    <t>2.4.1.03.06.02.008</t>
  </si>
  <si>
    <t>Interessi passivi a Parchi nazionali e consorzi ed enti autonomi gestori di parchi e aree naturali protette su mutui e altri finanziamenti a medio lungo termine</t>
  </si>
  <si>
    <t>2.4.1.03.06.02.009</t>
  </si>
  <si>
    <t>Interessi passivi a Autorità Portuali su mutui e altri finanziamenti a medio lungo termine</t>
  </si>
  <si>
    <t>2.4.1.03.06.02.010</t>
  </si>
  <si>
    <t>Interessi passivi a Aziende sanitarie locali su mutui e altri finanziamenti a medio lungo termine</t>
  </si>
  <si>
    <t>2.4.1.03.06.02.011</t>
  </si>
  <si>
    <t>Interessi passivi a Aziende ospedaliere e Aziende ospedaliere universitarie integrate con il SSN su mutui e altri finanziamenti a medio lungo termine</t>
  </si>
  <si>
    <t>2.4.1.03.06.02.012</t>
  </si>
  <si>
    <t>Interessi passivi a policlinici a titolo di finanziamento del servizio sanitario nazionale su mutui e altri finanziamenti a medio lungo termine</t>
  </si>
  <si>
    <t>2.4.1.03.06.02.013</t>
  </si>
  <si>
    <t>Interessi passivi a policlinici su mutui e altri finanziamenti a medio lungo termine</t>
  </si>
  <si>
    <t>2.4.1.03.06.02.014</t>
  </si>
  <si>
    <t>Interessi passivi a Istituti di ricovero e cura a carattere scientifico pubblici su mutui e altri finanziamenti a medio lungo termine</t>
  </si>
  <si>
    <t>2.4.1.03.06.02.015</t>
  </si>
  <si>
    <t>Interessi passivi a altre Amministrazioni Locali produttrici di servizi sanitari su mutui e altri finanziamenti a medio lungo termine</t>
  </si>
  <si>
    <t>2.4.1.03.06.02.016</t>
  </si>
  <si>
    <t>Interessi passivi a Agenzie regionali per le erogazioni in agricoltura su mutui e altri finanziamenti a medio lungo termine</t>
  </si>
  <si>
    <t>2.4.1.03.06.02.017</t>
  </si>
  <si>
    <t>Interessi passivi a altri enti e agenzie regionali e sub regionali su mutui e altri finanziamenti a medio lungo termine</t>
  </si>
  <si>
    <t>2.4.1.03.06.02.018</t>
  </si>
  <si>
    <t>Interessi passivi a Consorzi di enti locali su mutui e altri finanziamenti a medio lungo termine</t>
  </si>
  <si>
    <t>2.4.1.03.06.02.019</t>
  </si>
  <si>
    <t>Interessi passivi a Fondazioni e istituzioni liriche locali e a Teatri stabili di iniziativa pubblica su mutui e altri finanziamenti a medio lungo termine</t>
  </si>
  <si>
    <t>2.4.1.03.06.02.020</t>
  </si>
  <si>
    <t>Interessi passivi a altre Amministrazioni Locali n.a.c. su mutui e altri finanziamenti a medio lungo termine</t>
  </si>
  <si>
    <t>2.4.1.03.06.02.999</t>
  </si>
  <si>
    <t>Interessi passivi a INPS su mutui e altri finanziamenti a medio lungo termine</t>
  </si>
  <si>
    <t>2.4.1.03.06.03.001</t>
  </si>
  <si>
    <t>Interessi passivi a INAIL su mutui e altri finanziamenti a medio lungo termine</t>
  </si>
  <si>
    <t>2.4.1.03.06.03.002</t>
  </si>
  <si>
    <t>Interessi passivi a altri Enti di Previdenza n.a.c. su mutui e altri finanziamenti a medio lungo termine</t>
  </si>
  <si>
    <t>2.4.1.03.06.03.999</t>
  </si>
  <si>
    <t>Interessi passivi a imprese controllate su finanziamenti a medio lungo termine</t>
  </si>
  <si>
    <t>2.4.1.04.07.01.001</t>
  </si>
  <si>
    <t>Interessi passivi a altre imprese partecipate su finanziamenti a medio lungo termine</t>
  </si>
  <si>
    <t>2.4.1.04.07.02.001</t>
  </si>
  <si>
    <t>Interessi passivi a Cassa Depositi e Prestiti SPA su mutui e altri finanziamenti a medio lungo termine</t>
  </si>
  <si>
    <t>2.4.1.04.07.03.001</t>
  </si>
  <si>
    <t>Interessi passivi a Cassa Depositi e Prestiti - Gestione Tesoro su mutui e altri finanziamenti a medio lungo termine</t>
  </si>
  <si>
    <t>2.4.1.04.07.04.001</t>
  </si>
  <si>
    <t>Interessi passivi a altre imprese su finanziamenti a medio lungo termine</t>
  </si>
  <si>
    <t>2.4.1.04.07.99.001</t>
  </si>
  <si>
    <t>Interessi passivi su mutui e altri finanziamenti a medio lungo termine ad altri soggetti</t>
  </si>
  <si>
    <t>2.4.1.04.08.01.001</t>
  </si>
  <si>
    <t>Interessi passivi per Attualizzazione Contributi Pluriennali</t>
  </si>
  <si>
    <t>2.4.1.04.18.01.001</t>
  </si>
  <si>
    <t>Flussi periodici netti in uscita</t>
  </si>
  <si>
    <t>2.4.1.04.18.02.001</t>
  </si>
  <si>
    <t>Importi per chiusura anticipata di operazioni in essere</t>
  </si>
  <si>
    <t>2.4.1.04.18.03.001</t>
  </si>
  <si>
    <t>Interessi di mora a Amministrazioni Centrali</t>
  </si>
  <si>
    <t>2.4.1.03.07.01.001</t>
  </si>
  <si>
    <t>Interessi di mora a Amministrazioni Locali</t>
  </si>
  <si>
    <t>2.4.1.03.07.02.001</t>
  </si>
  <si>
    <t>Interessi di mora a Enti previdenziali</t>
  </si>
  <si>
    <t>2.4.1.03.07.03.001</t>
  </si>
  <si>
    <t>Interessi di mora ad altri soggetti</t>
  </si>
  <si>
    <t>2.4.1.04.14.99.001</t>
  </si>
  <si>
    <t>Interessi a Cassa Depositi e Prestiti su conti della tesoreria dello Stato o di altre Amministrazioni pubbliche</t>
  </si>
  <si>
    <t>2.4.1.04.18.04.001</t>
  </si>
  <si>
    <t>Interessi ad altri soggetti su conti della tesoreria dello Stato o di altre Amministrazioni pubbliche</t>
  </si>
  <si>
    <t>2.4.1.04.18.06.001</t>
  </si>
  <si>
    <t>Interessi passivi su anticipazioni di tesoreria degli istituti tesorieri/cassieri</t>
  </si>
  <si>
    <t>2.4.1.02.02.01.001</t>
  </si>
  <si>
    <t>Interessi passivi su operazioni di leasing finanziario</t>
  </si>
  <si>
    <t>2.4.1.04.18.07.001</t>
  </si>
  <si>
    <t>Interessi passivi per operazioni di cartolarizzazione</t>
  </si>
  <si>
    <t>2.4.1.04.18.08.001</t>
  </si>
  <si>
    <t>Altri interessi passivi a Amministrazioni Centrali</t>
  </si>
  <si>
    <t>2.4.1.03.08.01.001</t>
  </si>
  <si>
    <t>Altri interessi passivi a Amministrazioni Locali</t>
  </si>
  <si>
    <t>2.4.1.03.08.02.001</t>
  </si>
  <si>
    <t>Altri interessi passivi a Enti previdenziali</t>
  </si>
  <si>
    <t>2.4.1.03.08.03.001</t>
  </si>
  <si>
    <t>Altri interessi passivi ad altri soggetti</t>
  </si>
  <si>
    <t>2.4.1.04.18.99.001</t>
  </si>
  <si>
    <t>Diritti reali di godimento e servitù onerose</t>
  </si>
  <si>
    <t>Oneri finanziari derivanti dalla estinzione anticipata di prestiti</t>
  </si>
  <si>
    <t>2.4.7.04.08.01.001</t>
  </si>
  <si>
    <t>Altre spese per redditi da capitale n.a.c.</t>
  </si>
  <si>
    <t>Rimborsi per spese di personale (comando, distacco, fuori ruolo, convenzioni, ecc…)</t>
  </si>
  <si>
    <t>2.4.7.04.04.01.001</t>
  </si>
  <si>
    <t>Rimborsi di imposte e tasse di natura corrente</t>
  </si>
  <si>
    <t>Rimborsi di imposte in conto capitale in uscita</t>
  </si>
  <si>
    <t>2.4.5.03.02.01.001</t>
  </si>
  <si>
    <t>Rimborsi di trasferimenti all'Unione Europea</t>
  </si>
  <si>
    <t>2.4.3.02.99.03.001</t>
  </si>
  <si>
    <t>Premi di assicurazione su beni mobili</t>
  </si>
  <si>
    <t>Premi di assicurazione su beni immobili</t>
  </si>
  <si>
    <t>Premi di assicurazione per responsabilità civile verso terzi</t>
  </si>
  <si>
    <t>Altri premi di assicurazione contro i danni</t>
  </si>
  <si>
    <t>Altri premi di assicurazione n.a.c.</t>
  </si>
  <si>
    <t>Rimborsi di parte corrente ad Amministrazioni Centrali di somme non dovute o incassate in eccesso</t>
  </si>
  <si>
    <t>2.4.7.04.07.01.001</t>
  </si>
  <si>
    <t>Rimborsi di parte corrente ad Amministrazioni Locali di somme non dovute o incassate in eccesso</t>
  </si>
  <si>
    <t>2.4.7.04.07.01.002</t>
  </si>
  <si>
    <t>Rimborsi di parte corrente a Enti Previdenziali di somme non dovute o incassate in eccesso</t>
  </si>
  <si>
    <t>2.4.7.04.07.01.003</t>
  </si>
  <si>
    <t>Rimborsi di parte corrente a Famiglie di somme non dovute o incassate in eccesso</t>
  </si>
  <si>
    <t>2.4.7.04.07.03.001</t>
  </si>
  <si>
    <t>Rimborsi di parte corrente a Imprese di somme non dovute o incassate in eccesso</t>
  </si>
  <si>
    <t>2.4.7.04.07.02.001</t>
  </si>
  <si>
    <t>Rimborsi di parte corrente a Istituzioni Sociali Private di somme non dovute o incassate in eccesso</t>
  </si>
  <si>
    <t>2.4.7.04.07.03.002</t>
  </si>
  <si>
    <t>Spese dovute a sanzioni</t>
  </si>
  <si>
    <t>2.4.7.04.06.01.001</t>
  </si>
  <si>
    <t>Spese per risarcimento danni</t>
  </si>
  <si>
    <t>2.4.7.04.09.01.001</t>
  </si>
  <si>
    <t>Spese per indennizzi</t>
  </si>
  <si>
    <t>2.4.7.04.10.01.001</t>
  </si>
  <si>
    <t>Oneri da contenzioso</t>
  </si>
  <si>
    <t>2.4.7.04.14.01.001</t>
  </si>
  <si>
    <t>Altre spese dovute per irregolarità e illeciti n.a.c.</t>
  </si>
  <si>
    <t>Altre spese correnti n.a.c.</t>
  </si>
  <si>
    <t>Altri tributi in conto capitale n.a.c.</t>
  </si>
  <si>
    <t>2.4.5.02.99.99.999</t>
  </si>
  <si>
    <t>Mezzi di trasporto stradali</t>
  </si>
  <si>
    <t>Mezzi di trasporto aerei</t>
  </si>
  <si>
    <t>Mezzi di trasporto per vie d'acqua</t>
  </si>
  <si>
    <t>Mezzi di trasporto ad uso civile, di sicurezza e ordine pubblico n.a.c.</t>
  </si>
  <si>
    <t>Mobili e arredi per ufficio</t>
  </si>
  <si>
    <t>Mobili e arredi per alloggi e pertinenze</t>
  </si>
  <si>
    <t>Mobili e arredi per laboratori</t>
  </si>
  <si>
    <t>Mobili e arredi n.a.c.</t>
  </si>
  <si>
    <t>Macchinari</t>
  </si>
  <si>
    <t>Impianti</t>
  </si>
  <si>
    <t>Attrezzature n.a.c.</t>
  </si>
  <si>
    <t>Macchine per ufficio</t>
  </si>
  <si>
    <t>Server</t>
  </si>
  <si>
    <t>Postazioni di lavoro</t>
  </si>
  <si>
    <t>Periferiche</t>
  </si>
  <si>
    <t>Apparati di telecomunicazione</t>
  </si>
  <si>
    <t>Tablet e dispositivi di telefonia fissa e mobile</t>
  </si>
  <si>
    <t>Hardware n.a.c.</t>
  </si>
  <si>
    <t>Armi leggere ad uso civile e per ordine pubblico e sicurezza</t>
  </si>
  <si>
    <t>Armi n.a.c.</t>
  </si>
  <si>
    <t>Fabbricati ad uso abitativo</t>
  </si>
  <si>
    <t>Fabbricati ad uso commerciale</t>
  </si>
  <si>
    <t>Fabbricati ad uso scolastico</t>
  </si>
  <si>
    <t>Fabbricati industriali e costruzioni leggere</t>
  </si>
  <si>
    <t>Fabbricati rurali</t>
  </si>
  <si>
    <t>Fabbricati Ospedalieri e altre strutture sanitarie</t>
  </si>
  <si>
    <t>Opere destinate al culto</t>
  </si>
  <si>
    <t>Infrastrutture telematiche</t>
  </si>
  <si>
    <t>Infrastrutture idrauliche</t>
  </si>
  <si>
    <t>Infrastrutture portuali e aeroportuali</t>
  </si>
  <si>
    <t>Infrastrutture stradali</t>
  </si>
  <si>
    <t>Altre vie di comunicazione</t>
  </si>
  <si>
    <t>Opere per la sistemazione del suolo</t>
  </si>
  <si>
    <t>Cimiteri</t>
  </si>
  <si>
    <t>Impianti sportivi</t>
  </si>
  <si>
    <t>Fabbricati destinati ad asili nido</t>
  </si>
  <si>
    <t>Musei, teatri e biblioteche</t>
  </si>
  <si>
    <t>Fabbricati ad uso strumentale</t>
  </si>
  <si>
    <t>Beni immobili n.a.c.</t>
  </si>
  <si>
    <t>Fabbricati ad uso abitativo di valore culturale, storico ed artistico</t>
  </si>
  <si>
    <t>Fabbricati ad uso commerciale di valore culturale, storico ed artistico</t>
  </si>
  <si>
    <t>Fabbricati ad uso scolastico di valore culturale, storico ed artistico</t>
  </si>
  <si>
    <t>Opere destinate al culto di valore culturale, storico ed artistico</t>
  </si>
  <si>
    <t>Siti archeologici di valore culturale, storico ed artistico</t>
  </si>
  <si>
    <t>Cimiteri di valore culturale, storico ed artistico</t>
  </si>
  <si>
    <t>Impianti sportivi di valore culturale, storico ed artistico</t>
  </si>
  <si>
    <t>Musei, teatri e biblioteche di valore culturale, storico ed artistico</t>
  </si>
  <si>
    <t>Fabbricati ad uso strumentale di valore culturale, storico ed artistico</t>
  </si>
  <si>
    <t>Beni immobili di valore culturale, storico ed artistico n.a.c.</t>
  </si>
  <si>
    <t>Oggetti di valore</t>
  </si>
  <si>
    <t>Strumenti musicali</t>
  </si>
  <si>
    <t>Altri beni materiali diversi</t>
  </si>
  <si>
    <t>Materiale bibliografico</t>
  </si>
  <si>
    <t>Terreni agricoli</t>
  </si>
  <si>
    <t>Terreni edificabili</t>
  </si>
  <si>
    <t>Altri terreni n.a.c.</t>
  </si>
  <si>
    <t>Demanio marittimo</t>
  </si>
  <si>
    <t>Demanio idrico</t>
  </si>
  <si>
    <t>Foreste</t>
  </si>
  <si>
    <t>Giacimenti</t>
  </si>
  <si>
    <t>Fauna</t>
  </si>
  <si>
    <t>Flora</t>
  </si>
  <si>
    <t>Avviamento</t>
  </si>
  <si>
    <t>Sviluppo software e manutenzione evolutiva</t>
  </si>
  <si>
    <t>Acquisto software</t>
  </si>
  <si>
    <t>Brevetti</t>
  </si>
  <si>
    <t>Opere dell'ingegno e Diritti d'autore</t>
  </si>
  <si>
    <t>Incarichi professionali per la realizzazione di investimenti</t>
  </si>
  <si>
    <t>Manutenzione straordinaria su beni demaniali di terzi</t>
  </si>
  <si>
    <t>Manutenzione straordinaria su altri beni di terzi</t>
  </si>
  <si>
    <t>Spese di investimento per beni immateriali n.a.c.</t>
  </si>
  <si>
    <t>Mezzi di trasporto stradali acquisiti mediante operazioni di leasing finanziario</t>
  </si>
  <si>
    <t>Mezzi di trasporto aerei acquisiti mediante operazioni di leasing finanziario</t>
  </si>
  <si>
    <t>Mezzi di trasporto per vie d'acqua acquisiti mediante operazioni di leasing finanziario</t>
  </si>
  <si>
    <t>Spese di investimento per mezzi di trasporto n.a.c. acquisiti mediante operazioni di leasing finanziario</t>
  </si>
  <si>
    <t>Mobili e arredi per ufficio acquisiti mediante operazioni di leasing finanziario</t>
  </si>
  <si>
    <t>Mobili e arredi per alloggi e pertinenze acquisiti mediante operazioni di leasing finanziario</t>
  </si>
  <si>
    <t>Spese di investimento per mobili e arredi n.a.c. acquisiti mediante operazioni di leasing finanziario</t>
  </si>
  <si>
    <t>Macchinari diversi acquisiti mediante operazioni di leasing finanziario</t>
  </si>
  <si>
    <t>Impianti acquisiti mediante operazioni di leasing finanziario</t>
  </si>
  <si>
    <t>Attrezzature scientifiche acquisite mediante operazioni di leasing finanziario</t>
  </si>
  <si>
    <t>Attrezzature sanitarie acquisite mediante operazioni di leasing finanziario</t>
  </si>
  <si>
    <t>Attrezzature diverse acquisite mediante operazioni di leasing finanziario</t>
  </si>
  <si>
    <t>Macchine per ufficio acquisite mediante operazioni di leasing finanziario</t>
  </si>
  <si>
    <t>Server acquisiti mediante operazioni di leasing finanziario</t>
  </si>
  <si>
    <t>Postazioni di lavoro acquisite mediante operazioni di leasing finanziario</t>
  </si>
  <si>
    <t>Periferiche acquisite mediante operazioni di leasing finanziario</t>
  </si>
  <si>
    <t>Apparati di telecomunicazione acquisiti mediante operazioni di leasing finanziario</t>
  </si>
  <si>
    <t>Tablet e dispositivi di telefonia fissa e mobile acquisiti mediante operazioni di leasing finanziario</t>
  </si>
  <si>
    <t>Hardware n.a.c. acquisito mediante operazioni di leasing finanziario</t>
  </si>
  <si>
    <t>Armi leggere ad uso civile e per ordine pubblico e sicurezza acquisite mediante operazioni di leasing finanziario</t>
  </si>
  <si>
    <t>Fabbricati ad uso scolastico acquisiti mediante operazioni di leasing finanziario</t>
  </si>
  <si>
    <t>Fabbricati industriali e costruzioni leggere acquisiti mediante operazioni di leasing finanziario</t>
  </si>
  <si>
    <t>Fabbricati rurali acquisiti mediante operazioni di leasing finanziario</t>
  </si>
  <si>
    <t>Fabbricati Ospedalieri e altre strutture sanitarie acquisiti mediante operazioni di leasing finanziario</t>
  </si>
  <si>
    <t>Impianti sportivi acquisiti mediante operazioni di leasing finanziario</t>
  </si>
  <si>
    <t>Altre armi acquisite mediante operazioni di leasing finanziario</t>
  </si>
  <si>
    <t>Fabbricati ad uso abitativo acquisiti mediante operazioni di leasing finanziario</t>
  </si>
  <si>
    <t>Fabbricati ad uso commerciale acquisiti mediante operazioni di leasing finanziario</t>
  </si>
  <si>
    <t>Infrastrutture telematiche acquisite mediante operazioni di leasing finanziario</t>
  </si>
  <si>
    <t>Infrastrutture idrauliche acquisite mediante operazioni di leasing finanziario</t>
  </si>
  <si>
    <t>Infrastrutture portuali e aeroportuali acquisite mediante operazioni di leasing finanziario</t>
  </si>
  <si>
    <t>Infrastrutture stradali acquisite mediante operazioni di leasing finanziario</t>
  </si>
  <si>
    <t>Altre vie di comunicazione acquisite mediante operazioni di leasing finanziario</t>
  </si>
  <si>
    <t>Opere per la sistemazione del suolo acquisite mediante operazioni di leasing finanziario</t>
  </si>
  <si>
    <t>Fabbricati ad uso strumentale acquisiti mediante operazioni di leasing finanziario</t>
  </si>
  <si>
    <t>Beni immobili n.a.c. acquisiti mediante operazioni di leasing finanziario</t>
  </si>
  <si>
    <t>Oggetti di valore acquisiti mediante operazioni di leasing finanziario</t>
  </si>
  <si>
    <t>Materiale bibliografico acquisito mediante operazioni di leasing finanziario</t>
  </si>
  <si>
    <t>Strumenti musicali acquisiti mediante operazioni di leasing finanziario</t>
  </si>
  <si>
    <t>Beni materiali n.a.c. acquisiti operazioni di leasing finanziario</t>
  </si>
  <si>
    <t>Terreni agricoli acquisiti mediante operazioni di leasing finanziario</t>
  </si>
  <si>
    <t>Terreni edificabili acquisiti mediante operazioni di leasing finanziario</t>
  </si>
  <si>
    <t>Altri terreni acquisiti mediante operazioni di leasing finanziario</t>
  </si>
  <si>
    <t>Software acquisito mediante operazioni di leasing finanziario</t>
  </si>
  <si>
    <t>Brevetti acquisiti mediante operazioni di leasing finanziario</t>
  </si>
  <si>
    <t>Opere dell'ingegno e Diritti d'autore acquisiti mediante operazioni di leasing finanziario</t>
  </si>
  <si>
    <t>Beni immateriali n.a.c. acquisiti mediante operazioni di leasing finanziario</t>
  </si>
  <si>
    <t>Contributi agli investimenti a Ministeri</t>
  </si>
  <si>
    <t>2.4.3.04.01.01.001</t>
  </si>
  <si>
    <t>Contributi agli investimenti a Ministero dell'Istruzione - Istituzioni scolastiche</t>
  </si>
  <si>
    <t>2.4.3.04.01.01.002</t>
  </si>
  <si>
    <t>Contributi agli investimenti a Presidenza del Consiglio dei Ministri</t>
  </si>
  <si>
    <t>2.4.3.04.01.01.003</t>
  </si>
  <si>
    <t>Contributi agli investimenti a Organi Costituzionali e di rilievo costituzionale</t>
  </si>
  <si>
    <t>2.4.3.04.01.01.004</t>
  </si>
  <si>
    <t>Contributi agli investimenti a Agenzie Fiscali</t>
  </si>
  <si>
    <t>2.4.3.04.01.01.005</t>
  </si>
  <si>
    <t>Contributi agli investimenti a enti di regolazione dell'attività economica</t>
  </si>
  <si>
    <t>2.4.3.04.01.01.006</t>
  </si>
  <si>
    <t>Contributi agli investimenti a Gruppo Equitalia</t>
  </si>
  <si>
    <t>2.4.3.04.01.01.007</t>
  </si>
  <si>
    <t>Contributi agli investimenti a Anas S.p.A.</t>
  </si>
  <si>
    <t>2.4.3.04.01.01.008</t>
  </si>
  <si>
    <t>Contributi agli investimenti ad altri enti centrali produttori di servizi economici</t>
  </si>
  <si>
    <t>2.4.3.04.01.01.009</t>
  </si>
  <si>
    <t>Contributi agli investimenti a autorità amministrative indipendenti</t>
  </si>
  <si>
    <t>2.4.3.04.01.01.010</t>
  </si>
  <si>
    <t>Contributi agli investimenti a enti centrali a struttura associativa</t>
  </si>
  <si>
    <t>2.4.3.04.01.01.011</t>
  </si>
  <si>
    <t>Contributi agli investimenti a enti centrali produttori di servizi assistenziali, ricreativi e culturali</t>
  </si>
  <si>
    <t>2.4.3.04.01.01.012</t>
  </si>
  <si>
    <t>Contributi agli investimenti a enti e istituzioni centrali di ricerca e Istituti e stazioni sperimentali per la ricerca</t>
  </si>
  <si>
    <t>2.4.3.04.01.01.013</t>
  </si>
  <si>
    <t>Contributi agli investimenti a altre Amministrazioni Centrali n.a.c.</t>
  </si>
  <si>
    <t>2.4.3.04.01.01.999</t>
  </si>
  <si>
    <t>Contributi agli investimenti a Regioni e province autonome</t>
  </si>
  <si>
    <t>2.4.3.04.01.02.001</t>
  </si>
  <si>
    <t>Contributi agli investimenti a Province</t>
  </si>
  <si>
    <t>2.4.3.04.01.02.002</t>
  </si>
  <si>
    <t>Contributi agli investimenti a Comuni</t>
  </si>
  <si>
    <t>2.4.3.04.01.02.003</t>
  </si>
  <si>
    <t>Contributi agli investimenti a Città metropolitane e Roma capitale</t>
  </si>
  <si>
    <t>2.4.3.04.01.02.004</t>
  </si>
  <si>
    <t>Contributi agli investimenti a Unioni di Comuni</t>
  </si>
  <si>
    <t>2.4.3.04.01.02.005</t>
  </si>
  <si>
    <t>Contributi agli investimenti a Comunità Montane</t>
  </si>
  <si>
    <t>2.4.3.04.01.02.006</t>
  </si>
  <si>
    <t>Contributi agli investimenti a Camere di Commercio</t>
  </si>
  <si>
    <t>2.4.3.04.01.02.007</t>
  </si>
  <si>
    <t>Contributi agli investimenti a Università</t>
  </si>
  <si>
    <t>2.4.3.04.01.02.008</t>
  </si>
  <si>
    <t>Contributi agli investimenti a Parchi nazionali e consorzi ed enti autonomi gestori di parchi e aree naturali protette</t>
  </si>
  <si>
    <t>2.4.3.04.01.02.009</t>
  </si>
  <si>
    <t>Contributi agli investimenti a Autorità Portuali</t>
  </si>
  <si>
    <t>2.4.3.04.01.02.010</t>
  </si>
  <si>
    <t>Contributi agli investimenti a Aziende sanitarie locali</t>
  </si>
  <si>
    <t>2.4.3.04.01.02.011</t>
  </si>
  <si>
    <t>Contributi agli investimenti a Aziende ospedaliere e Aziende ospedaliere universitarie integrate con il SSN</t>
  </si>
  <si>
    <t>2.4.3.04.01.02.012</t>
  </si>
  <si>
    <t>Contributi agli investimenti a policlinici</t>
  </si>
  <si>
    <t>2.4.3.04.01.02.013</t>
  </si>
  <si>
    <t>Contributi agli investimenti a Istituti di ricovero e cura a carattere scientifico pubblici</t>
  </si>
  <si>
    <t>2.4.3.04.01.02.014</t>
  </si>
  <si>
    <t>Contributi agli investimenti a altre Amministrazioni Locali produttrici di servizi sanitari</t>
  </si>
  <si>
    <t>2.4.3.04.01.02.015</t>
  </si>
  <si>
    <t>Contributi agli investimenti a Agenzie regionali per le erogazioni in agricoltura</t>
  </si>
  <si>
    <t>2.4.3.04.01.02.016</t>
  </si>
  <si>
    <t>Contributi agli investimenti a altri enti e agenzie regionali e sub regionali</t>
  </si>
  <si>
    <t>2.4.3.04.01.02.017</t>
  </si>
  <si>
    <t>Contributi agli investimenti a Consorzi di enti locali</t>
  </si>
  <si>
    <t>2.4.3.04.01.02.018</t>
  </si>
  <si>
    <t>Contributi agli investimenti a Fondazioni e istituzioni liriche locali e a Teatri stabili di iniziativa pubblica</t>
  </si>
  <si>
    <t>2.4.3.04.01.02.019</t>
  </si>
  <si>
    <t>Contributi agli investimenti, finanziati dallo Stato ai sensi dell'art. 20 della legge 67/1988, a Aziende ospedaliere e Aziende ospedaliere universitarie integrate con il SSN</t>
  </si>
  <si>
    <t>Contributi agli investimenti, finanziati dallo Stato ai sensi dell'art. 20 della legge 67/1988, a Istituti di ricovero e cura a carattere scientifico pubblici</t>
  </si>
  <si>
    <t>Contributi agli investimenti, finanziati dallo Stato ai sensi dell'art. 20 della legge 67/1988, a Aziende sanitarie locali</t>
  </si>
  <si>
    <t>2.4.3.04.01.02.023</t>
  </si>
  <si>
    <t>2.4.3.04.01.02.028</t>
  </si>
  <si>
    <t>2.4.3.04.01.02.036</t>
  </si>
  <si>
    <t>Contributi agli investimenti a altre Amministrazioni Locali n.a.c.</t>
  </si>
  <si>
    <t>2.4.3.04.01.02.999</t>
  </si>
  <si>
    <t>Contributi agli investimenti a INPS</t>
  </si>
  <si>
    <t>2.4.3.04.01.03.001</t>
  </si>
  <si>
    <t>Contributi agli investimenti a INAIL</t>
  </si>
  <si>
    <t>2.4.3.04.01.03.002</t>
  </si>
  <si>
    <t>Contributi agli investimenti a altri Enti di Previdenza n.a.c.</t>
  </si>
  <si>
    <t>2.4.3.04.01.03.999</t>
  </si>
  <si>
    <t>Contributi agli investimenti interni ad organismi interni e/o unità locali della amministrazione</t>
  </si>
  <si>
    <t>2.4.3.04.01.04.001</t>
  </si>
  <si>
    <t>Contributi agli investimenti a Famiglie</t>
  </si>
  <si>
    <t>2.4.3.04.99.01.001</t>
  </si>
  <si>
    <t>Contributi agli investimenti a imprese controllate</t>
  </si>
  <si>
    <t>2.4.3.04.02.01.001</t>
  </si>
  <si>
    <t>Contributi agli investimenti a altre imprese partecipate</t>
  </si>
  <si>
    <t>2.4.3.04.03.01.001</t>
  </si>
  <si>
    <t>Contributi agli investimenti a altre Imprese</t>
  </si>
  <si>
    <t>2.4.3.04.99.02.001</t>
  </si>
  <si>
    <t>Contributi agli investimenti a Istituzioni Sociali Private</t>
  </si>
  <si>
    <t>2.4.3.04.99.03.001</t>
  </si>
  <si>
    <t>Contributi agli investimenti all'Unione Europea</t>
  </si>
  <si>
    <t>2.4.3.04.99.04.001</t>
  </si>
  <si>
    <t>Contributi agli investimenti al Resto del Mondo</t>
  </si>
  <si>
    <t>2.4.3.04.99.05.001</t>
  </si>
  <si>
    <t>Altri trasferimenti in conto capitale per assunzione di debiti di Ministeri</t>
  </si>
  <si>
    <t>2.4.3.05.01.01.001</t>
  </si>
  <si>
    <t>Altri trasferimenti in conto capitale per assunzione di debiti di Presidenza del Consiglio dei Ministri</t>
  </si>
  <si>
    <t>2.4.3.05.01.01.003</t>
  </si>
  <si>
    <t>Altri trasferimenti in conto capitale per assunzione di debiti di Organi Costituzionali e di rilievo costituzionale</t>
  </si>
  <si>
    <t>2.4.3.05.01.01.004</t>
  </si>
  <si>
    <t>Altri trasferimenti in conto capitale per assunzione di debiti di Agenzie Fiscali</t>
  </si>
  <si>
    <t>2.4.3.05.01.01.005</t>
  </si>
  <si>
    <t>Altri trasferimenti in conto capitale per assunzione di debiti di enti di regolazione dell'attività economica</t>
  </si>
  <si>
    <t>2.4.3.05.01.01.006</t>
  </si>
  <si>
    <t>Altri trasferimenti in conto capitale per assunzione di debiti di Gruppo Equitalia</t>
  </si>
  <si>
    <t>2.4.3.05.01.01.007</t>
  </si>
  <si>
    <t>Altri trasferimenti in conto capitale per assunzione di debiti di Anas S.p.A.</t>
  </si>
  <si>
    <t>2.4.3.05.01.01.008</t>
  </si>
  <si>
    <t>Altri trasferimenti in conto capitale per assunzione di debiti di altri enti centrali produttori di servizi economici</t>
  </si>
  <si>
    <t>2.4.3.05.01.01.009</t>
  </si>
  <si>
    <t>Altri trasferimenti in conto capitale per assunzione di debiti di autorità amministrative indipendenti</t>
  </si>
  <si>
    <t>2.4.3.05.01.01.010</t>
  </si>
  <si>
    <t>Altri trasferimenti in conto capitale per assunzione di debiti di enti centrali a struttura associativa</t>
  </si>
  <si>
    <t>2.4.3.05.01.01.011</t>
  </si>
  <si>
    <t>Altri trasferimenti in conto capitale per assunzione di debiti di enti centrali produttori di servizi assistenziali, ricreativi e culturali</t>
  </si>
  <si>
    <t>2.4.3.05.01.01.012</t>
  </si>
  <si>
    <t>Altri trasferimenti in conto capitale per assunzione di debiti di enti e istituzioni centrali di ricerca e Istituti e stazioni sperimentali per la ricerca</t>
  </si>
  <si>
    <t>2.4.3.05.01.01.013</t>
  </si>
  <si>
    <t>Altri trasferimenti in conto capitale per assunzione di debiti di altre Amministrazioni Centrali n.a.c.</t>
  </si>
  <si>
    <t>2.4.3.05.01.01.999</t>
  </si>
  <si>
    <t>Altri trasferimenti in conto capitale per assunzione di debiti di Regioni e province autonome</t>
  </si>
  <si>
    <t>2.4.3.05.01.02.001</t>
  </si>
  <si>
    <t>Altri trasferimenti in conto capitale per assunzione di debiti di Province</t>
  </si>
  <si>
    <t>2.4.3.05.01.02.002</t>
  </si>
  <si>
    <t>Altri trasferimenti in conto capitale per assunzione di debiti di Comuni</t>
  </si>
  <si>
    <t>2.4.3.05.01.02.003</t>
  </si>
  <si>
    <t>Altri trasferimenti in conto capitale per assunzione di debiti di Città metropolitane e Roma capitale</t>
  </si>
  <si>
    <t>2.4.3.05.01.02.004</t>
  </si>
  <si>
    <t>Altri trasferimenti in conto capitale per assunzione di debiti di Unioni di Comuni</t>
  </si>
  <si>
    <t>2.4.3.05.01.02.005</t>
  </si>
  <si>
    <t>Altri trasferimenti in conto capitale per assunzione di debiti di Comunità Montane</t>
  </si>
  <si>
    <t>2.4.3.05.01.02.006</t>
  </si>
  <si>
    <t>Altri trasferimenti in conto capitale per assunzione di debiti di Camere di Commercio</t>
  </si>
  <si>
    <t>2.4.3.05.01.02.007</t>
  </si>
  <si>
    <t>Altri trasferimenti in conto capitale per assunzione di debiti di Università</t>
  </si>
  <si>
    <t>2.4.3.05.01.02.008</t>
  </si>
  <si>
    <t>Altri trasferimenti in conto capitale per assunzione di debiti di Parchi nazionali e consorzi ed enti autonomi gestori di parchi e aree naturali protette</t>
  </si>
  <si>
    <t>2.4.3.05.01.02.009</t>
  </si>
  <si>
    <t>Altri trasferimenti in conto capitale per assunzione di debiti di Autorità Portuali</t>
  </si>
  <si>
    <t>2.4.3.05.01.02.010</t>
  </si>
  <si>
    <t>Altri trasferimenti in conto capitale per assunzione di debiti di Aziende sanitarie locali</t>
  </si>
  <si>
    <t>2.4.3.05.01.02.011</t>
  </si>
  <si>
    <t>Altri trasferimenti in conto capitale per assunzione di debiti di Aziende ospedaliere e Aziende ospedaliere universitarie integrate con il SSN</t>
  </si>
  <si>
    <t>2.4.3.05.01.02.012</t>
  </si>
  <si>
    <t>Altri trasferimenti in conto capitale per assunzione di debiti di Policlinici</t>
  </si>
  <si>
    <t>2.4.3.05.01.02.013</t>
  </si>
  <si>
    <t>Altri trasferimenti in conto capitale per assunzione di debiti di Istituti di ricovero e cura a carattere scientifico pubblici</t>
  </si>
  <si>
    <t>2.4.3.05.01.02.014</t>
  </si>
  <si>
    <t>Altri trasferimenti in conto capitale per assunzione di debiti di altre Amministrazioni Locali produttrici di servizi sanitari</t>
  </si>
  <si>
    <t>2.4.3.05.01.02.015</t>
  </si>
  <si>
    <t>Altri trasferimenti in conto capitale per assunzione di debiti di Agenzie regionali per le erogazioni in agricoltura</t>
  </si>
  <si>
    <t>2.4.3.05.01.02.016</t>
  </si>
  <si>
    <t>Altri trasferimenti in conto capitale per assunzione di debiti di altri enti e agenzie regionali e sub regionali</t>
  </si>
  <si>
    <t>2.4.3.05.01.02.017</t>
  </si>
  <si>
    <t>Altri trasferimenti in conto capitale per assunzione di debiti di Consorzi di enti locali</t>
  </si>
  <si>
    <t>2.4.3.05.01.02.018</t>
  </si>
  <si>
    <t>Altri trasferimenti in conto capitale per assunzione di debiti di Fondazioni e istituzioni liriche locali e a Teatri stabili di iniziativa pubblica</t>
  </si>
  <si>
    <t>2.4.3.05.01.02.019</t>
  </si>
  <si>
    <t>Altri trasferimenti in conto capitale per assunzione di debiti di altre Amministrazioni Locali n.a.c.</t>
  </si>
  <si>
    <t>2.4.3.05.01.02.999</t>
  </si>
  <si>
    <t>Altri trasferimenti in conto capitale per assunzione di debiti di INPS</t>
  </si>
  <si>
    <t>2.4.3.05.01.03.001</t>
  </si>
  <si>
    <t>Altri trasferimenti in conto capitale per assunzione di debiti di INAIL</t>
  </si>
  <si>
    <t>2.4.3.05.01.03.002</t>
  </si>
  <si>
    <t>Altri trasferimenti in conto capitale per assunzione di debiti di altri Enti di Previdenza n.a.c.</t>
  </si>
  <si>
    <t>2.4.3.05.01.03.999</t>
  </si>
  <si>
    <t>Altri trasferimenti in conto capitale per assunzione di debiti di organismi interni e/o unità locali della amministrazione</t>
  </si>
  <si>
    <t>2.4.3.05.01.04.001</t>
  </si>
  <si>
    <t>Altri trasferimenti in conto capitale per assunzione di debiti di Famiglie</t>
  </si>
  <si>
    <t>2.4.3.05.04.01.001</t>
  </si>
  <si>
    <t>Altri trasferimenti in conto capitale per assunzione di debiti di imprese controllate</t>
  </si>
  <si>
    <t>2.4.3.05.02.01.001</t>
  </si>
  <si>
    <t>Altri trasferimenti in conto capitale per assunzione di debiti di altre imprese partecipate</t>
  </si>
  <si>
    <t>2.4.3.05.03.01.001</t>
  </si>
  <si>
    <t>Altri trasferimenti in conto capitale per assunzione di debiti di altre Imprese</t>
  </si>
  <si>
    <t>2.4.3.05.04.02.001</t>
  </si>
  <si>
    <t>Altri trasferimenti in conto capitale per assunzione di debiti di Istituzioni Sociali Private</t>
  </si>
  <si>
    <t>2.4.3.05.04.03.001</t>
  </si>
  <si>
    <t>Altri trasferimenti in conto capitale per assunzione di debiti dell'Unione Europea</t>
  </si>
  <si>
    <t>2.4.3.05.04.04.001</t>
  </si>
  <si>
    <t>Altri trasferimenti in conto capitale per assunzione di debiti del Resto del Mondo</t>
  </si>
  <si>
    <t>2.4.3.05.04.05.001</t>
  </si>
  <si>
    <t>Altri trasferimenti in conto capitale verso Ministeri per escussione di garanzie</t>
  </si>
  <si>
    <t>2.4.3.05.09.01.001</t>
  </si>
  <si>
    <t>Altri trasferimenti in conto capitale verso Presidenza del Consiglio dei Ministri per escussione di garanzie</t>
  </si>
  <si>
    <t>2.4.3.05.09.01.003</t>
  </si>
  <si>
    <t>Altri trasferimenti in conto capitale verso Organi Costituzionali e di rilievo costituzionale per escussione di garanzie</t>
  </si>
  <si>
    <t>2.4.3.05.09.01.004</t>
  </si>
  <si>
    <t>Altri trasferimenti in conto capitale verso Agenzie Fiscali per escussione di garanzie</t>
  </si>
  <si>
    <t>2.4.3.05.09.01.005</t>
  </si>
  <si>
    <t>Altri trasferimenti in conto capitale verso enti di regolazione dell'attività economica per escussione di garanzie</t>
  </si>
  <si>
    <t>2.4.3.05.09.01.006</t>
  </si>
  <si>
    <t>Altri trasferimenti in conto capitale verso Gruppo Equitalia per escussione di garanzie</t>
  </si>
  <si>
    <t>2.4.3.05.09.01.007</t>
  </si>
  <si>
    <t>Altri trasferimenti in conto capitale verso Anas S.p.A. per escussione di garanzie</t>
  </si>
  <si>
    <t>2.4.3.05.09.01.008</t>
  </si>
  <si>
    <t>Altri trasferimenti in conto capitale verso altri enti centrali produttori di servizi economici per escussione di garanzie</t>
  </si>
  <si>
    <t>2.4.3.05.09.01.009</t>
  </si>
  <si>
    <t>Altri trasferimenti in conto capitale verso autorità amministrative indipendenti per escussione di garanzie</t>
  </si>
  <si>
    <t>2.4.3.05.09.01.010</t>
  </si>
  <si>
    <t>Altri trasferimenti in conto capitale verso enti centrali a struttura associativa per escussione di garanzie</t>
  </si>
  <si>
    <t>2.4.3.05.09.01.011</t>
  </si>
  <si>
    <t>Altri trasferimenti in conto capitale verso enti centrali produttori di servizi assistenziali, ricreativi e culturali per escussione di garanzie</t>
  </si>
  <si>
    <t>2.4.3.05.09.01.012</t>
  </si>
  <si>
    <t>Altri trasferimenti in conto capitale verso enti e istituzioni centrali di ricerca e Istituti e stazioni sperimentali per la ricerca per escussione di garanzie</t>
  </si>
  <si>
    <t>2.4.3.05.09.01.013</t>
  </si>
  <si>
    <t>Altri trasferimenti in conto capitale verso altre Amministrazioni Centrali n.a.c. per escussione di garanzie</t>
  </si>
  <si>
    <t>2.4.3.05.09.01.999</t>
  </si>
  <si>
    <t>Altri trasferimenti in conto capitale verso Regioni e province autonome per escussione di garanzie</t>
  </si>
  <si>
    <t>2.4.3.05.09.02.001</t>
  </si>
  <si>
    <t>Altri trasferimenti in conto capitale verso Province per escussione di garanzie</t>
  </si>
  <si>
    <t>2.4.3.05.09.02.002</t>
  </si>
  <si>
    <t>Altri trasferimenti in conto capitale verso Comuni per escussione di garanzie</t>
  </si>
  <si>
    <t>2.4.3.05.09.02.003</t>
  </si>
  <si>
    <t>Altri trasferimenti in conto capitale verso Città metropolitane e Roma capitale per escussione di garanzie</t>
  </si>
  <si>
    <t>2.4.3.05.09.02.004</t>
  </si>
  <si>
    <t>Altri trasferimenti in conto capitale verso Unioni di Comuni per escussione di garanzie</t>
  </si>
  <si>
    <t>2.4.3.05.09.02.005</t>
  </si>
  <si>
    <t>Altri trasferimenti in conto capitale verso Comunità Montane per escussione di garanzie</t>
  </si>
  <si>
    <t>2.4.3.05.09.02.006</t>
  </si>
  <si>
    <t>Altri trasferimenti in conto capitale verso Camere di Commercio per escussione di garanzie</t>
  </si>
  <si>
    <t>2.4.3.05.09.02.007</t>
  </si>
  <si>
    <t>Altri trasferimenti in conto capitale verso Università per escussione di garanzie</t>
  </si>
  <si>
    <t>2.4.3.05.09.02.008</t>
  </si>
  <si>
    <t>Altri trasferimenti in conto capitale verso Parchi nazionali e consorzi ed enti autonomi gestori di parchi e aree naturali protette per escussione di garanzie</t>
  </si>
  <si>
    <t>2.4.3.05.09.02.009</t>
  </si>
  <si>
    <t>Altri trasferimenti in conto capitale verso Autorità Portuali per escussione di garanzie</t>
  </si>
  <si>
    <t>2.4.3.05.09.02.010</t>
  </si>
  <si>
    <t>Altri trasferimenti in conto capitale verso Aziende sanitarie locali  per escussione di garanzie</t>
  </si>
  <si>
    <t>2.4.3.05.09.02.011</t>
  </si>
  <si>
    <t>Altri trasferimenti in conto capitale verso Aziende ospedaliere e Aziende ospedaliere universitarie integrate con il SSN per escussione di garanzie</t>
  </si>
  <si>
    <t>2.4.3.05.09.02.012</t>
  </si>
  <si>
    <t>Altri trasferimenti in conto capitale verso Policlinici per escussione di garanzie</t>
  </si>
  <si>
    <t>2.4.3.05.09.02.013</t>
  </si>
  <si>
    <t>Altri trasferimenti in conto capitale verso Istituti di ricovero e cura a carattere scientifico pubblici per escussione di garanzie</t>
  </si>
  <si>
    <t>2.4.3.05.09.02.014</t>
  </si>
  <si>
    <t>Altri trasferimenti in conto capitale verso altre Amministrazioni Locali produttrici di servizi sanitari per escussione di garanzie</t>
  </si>
  <si>
    <t>2.4.3.05.09.02.015</t>
  </si>
  <si>
    <t>Altri trasferimenti in conto capitale verso Agenzie regionali per le erogazioni in agricoltura per escussione di garanzie</t>
  </si>
  <si>
    <t>2.4.3.05.09.02.016</t>
  </si>
  <si>
    <t>Altri trasferimenti in conto capitale verso altri enti e agenzie regionali e sub regionali per escussione di garanzie</t>
  </si>
  <si>
    <t>2.4.3.05.09.02.017</t>
  </si>
  <si>
    <t>Altri trasferimenti in conto capitale verso Consorzi di enti locali per escussione di garanzie</t>
  </si>
  <si>
    <t>2.4.3.05.09.02.018</t>
  </si>
  <si>
    <t>Altri trasferimenti in conto capitale verso Fondazioni e istituzioni liriche locali e a Teatri stabili di iniziativa pubblica per escussione di garanzie</t>
  </si>
  <si>
    <t>2.4.3.05.09.02.019</t>
  </si>
  <si>
    <t>Altri trasferimenti in conto capitale verso altre Amministrazioni Locali n.a.c. per escussione di garanzie</t>
  </si>
  <si>
    <t>2.4.3.05.09.02.999</t>
  </si>
  <si>
    <t>Altri trasferimenti in conto capitale verso INPS per escussione di garanzie</t>
  </si>
  <si>
    <t>2.4.3.05.09.03.001</t>
  </si>
  <si>
    <t>Altri trasferimenti in conto capitale verso INAIL per escussione di garanzie</t>
  </si>
  <si>
    <t>2.4.3.05.09.03.002</t>
  </si>
  <si>
    <t>Altri trasferimenti in conto capitale verso altri Enti di Previdenza n.a.c. per escussione di garanzie</t>
  </si>
  <si>
    <t>2.4.3.05.09.03.999</t>
  </si>
  <si>
    <t>Altri trasferimenti in conto capitale verso organismi interni e/o unità locali della amministrazione per escussione di garanzie</t>
  </si>
  <si>
    <t>2.4.3.05.09.04.001</t>
  </si>
  <si>
    <t>Altri trasferimenti in conto capitale verso Famiglie per escussione di garanzie</t>
  </si>
  <si>
    <t>2.4.3.05.12.01.001</t>
  </si>
  <si>
    <t>Altri trasferimenti in conto capitale verso imprese controllate per escussione di garanzie</t>
  </si>
  <si>
    <t>2.4.3.05.10.01.001</t>
  </si>
  <si>
    <t>Altri trasferimenti in conto capitale verso altre imprese partecipate per escussione di garanzie</t>
  </si>
  <si>
    <t>2.4.3.05.11.01.001</t>
  </si>
  <si>
    <t>Altri trasferimenti in conto capitale verso altre Imprese per escussione di garanzie</t>
  </si>
  <si>
    <t>2.4.3.05.12.02.001</t>
  </si>
  <si>
    <t>Altri trasferimenti in conto capitale verso Istituzioni Sociali Private  per escussione di garanzie</t>
  </si>
  <si>
    <t>2.4.3.05.12.03.001</t>
  </si>
  <si>
    <t>Altri trasferimenti in conto capitale verso Unione Europea per escussione di garanzie</t>
  </si>
  <si>
    <t>2.4.3.05.12.04.001</t>
  </si>
  <si>
    <t>Altri trasferimenti in conto capitale verso Resto del Mondo per escussione di garanzie</t>
  </si>
  <si>
    <t>2.4.3.05.12.05.001</t>
  </si>
  <si>
    <t>Trasferimenti in conto capitale erogati a titolo di ripiano disavanzi pregressi a Ministeri</t>
  </si>
  <si>
    <t>2.4.3.05.13.01.001</t>
  </si>
  <si>
    <t>Trasferimenti in conto capitale erogati a titolo di ripiano disavanzi pregressi a Presidenza del Consiglio dei Ministri</t>
  </si>
  <si>
    <t>2.4.3.05.13.01.003</t>
  </si>
  <si>
    <t>Trasferimenti in conto capitale erogati a titolo di ripiano disavanzi pregressi a Organi Costituzionali e di rilievo costituzionale</t>
  </si>
  <si>
    <t>2.4.3.05.13.01.004</t>
  </si>
  <si>
    <t>Trasferimenti in conto capitale erogati a titolo di ripiano disavanzi pregressi a Agenzie Fiscali</t>
  </si>
  <si>
    <t>2.4.3.05.13.01.005</t>
  </si>
  <si>
    <t>Trasferimenti in conto capitale erogati a titolo di ripiano disavanzi pregressi a enti di regolazione dell'attività economica</t>
  </si>
  <si>
    <t>2.4.3.05.13.01.006</t>
  </si>
  <si>
    <t>Trasferimenti in conto capitale erogati a titolo di ripiano disavanzi pregressi a Gruppo Equitalia</t>
  </si>
  <si>
    <t>2.4.3.05.13.01.007</t>
  </si>
  <si>
    <t>Trasferimenti in conto capitale erogati a titolo di ripiano disavanzi pregressi a Anas S.p.A.</t>
  </si>
  <si>
    <t>2.4.3.05.13.01.008</t>
  </si>
  <si>
    <t>Trasferimenti in conto capitale erogati a titolo di ripiano disavanzi pregressi a altri enti centrali produttori di servizi economici</t>
  </si>
  <si>
    <t>2.4.3.05.13.01.009</t>
  </si>
  <si>
    <t>Trasferimenti in conto capitale erogati a titolo di ripiano disavanzi pregressi a autorità amministrative indipendenti</t>
  </si>
  <si>
    <t>2.4.3.05.13.01.010</t>
  </si>
  <si>
    <t>Trasferimenti in conto capitale erogati a titolo di ripiano disavanzi pregressi a enti centrali a struttura associativa</t>
  </si>
  <si>
    <t>2.4.3.05.13.01.011</t>
  </si>
  <si>
    <t>Trasferimenti in conto capitale erogati a titolo di ripiano disavanzi pregressi a enti centrali produttori di servizi assistenziali, ricreativi e culturali</t>
  </si>
  <si>
    <t>2.4.3.05.13.01.012</t>
  </si>
  <si>
    <t>Trasferimenti in conto capitale erogati a titolo di ripiano disavanzi pregressi a enti e istituzioni centrali di ricerca e Istituti e stazioni sperimentali per la ricerca</t>
  </si>
  <si>
    <t>2.4.3.05.13.01.013</t>
  </si>
  <si>
    <t>Trasferimenti in conto capitale erogati a titolo di ripiano disavanzi pregressi a altre Amministrazioni Centrali n.a.c.</t>
  </si>
  <si>
    <t>2.4.3.05.13.01.999</t>
  </si>
  <si>
    <t>Trasferimenti in conto capitale erogati a titolo di ripiano disavanzi pregressi a Regioni e province autonome</t>
  </si>
  <si>
    <t>2.4.3.05.13.02.001</t>
  </si>
  <si>
    <t>Trasferimenti in conto capitale erogati a titolo di ripiano disavanzi pregressi a Province</t>
  </si>
  <si>
    <t>2.4.3.05.13.02.002</t>
  </si>
  <si>
    <t>Trasferimenti in conto capitale erogati a titolo di ripiano disavanzi pregressi a Comuni</t>
  </si>
  <si>
    <t>2.4.3.05.13.02.003</t>
  </si>
  <si>
    <t>Trasferimenti in conto capitale erogati a titolo di ripiano disavanzi pregressi a Città metropolitane e Roma capitale</t>
  </si>
  <si>
    <t>2.4.3.05.13.02.004</t>
  </si>
  <si>
    <t>Trasferimenti in conto capitale erogati a titolo di ripiano disavanzi pregressi a Unioni di Comuni</t>
  </si>
  <si>
    <t>2.4.3.05.13.02.005</t>
  </si>
  <si>
    <t>Trasferimenti in conto capitale erogati a titolo di ripiano disavanzi pregressi a Comunità Montane</t>
  </si>
  <si>
    <t>2.4.3.05.13.02.006</t>
  </si>
  <si>
    <t>Trasferimenti in conto capitale erogati a titolo di ripiano disavanzi pregressi a Camere di Commercio</t>
  </si>
  <si>
    <t>2.4.3.05.13.02.007</t>
  </si>
  <si>
    <t>Trasferimenti in conto capitale erogati a titolo di ripiano disavanzi pregressi a Università</t>
  </si>
  <si>
    <t>2.4.3.05.13.02.008</t>
  </si>
  <si>
    <t>Trasferimenti in conto capitale erogati a titolo di ripiano disavanzi pregressi a Parchi nazionali e consorzi ed enti autonomi gestori di parchi e aree naturali protette</t>
  </si>
  <si>
    <t>2.4.3.05.13.02.009</t>
  </si>
  <si>
    <t>Trasferimenti in conto capitale erogati a titolo di ripiano disavanzi pregressi a Autorità Portuali</t>
  </si>
  <si>
    <t>2.4.3.05.13.02.010</t>
  </si>
  <si>
    <t>Trasferimenti in conto capitale erogati a titolo di ripiano disavanzi pregressi a Aziende sanitarie locali</t>
  </si>
  <si>
    <t>2.4.3.05.13.02.011</t>
  </si>
  <si>
    <t>Trasferimenti in conto capitale erogati a titolo di ripiano disavanzi pregressi a Aziende ospedaliere e Aziende ospedaliere universitarie integrate con il SSN</t>
  </si>
  <si>
    <t>2.4.3.05.13.02.012</t>
  </si>
  <si>
    <t>Trasferimenti in conto capitale erogati a titolo di ripiano disavanzi pregressi a Policlinici</t>
  </si>
  <si>
    <t>2.4.3.05.13.02.013</t>
  </si>
  <si>
    <t>Trasferimenti in conto capitale erogati a titolo di ripiano disavanzi pregressi a Istituti di ricovero e cura a carattere scientifico pubblici</t>
  </si>
  <si>
    <t>2.4.3.05.13.02.014</t>
  </si>
  <si>
    <t>Trasferimenti in conto capitale erogati a titolo di ripiano disavanzi pregressi a altre Amministrazioni Locali produttrici di servizi sanitari</t>
  </si>
  <si>
    <t>2.4.3.05.13.02.015</t>
  </si>
  <si>
    <t>Trasferimenti in conto capitale erogati a titolo di ripiano disavanzi pregressi a Agenzie regionali per le erogazioni in agricoltura</t>
  </si>
  <si>
    <t>2.4.3.05.13.02.016</t>
  </si>
  <si>
    <t>Trasferimenti in conto capitale erogati a titolo di ripiano disavanzi pregressi a altri enti e agenzie regionali e sub regionali</t>
  </si>
  <si>
    <t>2.4.3.05.13.02.017</t>
  </si>
  <si>
    <t>Trasferimenti in conto capitale erogati a titolo di ripiano disavanzi pregressi a Consorzi di enti locali</t>
  </si>
  <si>
    <t>2.4.3.05.13.02.018</t>
  </si>
  <si>
    <t>Trasferimenti in conto capitale erogati a titolo di ripiano disavanzi pregressi a Fondazioni e istituzioni liriche locali e a Teatri stabili di iniziativa pubblica</t>
  </si>
  <si>
    <t>2.4.3.05.13.02.019</t>
  </si>
  <si>
    <t>Trasferimenti in conto capitale erogati a titolo di ripiano disavanzi pregressi a altre Amministrazioni Locali n.a.c.</t>
  </si>
  <si>
    <t>2.4.3.05.13.02.999</t>
  </si>
  <si>
    <t>Trasferimenti in conto capitale erogati a titolo di ripiano disavanzi pregressi a INPS</t>
  </si>
  <si>
    <t>2.4.3.05.13.03.001</t>
  </si>
  <si>
    <t>Trasferimenti in conto capitale erogati a titolo di ripiano disavanzi pregressi a INAIL</t>
  </si>
  <si>
    <t>2.4.3.05.13.03.002</t>
  </si>
  <si>
    <t>Trasferimenti in conto capitale erogati a titolo di ripiano disavanzi pregressi a altri Enti di Previdenza n.a.c.</t>
  </si>
  <si>
    <t>2.4.3.05.13.03.999</t>
  </si>
  <si>
    <t>Trasferimenti in conto capitale erogati a titolo di ripiano disavanzi pregressi a organismi interni e/o unità locali della amministrazione</t>
  </si>
  <si>
    <t>2.4.3.05.13.99.001</t>
  </si>
  <si>
    <t>Trasferimenti in conto capitale erogati a titolo di ripiano disavanzi pregressi a Famiglie</t>
  </si>
  <si>
    <t>2.4.3.05.16.01.001</t>
  </si>
  <si>
    <t>Trasferimenti in conto capitale erogati a titolo di ripiano disavanzi pregressi a imprese controllate</t>
  </si>
  <si>
    <t>2.4.3.05.14.01.001</t>
  </si>
  <si>
    <t>Trasferimenti in conto capitale erogati a titolo di ripiano disavanzi pregressi a altre imprese partecipate</t>
  </si>
  <si>
    <t>2.4.3.05.15.01.001</t>
  </si>
  <si>
    <t>Trasferimenti in conto capitale erogati a titolo di ripiano disavanzi pregressi a altre Imprese</t>
  </si>
  <si>
    <t>2.4.3.05.16.02.001</t>
  </si>
  <si>
    <t>Trasferimenti in conto capitale erogati a titolo di ripiano disavanzi pregressi a Istituzioni Sociali Private</t>
  </si>
  <si>
    <t>2.4.3.05.16.03.001</t>
  </si>
  <si>
    <t>Trasferimenti in conto capitale erogati a titolo di ripiano disavanzi pregressi all'Unione Europea</t>
  </si>
  <si>
    <t>2.4.3.05.16.04.001</t>
  </si>
  <si>
    <t>Trasferimenti in conto capitale erogati a titolo di ripiano disavanzi pregressi al Resto del Mondo</t>
  </si>
  <si>
    <t>2.4.3.05.16.05.001</t>
  </si>
  <si>
    <t>Altri trasferimenti in conto capitale n.a.c. a Ministeri</t>
  </si>
  <si>
    <t>2.4.3.05.17.01.001</t>
  </si>
  <si>
    <t>Altri trasferimenti in conto capitale n.a.c. a Presidenza del Consiglio dei Ministri</t>
  </si>
  <si>
    <t>2.4.3.05.17.01.003</t>
  </si>
  <si>
    <t>Altri trasferimenti in conto capitale n.a.c. a Organi Costituzionali e di rilievo costituzionale</t>
  </si>
  <si>
    <t>2.4.3.05.17.01.004</t>
  </si>
  <si>
    <t>Altri trasferimenti in conto capitale n.a.c. a Agenzie Fiscali</t>
  </si>
  <si>
    <t>2.4.3.05.17.01.005</t>
  </si>
  <si>
    <t>Altri trasferimenti in conto capitale n.a.c. a enti di regolazione dell'attività economica</t>
  </si>
  <si>
    <t>2.4.3.05.17.01.006</t>
  </si>
  <si>
    <t>Altri trasferimenti in conto capitale n.a.c. a Gruppo Equitalia</t>
  </si>
  <si>
    <t>2.4.3.05.17.01.007</t>
  </si>
  <si>
    <t>Altri trasferimenti in conto capitale n.a.c. a Anas S.p.A.</t>
  </si>
  <si>
    <t>2.4.3.05.17.01.008</t>
  </si>
  <si>
    <t>Altri trasferimenti in conto capitale n.a.c. a altri enti centrali produttori di servizi economici</t>
  </si>
  <si>
    <t>2.4.3.05.17.01.009</t>
  </si>
  <si>
    <t>Altri trasferimenti in conto capitale n.a.c. a autorità amministrative indipendenti</t>
  </si>
  <si>
    <t>2.4.3.05.17.01.010</t>
  </si>
  <si>
    <t>Altri trasferimenti in conto capitale n.a.c. a enti centrali a struttura associativa</t>
  </si>
  <si>
    <t>2.4.3.05.17.01.011</t>
  </si>
  <si>
    <t>Altri trasferimenti in conto capitale n.a.c. a enti centrali produttori di servizi assistenziali, ricreativi e culturali</t>
  </si>
  <si>
    <t>2.4.3.05.17.01.012</t>
  </si>
  <si>
    <t>Altri trasferimenti in conto capitale n.a.c. a enti e istituzioni centrali di ricerca e Istituti e stazioni sperimentali per la ricerca</t>
  </si>
  <si>
    <t>2.4.3.05.17.01.013</t>
  </si>
  <si>
    <t>Altri trasferimenti in conto capitale n.a.c. a altre Amministrazioni Centrali n.a.c.</t>
  </si>
  <si>
    <t>2.4.3.05.17.01.999</t>
  </si>
  <si>
    <t>Altri trasferimenti in conto capitale n.a.c. a Regioni e province autonome</t>
  </si>
  <si>
    <t>2.4.3.05.17.02.001</t>
  </si>
  <si>
    <t>Altri trasferimenti in conto capitale n.a.c. a Province</t>
  </si>
  <si>
    <t>2.4.3.05.17.02.002</t>
  </si>
  <si>
    <t>Altri trasferimenti in conto capitale n.a.c. a Comuni</t>
  </si>
  <si>
    <t>2.4.3.05.17.02.003</t>
  </si>
  <si>
    <t>Altri trasferimenti in conto capitale n.a.c. a Città metropolitane e Roma capitale</t>
  </si>
  <si>
    <t>2.4.3.05.17.02.004</t>
  </si>
  <si>
    <t>Altri trasferimenti in conto capitale n.a.c. a Unioni di Comuni</t>
  </si>
  <si>
    <t>2.4.3.05.17.02.005</t>
  </si>
  <si>
    <t>Altri trasferimenti in conto capitale n.a.c. a Comunità Montane</t>
  </si>
  <si>
    <t>2.4.3.05.17.02.006</t>
  </si>
  <si>
    <t>Altri trasferimenti in conto capitale n.a.c. a Camere di Commercio</t>
  </si>
  <si>
    <t>2.4.3.05.17.02.007</t>
  </si>
  <si>
    <t>Altri trasferimenti in conto capitale n.a.c. a Università</t>
  </si>
  <si>
    <t>2.4.3.05.17.02.008</t>
  </si>
  <si>
    <t>Altri trasferimenti in conto capitale n.a.c. a Parchi nazionali e consorzi ed enti autonomi gestori di parchi e aree naturali protette</t>
  </si>
  <si>
    <t>2.4.3.05.17.02.009</t>
  </si>
  <si>
    <t>Altri trasferimenti in conto capitale n.a.c. a Autorità Portuali</t>
  </si>
  <si>
    <t>2.4.3.05.17.02.010</t>
  </si>
  <si>
    <t>Altri trasferimenti in conto capitale n.a.c. a Aziende sanitarie locali</t>
  </si>
  <si>
    <t>2.4.3.05.17.02.011</t>
  </si>
  <si>
    <t>Altri trasferimenti in conto capitale n.a.c. a Aziende ospedaliere e Aziende ospedaliere universitarie integrate con il SSN</t>
  </si>
  <si>
    <t>2.4.3.05.17.02.012</t>
  </si>
  <si>
    <t>Altri trasferimenti in conto capitale n.a.c. a Policlinici</t>
  </si>
  <si>
    <t>2.4.3.05.17.02.013</t>
  </si>
  <si>
    <t>Altri trasferimenti in conto capitale n.a.c. a Istituti di ricovero e cura a carattere scientifico pubblici</t>
  </si>
  <si>
    <t>2.4.3.05.17.02.014</t>
  </si>
  <si>
    <t>Altri trasferimenti in conto capitale n.a.c. a altre Amministrazioni Locali produttrici di servizi sanitari</t>
  </si>
  <si>
    <t>2.4.3.05.17.02.015</t>
  </si>
  <si>
    <t>Altri trasferimenti in conto capitale n.a.c. a Agenzie regionali per le erogazioni in agricoltura</t>
  </si>
  <si>
    <t>2.4.3.05.17.02.016</t>
  </si>
  <si>
    <t>Altri trasferimenti in conto capitale n.a.c. a altri enti e agenzie regionali e sub regionali</t>
  </si>
  <si>
    <t>2.4.3.05.17.02.017</t>
  </si>
  <si>
    <t>Altri trasferimenti in conto capitale n.a.c. a Consorzi di enti locali</t>
  </si>
  <si>
    <t>2.4.3.05.17.02.018</t>
  </si>
  <si>
    <t>Altri trasferimenti in conto capitale n.a.c. a Fondazioni e istituzioni liriche locali e a Teatri stabili di iniziativa pubblica</t>
  </si>
  <si>
    <t>2.4.3.05.17.02.019</t>
  </si>
  <si>
    <t>Altri trasferimenti in conto capitale n.a.c. a Aziende sanitarie locali  a titolo di ripiano perdite pregresse del SSR</t>
  </si>
  <si>
    <t>2.4.3.05.17.02.024</t>
  </si>
  <si>
    <t>Altri trasferimenti in conto capitale n.a.c. a Aziende ospedaliere e Aziende ospedaliere universitarie integrate con il SSN a titolo di ripiano perdite pregresse del SSR</t>
  </si>
  <si>
    <t>2.4.3.05.17.02.029</t>
  </si>
  <si>
    <t>Altri trasferimenti in conto capitale n.a.c. a Istituti di ricovero e cura a carattere scientifico pubblici a titolo di ripiano perdite pregresse del SSR</t>
  </si>
  <si>
    <t>2.4.3.05.17.02.037</t>
  </si>
  <si>
    <t>Altri trasferimenti in conto capitale n.a.c. a altre Amministrazioni Locali n.a.c.</t>
  </si>
  <si>
    <t>2.4.3.05.17.02.999</t>
  </si>
  <si>
    <t>Altri trasferimenti in conto capitale n.a.c. a INPS</t>
  </si>
  <si>
    <t>2.4.3.05.17.03.001</t>
  </si>
  <si>
    <t>Altri trasferimenti in conto capitale n.a.c. a INAIL</t>
  </si>
  <si>
    <t>2.4.3.05.17.03.002</t>
  </si>
  <si>
    <t>Altri trasferimenti in conto capitale n.a.c. a altri Enti di Previdenza n.a.c.</t>
  </si>
  <si>
    <t>2.4.3.05.17.03.999</t>
  </si>
  <si>
    <t>Altri trasferimenti in conto capitale n.a.c. a organismi interni e/o unità locali della amministrazione</t>
  </si>
  <si>
    <t>2.4.3.05.17.99.001</t>
  </si>
  <si>
    <t>Altri trasferimenti in conto capitale n.a.c. a Famiglie</t>
  </si>
  <si>
    <t>2.4.3.05.20.01.001</t>
  </si>
  <si>
    <t>Altri trasferimenti in conto capitale n.a.c. a imprese controllate</t>
  </si>
  <si>
    <t>2.4.3.05.18.01.001</t>
  </si>
  <si>
    <t>Altri trasferimenti in conto capitale n.a.c. a altre imprese partecipate</t>
  </si>
  <si>
    <t>2.4.3.05.19.01.001</t>
  </si>
  <si>
    <t>Altri trasferimenti in conto capitale n.a.c. a altre Imprese</t>
  </si>
  <si>
    <t>2.4.3.05.20.02.001</t>
  </si>
  <si>
    <t>Altri trasferimenti in conto capitale n.a.c. a Istituzioni Sociali Private</t>
  </si>
  <si>
    <t>2.4.3.05.20.03.001</t>
  </si>
  <si>
    <t>Altri trasferimenti in conto capitale n.a.c. all'Unione Europea</t>
  </si>
  <si>
    <t>2.4.3.05.20.04.001</t>
  </si>
  <si>
    <t>Altri trasferimenti in conto capitale n.a.c. al Resto del Mondo</t>
  </si>
  <si>
    <t>2.4.3.05.20.05.001</t>
  </si>
  <si>
    <t>Rimborsi in conto capitale ad Amministrazioni Centrali di somme non dovute o incassate in eccesso</t>
  </si>
  <si>
    <t>2.4.7.04.01.01.001</t>
  </si>
  <si>
    <t>Rimborsi in conto capitale ad Amministrazioni Locali di somme non dovute o incassate in eccesso</t>
  </si>
  <si>
    <t>2.4.7.04.01.01.002</t>
  </si>
  <si>
    <t>Rimborsi in conto capitale a Enti Previdenziali di somme non dovute o incassate in eccesso</t>
  </si>
  <si>
    <t>2.4.7.04.01.01.003</t>
  </si>
  <si>
    <t>Rimborsi in conto capitale a Famiglie di somme non dovute o incassate in eccesso</t>
  </si>
  <si>
    <t>2.4.7.04.01.03.001</t>
  </si>
  <si>
    <t>Rimborsi in conto capitale a Imprese di somme non dovute o incassate in eccesso</t>
  </si>
  <si>
    <t>2.4.7.04.01.02.001</t>
  </si>
  <si>
    <t>Rimborsi in conto capitale a Istituzioni Sociali Private di somme non dovute o incassate in eccesso</t>
  </si>
  <si>
    <t>2.4.7.04.01.03.002</t>
  </si>
  <si>
    <t>Altre spese in conto capitale n.a.c.</t>
  </si>
  <si>
    <t>Acquisizioni di partecipazioni e conferimenti di capitale in altre ISP</t>
  </si>
  <si>
    <t>Concessione crediti di breve periodo a tasso agevolato a Ministeri</t>
  </si>
  <si>
    <t>Concessione crediti di breve periodo a tasso agevolato a Presidenza del Consiglio dei Ministri</t>
  </si>
  <si>
    <t>Concessione crediti di breve periodo a tasso agevolato a Organi Costituzionali e di rilievo costituzionale</t>
  </si>
  <si>
    <t>Concessione crediti di breve periodo a tasso agevolato a Agenzie Fiscali</t>
  </si>
  <si>
    <t>Concessione crediti di breve periodo a tasso agevolato a enti di regolazione dell'attività economica</t>
  </si>
  <si>
    <t>Concessione crediti di breve periodo a tasso agevolato a Gruppo Equitalia</t>
  </si>
  <si>
    <t>Concessione crediti di breve periodo a tasso agevolato a Anas S.p.A.</t>
  </si>
  <si>
    <t>Concessione crediti di breve periodo a tasso agevolato a altri enti centrali produttori di servizi economici</t>
  </si>
  <si>
    <t>Concessione crediti di breve periodo a tasso agevolato a autorità amministrative indipendenti</t>
  </si>
  <si>
    <t>Concessione crediti di breve periodo a tasso agevolato a enti centrali a struttura associativa</t>
  </si>
  <si>
    <t>Concessione crediti di breve periodo a tasso agevolato a enti centrali produttori di servizi assistenziali, ricreativi e culturali</t>
  </si>
  <si>
    <t>Concessione crediti di breve periodo a tasso agevolato a enti e istituzioni centrali di ricerca e istituti e stazioni sperimentali per la ricerca</t>
  </si>
  <si>
    <t>Concessione crediti di breve periodo a tasso agevolato a altre Amministrazioni Centrali n.a.c.</t>
  </si>
  <si>
    <t>Concessione crediti di breve periodo a tasso agevolato a Regioni e province autonome</t>
  </si>
  <si>
    <t>Concessione crediti di breve periodo a tasso agevolato a Province</t>
  </si>
  <si>
    <t>Concessione crediti di breve periodo a tasso agevolato a Comuni</t>
  </si>
  <si>
    <t>Concessione crediti di breve periodo a tasso agevolato a Città metropolitane e Roma capitale</t>
  </si>
  <si>
    <t>Concessione crediti di breve periodo a tasso agevolato a Unioni di Comuni</t>
  </si>
  <si>
    <t>Concessione crediti di breve periodo a tasso agevolato a Comunità Montane</t>
  </si>
  <si>
    <t>Concessione crediti di breve periodo a tasso agevolato a Camere di Commercio</t>
  </si>
  <si>
    <t>Concessione crediti di breve periodo a tasso agevolato a Università</t>
  </si>
  <si>
    <t>Concessione crediti di breve periodo a tasso agevolato a Parchi nazionali e consorzi ed enti autonomi gestori di parchi e aree naturali protette</t>
  </si>
  <si>
    <t>Concessione crediti di breve periodo a tasso agevolato a Autorità Portuali</t>
  </si>
  <si>
    <t>Concessione crediti di breve periodo a tasso agevolato a Aziende ospedaliere e Aziende ospedaliere universitarie integrate con il SSN</t>
  </si>
  <si>
    <t>Concessione crediti di breve periodo a tasso agevolato a Policlinici</t>
  </si>
  <si>
    <t>Concessione crediti di breve periodo a tasso agevolato a Istituti di ricovero e cura a carattere scientifico pubblici</t>
  </si>
  <si>
    <t>Concessione crediti di breve periodo a tasso agevolato a altre Amministrazioni Locali produttrici di servizi sanitari</t>
  </si>
  <si>
    <t>Concessione crediti di breve periodo a tasso agevolato a Agenzie regionali per le erogazioni in agricoltura</t>
  </si>
  <si>
    <t>Concessione crediti di breve periodo a tasso agevolato a altri enti e agenzie regionali e sub regionali</t>
  </si>
  <si>
    <t>Concessione crediti di breve periodo a tasso agevolato a Consorzi di enti locali</t>
  </si>
  <si>
    <t>Concessione crediti di breve periodo a tasso agevolato a Fondazioni e istituzioni liriche locali e a Teatri stabili di iniziativa pubblica</t>
  </si>
  <si>
    <t>Concessione crediti di breve periodo a tasso agevolato a altre Amministrazioni Locali n.a.c.</t>
  </si>
  <si>
    <t>Concessione crediti di breve periodo a tasso agevolato a INPS</t>
  </si>
  <si>
    <t>Concessione crediti di breve periodo a tasso agevolato a INAIL</t>
  </si>
  <si>
    <t>Concessione crediti di breve periodo a tasso agevolato a altri Enti di Previdenza n.a.c.</t>
  </si>
  <si>
    <t>Concessione crediti di breve periodo a tasso agevolato a organismi interni e/o unità locali dell'amministrazione</t>
  </si>
  <si>
    <t>Concessione crediti di breve periodo a tasso agevolato a Famiglie</t>
  </si>
  <si>
    <t>Concessione crediti di breve periodo a tasso agevolato a imprese controllate</t>
  </si>
  <si>
    <t>Concessione crediti di breve periodo a tasso agevolato a altre imprese partecipate</t>
  </si>
  <si>
    <t>Concessione crediti di breve periodo a tasso agevolato alla Cassa Depositi e Prestiti - SPA</t>
  </si>
  <si>
    <t>Concessione crediti di breve periodo a tasso agevolato a altre Imprese</t>
  </si>
  <si>
    <t>Concessione crediti di breve periodo a tasso agevolato a Istituzioni Sociali Private</t>
  </si>
  <si>
    <t>Concessione crediti di breve periodo a tasso agevolato all'Unione Europea</t>
  </si>
  <si>
    <t>Concessione crediti di breve periodo a tasso agevolato al Resto del Mondo</t>
  </si>
  <si>
    <t>Concessione crediti di breve periodo a tasso non agevolato a Ministeri</t>
  </si>
  <si>
    <t>Concessione crediti di breve periodo a tasso non agevolato a Presidenza del Consiglio dei Ministri</t>
  </si>
  <si>
    <t>Concessione crediti di breve periodo a tasso non agevolato a Organi Costituzionali e di rilievo costituzionale</t>
  </si>
  <si>
    <t>Concessione crediti di breve periodo a tasso non agevolato a Agenzie Fiscali</t>
  </si>
  <si>
    <t>Concessione crediti di breve periodo a tasso non agevolato a enti di regolazione dell'attività economica</t>
  </si>
  <si>
    <t>Concessione crediti di breve periodo a tasso non agevolato a Gruppo Equitalia</t>
  </si>
  <si>
    <t>Concessione crediti di breve periodo a tasso non agevolato a Anas S.p.A.</t>
  </si>
  <si>
    <t>Concessione crediti di breve periodo a tasso non agevolato a altri enti centrali produttori di servizi economici</t>
  </si>
  <si>
    <t>Concessione crediti di breve periodo a tasso non agevolato a autorità amministrative indipendenti</t>
  </si>
  <si>
    <t>Concessione crediti di breve periodo a tasso non agevolato a enti centrali a struttura associativa</t>
  </si>
  <si>
    <t>Concessione crediti di breve periodo a tasso non agevolato a enti centrali produttori di servizi assistenziali, ricreativi e culturali</t>
  </si>
  <si>
    <t>Concessione crediti di breve periodo a tasso non agevolato a enti e istituzioni centrali di ricerca e Istituti e stazioni sperimentali per la ricerca</t>
  </si>
  <si>
    <t>Concessione crediti di breve periodo a tasso non agevolato a altre Amministrazioni Centrali n.a.c.</t>
  </si>
  <si>
    <t>Concessione crediti di breve periodo a tasso non agevolato a Regioni e province autonome</t>
  </si>
  <si>
    <t>Concessione crediti di breve periodo a tasso non agevolato a Province</t>
  </si>
  <si>
    <t>Concessione crediti di breve periodo a tasso non agevolato a Comuni</t>
  </si>
  <si>
    <t>Concessione crediti di breve periodo a tasso non agevolato a Città metropolitane e Roma capitale</t>
  </si>
  <si>
    <t>Concessione crediti di breve periodo a tasso non agevolato a Unioni di Comuni</t>
  </si>
  <si>
    <t>Concessione crediti di breve periodo a tasso non agevolato a Comunità Montane</t>
  </si>
  <si>
    <t>Concessione crediti di breve periodo a tasso non agevolato a Camere di Commercio</t>
  </si>
  <si>
    <t>Concessione crediti di breve periodo a tasso non agevolato a Università</t>
  </si>
  <si>
    <t>Concessione crediti di breve periodo a tasso non agevolato a Parchi nazionali e consorzi ed enti autonomi gestori di parchi e aree naturali protette</t>
  </si>
  <si>
    <t>Concessione crediti di breve periodo a tasso non agevolato a Autorità Portuali</t>
  </si>
  <si>
    <t>Concessione crediti di breve periodo a tasso non agevolato a Aziende sanitarie locali</t>
  </si>
  <si>
    <t>Concessione crediti di breve periodo a tasso non agevolato a Aziende ospedaliere e Aziende ospedaliere universitarie integrate con il SSN</t>
  </si>
  <si>
    <t>Concessione crediti di breve periodo a tasso non agevolato a Policlinici</t>
  </si>
  <si>
    <t>Concessione crediti di breve periodo a tasso non agevolato a Istituti di ricovero e cura a carattere scientifico pubblici</t>
  </si>
  <si>
    <t>Concessione crediti di breve periodo a tasso non agevolato a altre Amministrazioni Locali produttrici di servizi sanitari</t>
  </si>
  <si>
    <t>Concessione crediti di breve periodo a tasso non agevolato a Agenzie regionali per le erogazioni in agricoltura</t>
  </si>
  <si>
    <t>Concessione crediti di breve periodo a tasso non agevolato a altri enti e agenzie regionali e sub regionali</t>
  </si>
  <si>
    <t>Concessione crediti di breve periodo a tasso non agevolato a Consorzi di enti locali</t>
  </si>
  <si>
    <t>Concessione crediti di breve periodo a tasso non agevolato a Fondazioni e istituzioni liriche locali e a Teatri stabili di iniziativa pubblica</t>
  </si>
  <si>
    <t>Concessione crediti di breve periodo a tasso non agevolato a altre Amministrazioni Locali n.a.c.</t>
  </si>
  <si>
    <t>Concessione crediti di breve periodo a tasso non agevolato a INPS</t>
  </si>
  <si>
    <t>Concessione crediti di breve periodo a tasso non agevolato a INAIL</t>
  </si>
  <si>
    <t>Concessione crediti di breve periodo a tasso non agevolato a altri Enti di Previdenza n.a.c.</t>
  </si>
  <si>
    <t>Concessione crediti di breve periodo a tasso non agevolato a organismi interni e/o unità locali dell'amministrazione</t>
  </si>
  <si>
    <t>Concessione crediti di breve periodo a tasso non agevolato a Famiglie</t>
  </si>
  <si>
    <t>Concessione crediti di breve periodo a tasso non agevolato a imprese controllate</t>
  </si>
  <si>
    <t>Concessione crediti di breve periodo a tasso non agevolato a altre imprese partecipate</t>
  </si>
  <si>
    <t>Concessione crediti di breve periodo a tasso non agevolato alla Cassa Depositi e Prestiti - SPA</t>
  </si>
  <si>
    <t>Concessione crediti di breve periodo a tasso non agevolato a altre Imprese</t>
  </si>
  <si>
    <t>Concessione crediti di breve periodo a tasso non agevolato a Istituzioni Sociali Private</t>
  </si>
  <si>
    <t>Concessione crediti di breve periodo a tasso non agevolato all'Unione Europea</t>
  </si>
  <si>
    <t>Concessione crediti di breve periodo a tasso non agevolato al Resto del Mondo</t>
  </si>
  <si>
    <t>Concessione Crediti di medio-lungo termine a tasso agevolato a Ministeri</t>
  </si>
  <si>
    <t>Concessione Crediti di medio-lungo termine a tasso agevolato a Presidenza del Consiglio dei Ministri</t>
  </si>
  <si>
    <t>Concessione Crediti di medio-lungo termine a tasso agevolato a Organi Costituzionali e di rilievo costituzionale</t>
  </si>
  <si>
    <t>Concessione Crediti di medio-lungo termine a tasso agevolato a Agenzie Fiscali</t>
  </si>
  <si>
    <t>Concessione Crediti di medio-lungo termine a tasso agevolato a enti di regolazione dell'attività economica</t>
  </si>
  <si>
    <t>Concessione Crediti di medio-lungo termine a tasso agevolato a Gruppo Equitalia</t>
  </si>
  <si>
    <t>Concessione Crediti di medio-lungo termine a tasso agevolato a Anas S.p.A.</t>
  </si>
  <si>
    <t>Concessione Crediti di medio-lungo termine a tasso agevolato a altri enti centrali produttori di servizi economici</t>
  </si>
  <si>
    <t>Concessione Crediti di medio-lungo termine a tasso agevolato a autorità amministrative indipendenti</t>
  </si>
  <si>
    <t>Concessione Crediti di medio-lungo termine a tasso agevolato a enti centrali a struttura associativa</t>
  </si>
  <si>
    <t>Concessione Crediti di medio-lungo termine a tasso agevolato a enti centrali produttori di servizi assistenziali, ricreativi e culturali</t>
  </si>
  <si>
    <t>Concessione Crediti di medio-lungo termine a tasso agevolato a enti e istituzioni centrali di ricerca e Istituti e stazioni sperimentali per la ricerca</t>
  </si>
  <si>
    <t>Concessione Crediti di medio-lungo termine a tasso agevolato a altre Amministrazioni Centrali n.a.c.</t>
  </si>
  <si>
    <t>Concessione Crediti di medio-lungo termine a tasso agevolato a Regioni e province autonome</t>
  </si>
  <si>
    <t>Concessione Crediti di medio-lungo termine a tasso agevolato a Province</t>
  </si>
  <si>
    <t>Concessione Crediti di medio-lungo termine a tasso agevolato a Comuni</t>
  </si>
  <si>
    <t>Concessione Crediti di medio-lungo termine a tasso agevolato a Città metropolitane e Roma capitale</t>
  </si>
  <si>
    <t>Concessione Crediti di medio-lungo termine a tasso agevolato a Unioni di Comuni</t>
  </si>
  <si>
    <t>Concessione Crediti di medio-lungo termine a tasso agevolato a Comunità Montane</t>
  </si>
  <si>
    <t>Concessione Crediti di medio-lungo termine a tasso agevolato a Camere di Commercio</t>
  </si>
  <si>
    <t>Concessione Crediti di medio-lungo termine a tasso agevolato a Università</t>
  </si>
  <si>
    <t>Concessione Crediti di medio-lungo termine a tasso agevolato a Parchi nazionali e consorzi ed enti autonomi gestori di parchi e aree naturali protette</t>
  </si>
  <si>
    <t>Concessione Crediti di medio-lungo termine a tasso agevolato a Autorità Portuali</t>
  </si>
  <si>
    <t>Concessione Crediti di medio-lungo termine a tasso agevolato a Aziende sanitarie locali</t>
  </si>
  <si>
    <t>Concessione Crediti di medio-lungo termine a tasso agevolato a Aziende ospedaliere e Aziende ospedaliere universitarie integrate con il SSN</t>
  </si>
  <si>
    <t>Concessione Crediti di medio-lungo termine a tasso agevolato a Policlinici</t>
  </si>
  <si>
    <t>Concessione Crediti di medio-lungo termine a tasso agevolato a Istituti di ricovero e cura a carattere scientifico pubblici</t>
  </si>
  <si>
    <t>Concessione Crediti di medio-lungo termine a tasso agevolato a altre Amministrazioni Locali produttrici di servizi sanitari</t>
  </si>
  <si>
    <t>Concessione Crediti di medio-lungo termine a tasso agevolato a Agenzie regionali per le erogazioni in agricoltura</t>
  </si>
  <si>
    <t>Concessione Crediti di medio-lungo termine a tasso agevolato a altri enti e agenzie regionali e sub regionali</t>
  </si>
  <si>
    <t>Concessione Crediti di medio-lungo termine a tasso agevolato a Consorzi di enti locali</t>
  </si>
  <si>
    <t>Concessione Crediti di medio-lungo termine a tasso agevolato a Fondazioni e istituzioni liriche locali e a Teatri stabili di iniziativa pubblica</t>
  </si>
  <si>
    <t>Concessione Crediti di medio-lungo termine a tasso agevolato a altre Amministrazioni Locali n.a.c.</t>
  </si>
  <si>
    <t>Concessione Crediti di medio-lungo termine a tasso agevolato a INPS</t>
  </si>
  <si>
    <t>Concessione Crediti di medio-lungo termine a tasso agevolato a INAIL</t>
  </si>
  <si>
    <t>Concessione Crediti di medio-lungo termine a tasso agevolato a altri Enti di Previdenza n.a.c.</t>
  </si>
  <si>
    <t>Concessione Crediti di medio-lungo termine a tasso agevolato a organismi interni e/o unità locali dell'amministrazione</t>
  </si>
  <si>
    <t>Concessione Crediti di medio-lungo termine a tasso agevolato a Famiglie</t>
  </si>
  <si>
    <t>Concessione Crediti di medio-lungo termine a tasso agevolato a imprese controllate</t>
  </si>
  <si>
    <t>Concessione Crediti di medio-lungo termine a tasso agevolato a altre imprese partecipate</t>
  </si>
  <si>
    <t>Concessione Crediti di medio-lungo termine a tasso agevolato alla Cassa Depositi e Prestiti - SPA</t>
  </si>
  <si>
    <t>Concessione Crediti di medio-lungo termine a tasso agevolato a altre Imprese</t>
  </si>
  <si>
    <t>Concessione Crediti di medio-lungo termine a tasso agevolato a Istituzioni Sociali Private</t>
  </si>
  <si>
    <t>Concessione Crediti di medio-lungo termine a tasso agevolato all'Unione Europea</t>
  </si>
  <si>
    <t>Concessione Crediti di medio-lungo termine a tasso agevolato al Resto del Mondo</t>
  </si>
  <si>
    <t>Concessione crediti di medio-lungo termine a tasso non agevolato a Ministeri</t>
  </si>
  <si>
    <t>Concessione crediti di medio-lungo termine a tasso non agevolato a Presidenza del Consiglio dei Ministri</t>
  </si>
  <si>
    <t>Concessione crediti di medio-lungo termine a tasso non agevolato a Organi Costituzionali e di rilievo costituzionale</t>
  </si>
  <si>
    <t>Concessione crediti di medio-lungo termine a tasso non agevolato a Agenzie Fiscali</t>
  </si>
  <si>
    <t>Concessione crediti di medio-lungo termine a tasso non agevolato a enti di regolazione dell'attività economica</t>
  </si>
  <si>
    <t>Concessione crediti di medio-lungo termine a tasso non agevolato a Gruppo Equitalia</t>
  </si>
  <si>
    <t>Concessione crediti di medio-lungo termine a tasso non agevolato a Anas S.p.A.</t>
  </si>
  <si>
    <t>Concessione crediti di medio-lungo termine a tasso non agevolato a altri enti centrali produttori di servizi economici</t>
  </si>
  <si>
    <t>Concessione crediti di medio-lungo termine a tasso non agevolato a autorità amministrative indipendenti</t>
  </si>
  <si>
    <t>Concessione crediti di medio-lungo termine a tasso non agevolato a enti centrali a struttura associativa</t>
  </si>
  <si>
    <t>Concessione crediti di medio-lungo termine a tasso non agevolato a enti centrali produttori di servizi assistenziali, ricreativi e culturali</t>
  </si>
  <si>
    <t>Concessione crediti di medio-lungo termine a tasso non agevolato a enti e istituzioni centrali di ricerca e Istituti e stazioni sperimentali per la ricerca</t>
  </si>
  <si>
    <t>Concessione crediti di medio-lungo termine a tasso non agevolato a altre Amministrazioni Centrali n.a.c.</t>
  </si>
  <si>
    <t>Concessione crediti di medio-lungo termine a tasso non agevolato a Regioni e province autonome</t>
  </si>
  <si>
    <t>Concessione crediti di medio-lungo termine a tasso non agevolato a Province</t>
  </si>
  <si>
    <t>Concessione crediti di medio-lungo termine a tasso non agevolato a Comuni</t>
  </si>
  <si>
    <t>Concessione crediti di medio-lungo termine a tasso non agevolato a Città metropolitane e Roma capitale</t>
  </si>
  <si>
    <t>Concessione crediti di medio-lungo termine a tasso non agevolato a Unioni di Comuni</t>
  </si>
  <si>
    <t>Concessione crediti di medio-lungo termine a tasso non agevolato a Comunità Montane</t>
  </si>
  <si>
    <t>Concessione crediti di medio-lungo termine a tasso non agevolato a Camere di Commercio</t>
  </si>
  <si>
    <t>Concessione crediti di medio-lungo termine a tasso non agevolato a Università</t>
  </si>
  <si>
    <t>Concessione crediti di medio-lungo termine a tasso non agevolato a Parchi nazionali e consorzi ed enti autonomi gestori di parchi e aree naturali protette</t>
  </si>
  <si>
    <t>Concessione crediti di medio-lungo termine a tasso non agevolato a Autorità Portuali</t>
  </si>
  <si>
    <t>Concessione crediti di medio-lungo termine a tasso non agevolato a Aziende sanitarie locali</t>
  </si>
  <si>
    <t>Concessione crediti di medio-lungo termine a tasso non agevolato a Aziende ospedaliere e Aziende ospedaliere universitarie integrate con il SSN</t>
  </si>
  <si>
    <t>Concessione crediti di medio-lungo termine a tasso non agevolato a Policlinici</t>
  </si>
  <si>
    <t>Concessione crediti di medio-lungo termine a tasso non agevolato a Istituti di ricovero e cura a carattere scientifico pubblici</t>
  </si>
  <si>
    <t>Concessione crediti di medio-lungo termine a tasso non agevolato a altre Amministrazioni Locali produttrici di servizi sanitari</t>
  </si>
  <si>
    <t>Concessione crediti di medio-lungo termine a tasso non agevolato a Agenzie regionali per le erogazioni in agricoltura</t>
  </si>
  <si>
    <t>Concessione crediti di medio-lungo termine a tasso non agevolato a altri enti e agenzie regionali e sub regionali</t>
  </si>
  <si>
    <t>Concessione crediti di medio-lungo termine a tasso non agevolato a Consorzi di enti locali</t>
  </si>
  <si>
    <t>Concessione crediti di medio-lungo termine a tasso non agevolato a Fondazioni e istituzioni liriche locali e a Teatri stabili di iniziativa pubblica</t>
  </si>
  <si>
    <t>Concessione crediti di medio-lungo termine a tasso non agevolato a altre Amministrazioni Locali n.a.c.</t>
  </si>
  <si>
    <t>Concessione crediti di medio-lungo termine a tasso non agevolato a INPS</t>
  </si>
  <si>
    <t>Concessione crediti di medio-lungo termine a tasso non agevolato a INAIL</t>
  </si>
  <si>
    <t>Concessione crediti di medio-lungo termine a tasso non agevolato a altri Enti di Previdenza n.a.c.</t>
  </si>
  <si>
    <t>Concessione crediti di medio-lungo termine a tasso non agevolato a organismi interni e/o unità locali dell'amministrazione</t>
  </si>
  <si>
    <t>Concessione crediti di medio-lungo termine a tasso non agevolato a Famiglie</t>
  </si>
  <si>
    <t>Concessione crediti di medio-lungo termine a tasso non agevolato a imprese controllate</t>
  </si>
  <si>
    <t>Concessione crediti di medio-lungo termine a tasso non agevolato a altre imprese partecipate</t>
  </si>
  <si>
    <t>Concessione crediti di medio-lungo termine a tasso non agevolato alla Cassa Depositi e Prestiti - SPA</t>
  </si>
  <si>
    <t>Concessione crediti di medio-lungo termine a tasso non agevolato a altre Imprese</t>
  </si>
  <si>
    <t>Concessione crediti di medio-lungo termine a tasso non agevolato a Istituzioni Sociali Private</t>
  </si>
  <si>
    <t>Concessione crediti di medio-lungo termine a tasso non agevolato all'Unione Europea</t>
  </si>
  <si>
    <t>Concessione crediti di medio-lungo termine a tasso non agevolato al Resto del Mondo</t>
  </si>
  <si>
    <t>Concessione crediti a Ministeri a seguito di escussione di garanzie</t>
  </si>
  <si>
    <t>Concessione crediti a Presidenza del Consiglio dei Ministri a seguito di escussione di garanzie</t>
  </si>
  <si>
    <t>Concessione crediti a Organi Costituzionali e di rilievo costituzionale a seguito di escussione di garanzie</t>
  </si>
  <si>
    <t>Concessione crediti a Agenzie Fiscali a seguito di escussione di garanzie</t>
  </si>
  <si>
    <t>Concessione crediti a enti di regolazione dell'attività economica a seguito di escussione di garanzie</t>
  </si>
  <si>
    <t>Concessione crediti a Gruppo Equitalia a seguito di escussione di garanzie</t>
  </si>
  <si>
    <t>Concessione crediti a Anas S.p.A. a seguito di escussione di garanzie</t>
  </si>
  <si>
    <t>Concessione crediti a altri enti centrali produttori di servizi economici a seguito di escussione di garanzie</t>
  </si>
  <si>
    <t>Concessione crediti a autorità amministrative indipendenti a seguito di escussione di garanzie</t>
  </si>
  <si>
    <t>Concessione crediti a enti centrali a struttura associativa a seguito di escussione di garanzie</t>
  </si>
  <si>
    <t>Concessione crediti a enti centrali produttori di servizi assistenziali, ricreativi e culturali a seguito di escussione di garanzie</t>
  </si>
  <si>
    <t>Concessione crediti a enti e istituzioni centrali di ricerca e Istituti e stazioni sperimentali per la ricerca a seguito di escussione di garanzie</t>
  </si>
  <si>
    <t>Concessione crediti a altre Amministrazioni Centrali n.a.c. a seguito di escussione di garanzie</t>
  </si>
  <si>
    <t>Concessione crediti a Regioni e province autonome a seguito di escussione di garanzie</t>
  </si>
  <si>
    <t>Concessione crediti a Province a seguito di escussione di garanzie</t>
  </si>
  <si>
    <t>Concessione crediti a Comuni a seguito di escussione di garanzie</t>
  </si>
  <si>
    <t>Concessione crediti a Città metropolitane e Roma capitale a seguito di escussione di garanzie</t>
  </si>
  <si>
    <t>Concessione crediti a Unioni di Comuni a seguito di escussione di garanzie</t>
  </si>
  <si>
    <t>Concessione crediti a Comunità Montane a seguito di escussione di garanzie</t>
  </si>
  <si>
    <t>Concessione crediti a Camere di Commercio a seguito di escussione di garanzie</t>
  </si>
  <si>
    <t>Concessione crediti a Università a seguito di escussione di garanzie</t>
  </si>
  <si>
    <t>Concessione crediti a Parchi nazionali e consorzi ed enti autonomi gestori di parchi e aree naturali protette a seguito di escussione di garanzie</t>
  </si>
  <si>
    <t>Concessione crediti a Autorità Portuali a seguito di escussione di garanzie</t>
  </si>
  <si>
    <t>Concessione crediti a Aziende sanitarie locali  a seguito di escussione di garanzie</t>
  </si>
  <si>
    <t>Concessione crediti a Aziende ospedaliere e Aziende ospedaliere universitarie integrate con il SSN a seguito di escussione di garanzie</t>
  </si>
  <si>
    <t>Concessione crediti a Policlinici a seguito di escussione di garanzie</t>
  </si>
  <si>
    <t>Concessione crediti a Istituti di ricovero e cura a carattere scientifico pubblici a seguito di escussione di garanzie</t>
  </si>
  <si>
    <t>Concessione crediti a altre Amministrazioni Locali produttrici di servizi sanitari a seguito di escussione di garanzie</t>
  </si>
  <si>
    <t>Concessione crediti a Agenzie regionali per le erogazioni in agricoltura a seguito di escussione di garanzie</t>
  </si>
  <si>
    <t>Concessione crediti a altri enti e agenzie regionali e sub regionali a seguito di escussione di garanzie</t>
  </si>
  <si>
    <t>Concessione crediti a Consorzi di enti locali a seguito di escussione di garanzie</t>
  </si>
  <si>
    <t>Concessione crediti a Fondazioni e istituzioni liriche locali e a Teatri stabili di iniziativa pubblica a seguito di escussione di garanzie</t>
  </si>
  <si>
    <t>Concessione crediti a altre Amministrazioni Locali n.a.c. a seguito di escussione di garanzie</t>
  </si>
  <si>
    <t>Concessione crediti a INPS a seguito di escussione di garanzie</t>
  </si>
  <si>
    <t>Concessione crediti a INAIL a seguito di escussione di garanzie</t>
  </si>
  <si>
    <t>Concessione crediti a altri Enti di Previdenza n.a.c. a seguito di escussione di garanzie</t>
  </si>
  <si>
    <t>Concessione crediti a Famiglie a seguito di escussione di garanzie</t>
  </si>
  <si>
    <t>Concessione crediti a imprese controllate a seguito di escussione di garanzie</t>
  </si>
  <si>
    <t>Concessione crediti a altre imprese partecipate a seguito di escussione di garanzie</t>
  </si>
  <si>
    <t>Concessione crediti alla Cassa Depositi e Prestiti - SPA a seguito di escussione di garanzie</t>
  </si>
  <si>
    <t>Concessione crediti a altre Imprese a seguito di escussione di garanzie</t>
  </si>
  <si>
    <t>Concessione crediti a Istituzioni Sociali Private  a seguito di escussione di garanzie</t>
  </si>
  <si>
    <t>Concessione crediti a Unione Europea a seguito di escussione di garanzie</t>
  </si>
  <si>
    <t>Concessione crediti a Resto del Mondo a seguito di escussione di garanzie</t>
  </si>
  <si>
    <t>Incremento di altre attività finanziarie verso Ministeri</t>
  </si>
  <si>
    <t>Incremento di altre attività finanziarie verso Presidenza del Consiglio dei Ministri</t>
  </si>
  <si>
    <t>Incremento di altre attività finanziarie verso Organi Costituzionali e di rilievo costituzionale</t>
  </si>
  <si>
    <t>Incremento di altre attività finanziarie verso Agenzie Fiscali</t>
  </si>
  <si>
    <t>Incremento di altre attività finanziarie verso enti di regolazione dell'attività economica</t>
  </si>
  <si>
    <t>Incremento di altre attività finanziarie verso Gruppo Equitalia</t>
  </si>
  <si>
    <t>Incremento di altre attività finanziarie verso Anas S.p.A.</t>
  </si>
  <si>
    <t>Incremento di altre attività finanziarie verso altri enti centrali produttori di servizi economici</t>
  </si>
  <si>
    <t>Incremento di altre attività finanziarie verso autorità amministrative indipendenti</t>
  </si>
  <si>
    <t>Incremento di altre attività finanziarie verso enti centrali a struttura associativa</t>
  </si>
  <si>
    <t>Incremento di altre attività finanziarie verso enti centrali produttori di servizi assistenziali, ricreativi e culturali</t>
  </si>
  <si>
    <t>Incremento di altre attività finanziarie verso enti e istituzioni centrali di ricerca e Istituti e stazioni sperimentali per la ricerca</t>
  </si>
  <si>
    <t>Incremento di altre attività finanziarie verso altre Amministrazioni Centrali n.a.c.</t>
  </si>
  <si>
    <t>Incremento di altre attività finanziarie verso Regioni e province autonome</t>
  </si>
  <si>
    <t>Incremento di altre attività finanziarie verso Province</t>
  </si>
  <si>
    <t>Incremento di altre attività finanziarie verso Comuni</t>
  </si>
  <si>
    <t>Incremento di altre attività finanziarie verso Città metropolitane e Roma capitale</t>
  </si>
  <si>
    <t>Incremento di altre attività finanziarie verso Unioni di Comuni</t>
  </si>
  <si>
    <t>Incremento di altre attività finanziarie verso Comunità Montane</t>
  </si>
  <si>
    <t>Incremento di altre attività finanziarie verso Camere di Commercio</t>
  </si>
  <si>
    <t>Incremento di altre attività finanziarie verso Università</t>
  </si>
  <si>
    <t>Incremento di altre attività finanziarie verso Parchi nazionali e consorzi ed enti autonomi gestori di parchi e aree naturali protette</t>
  </si>
  <si>
    <t>Incremento di altre attività finanziarie verso Autorità Portuali</t>
  </si>
  <si>
    <t>Incremento di altre attività finanziarie verso Aziende sanitarie locali</t>
  </si>
  <si>
    <t>Incremento di altre attività finanziarie verso Aziende ospedaliere e Aziende ospedaliere universitarie integrate con il SSN</t>
  </si>
  <si>
    <t>Incremento di altre attività finanziarie verso Policlinici</t>
  </si>
  <si>
    <t>Incremento di altre attività finanziarie verso Istituti di ricovero e cura a carattere scientifico pubblici</t>
  </si>
  <si>
    <t>Incremento di altre attività finanziarie verso altre Amministrazioni Locali produttrici di servizi sanitari</t>
  </si>
  <si>
    <t>Incremento di altre attività finanziarie verso Agenzie regionali per le erogazioni in agricoltura</t>
  </si>
  <si>
    <t>Incremento di altre attività finanziarie verso altri enti e agenzie regionali e sub regionali</t>
  </si>
  <si>
    <t>Incremento di altre attività finanziarie verso Consorzi di enti locali</t>
  </si>
  <si>
    <t>Incremento di altre attività finanziarie verso Fondazioni e istituzioni liriche locali e a Teatri stabili di iniziativa pubblica</t>
  </si>
  <si>
    <t>Incremento di altre attività finanziarie verso altre Amministrazioni Locali n.a.c.</t>
  </si>
  <si>
    <t>Incremento di altre attività finanziarie verso INPS</t>
  </si>
  <si>
    <t>Incremento di altre attività finanziarie verso INAIL</t>
  </si>
  <si>
    <t>Incremento di altre attività finanziarie verso altri Enti di Previdenza n.a.c.</t>
  </si>
  <si>
    <t>Incremento di altre attività finanziarie verso Famiglie</t>
  </si>
  <si>
    <t>Incremento di altre attività finanziarie verso imprese controllate</t>
  </si>
  <si>
    <t>Incremento di altre attività finanziarie verso altre imprese partecipate</t>
  </si>
  <si>
    <t>Incremento di altre attività finanziarie versolla Cassa Depositi e Prestiti - SPA</t>
  </si>
  <si>
    <t>Incremento di altre attività finanziarie verso altre Imprese</t>
  </si>
  <si>
    <t>Incremento di altre attività finanziarie verso Istituzioni Sociali Private</t>
  </si>
  <si>
    <t>Incremento di altre attività finanziarie verso la UE</t>
  </si>
  <si>
    <t>Incremento di altre attività finanziarie verso il Resto del Mondo</t>
  </si>
  <si>
    <t>Spese derivanti dalla sottoscrizione di un derivato di ammortamento</t>
  </si>
  <si>
    <t>Rimborso di titoli obbligazionari a medio-lungo termine a tasso fisso - valuta domestica</t>
  </si>
  <si>
    <t>Rimborso di titoli obbligazionari a medio-lungo termine a tasso variabile - valuta domestica</t>
  </si>
  <si>
    <t>Rimborso di titoli obbligazionari a medio-lungo termine a tasso fisso - valuta estera</t>
  </si>
  <si>
    <t>Rimborso di titoli obbligazionari a medio-lungo termine a tasso variabile - valuta estera</t>
  </si>
  <si>
    <t>Versamento della ritenuta del 4% sui contributi pubblici</t>
  </si>
  <si>
    <t>Versamento delle ritenute per scissione contabile IVA (split payment)</t>
  </si>
  <si>
    <t>Versamento di ritenute erariali su prestazioni sociali</t>
  </si>
  <si>
    <t>Versamento di altre ritenute n.a.c.</t>
  </si>
  <si>
    <t>Versamenti di ritenute erariali su Redditi da lavoro dipendente riscosse per conto terzi</t>
  </si>
  <si>
    <t>Versamenti di ritenute previdenziali e assistenziali su Redditi da lavoro dipendente riscosse per conto terzi</t>
  </si>
  <si>
    <t>Altri versamenti di ritenute al personale dipendente per conto di terzi</t>
  </si>
  <si>
    <t>Versamenti di ritenute erariali su Redditi da lavoro autonomo per conto terzi</t>
  </si>
  <si>
    <t>Versamenti di ritenute previdenziali e assistenziali su Redditi da lavoro autonomo per conto terzi</t>
  </si>
  <si>
    <t>Altri versamenti di ritenute al personale con contratto di lavoro autonomo per conto di terzi</t>
  </si>
  <si>
    <t>Trasferimenti per conto terzi a Ministeri</t>
  </si>
  <si>
    <t>2.4.3.03.01.01.001</t>
  </si>
  <si>
    <t>Trasferimenti per conto terzi a Presidenza del Consiglio dei Ministri</t>
  </si>
  <si>
    <t>2.4.3.03.01.01.003</t>
  </si>
  <si>
    <t>Trasferimenti per conto terzi a Organi Costituzionali e di rilievo costituzionale</t>
  </si>
  <si>
    <t>2.4.3.03.01.01.004</t>
  </si>
  <si>
    <t>Trasferimenti per conto terzi a Agenzie Fiscali</t>
  </si>
  <si>
    <t>2.4.3.03.01.01.005</t>
  </si>
  <si>
    <t>Trasferimenti per conto terzi a enti di regolazione dell'attività economica</t>
  </si>
  <si>
    <t>2.4.3.03.01.01.006</t>
  </si>
  <si>
    <t>Trasferimenti per conto terzi a Gruppo Equitalia</t>
  </si>
  <si>
    <t>2.4.3.03.01.01.007</t>
  </si>
  <si>
    <t>Trasferimenti per conto terzi a Anas S.p.A.</t>
  </si>
  <si>
    <t>2.4.3.03.01.01.008</t>
  </si>
  <si>
    <t>Trasferimenti per conto terzi a altri enti centrali produttori di servizi economici</t>
  </si>
  <si>
    <t>2.4.3.03.01.01.009</t>
  </si>
  <si>
    <t>Trasferimenti per conto terzi a autorità amministrative indipendenti</t>
  </si>
  <si>
    <t>2.4.3.03.01.01.010</t>
  </si>
  <si>
    <t>Trasferimenti per conto terzi a enti centrali a struttura associativa</t>
  </si>
  <si>
    <t>2.4.3.03.01.01.011</t>
  </si>
  <si>
    <t>Trasferimenti per conto terzi a enti centrali produttori di servizi assistenziali, ricreativi e culturali</t>
  </si>
  <si>
    <t>2.4.3.03.01.01.012</t>
  </si>
  <si>
    <t>Trasferimenti per conto terzi a enti e istituzioni centrali di ricerca e Istituti e stazioni sperimentali per la ricerca</t>
  </si>
  <si>
    <t>2.4.3.03.01.01.013</t>
  </si>
  <si>
    <t>Trasferimenti per conto terzi a altre Amministrazioni Centrali n.a.c.</t>
  </si>
  <si>
    <t>2.4.3.03.01.01.999</t>
  </si>
  <si>
    <t>Trasferimenti per conto terzi a Regioni e province autonome</t>
  </si>
  <si>
    <t>2.4.3.03.01.02.001</t>
  </si>
  <si>
    <t>Trasferimenti per conto terzi a Province</t>
  </si>
  <si>
    <t>2.4.3.03.01.02.002</t>
  </si>
  <si>
    <t>Trasferimenti per conto terzi a Comuni</t>
  </si>
  <si>
    <t>2.4.3.03.01.02.003</t>
  </si>
  <si>
    <t>Trasferimenti per conto terzi a Città metropolitane e Roma capitale</t>
  </si>
  <si>
    <t>2.4.3.03.01.02.004</t>
  </si>
  <si>
    <t>Trasferimenti per conto terzi a Unioni di Comuni</t>
  </si>
  <si>
    <t>2.4.3.03.01.02.005</t>
  </si>
  <si>
    <t>Trasferimenti per conto terzi a Comunità Montane</t>
  </si>
  <si>
    <t>2.4.3.03.01.02.006</t>
  </si>
  <si>
    <t>Trasferimenti per conto terzi a Camere di Commercio</t>
  </si>
  <si>
    <t>2.4.3.03.01.02.007</t>
  </si>
  <si>
    <t>Trasferimenti per conto terzi a Università</t>
  </si>
  <si>
    <t>2.4.3.03.01.02.008</t>
  </si>
  <si>
    <t>Trasferimenti per conto terzi a Parchi nazionali e consorzi ed enti autonomi gestori di parchi e aree naturali protette</t>
  </si>
  <si>
    <t>2.4.3.03.01.02.009</t>
  </si>
  <si>
    <t>Trasferimenti per conto terzi a Autorità Portuali</t>
  </si>
  <si>
    <t>2.4.3.03.01.02.010</t>
  </si>
  <si>
    <t>Trasferimenti per conto terzi a Aziende sanitarie locali</t>
  </si>
  <si>
    <t>2.4.3.03.01.02.011</t>
  </si>
  <si>
    <t>Trasferimenti per conto terzi a Aziende ospedaliere e Aziende ospedaliere universitarie integrate con il SSN</t>
  </si>
  <si>
    <t>2.4.3.03.01.02.012</t>
  </si>
  <si>
    <t>Trasferimenti per conto terzi a policlinici</t>
  </si>
  <si>
    <t>2.4.3.03.01.02.013</t>
  </si>
  <si>
    <t>Trasferimenti per conto terzi a Istituti di ricovero e cura a carattere scientifico pubblici</t>
  </si>
  <si>
    <t>2.4.3.03.01.02.014</t>
  </si>
  <si>
    <t>Trasferimenti per conto terzi a altre Amministrazioni Locali produttrici di servizi sanitari</t>
  </si>
  <si>
    <t>2.4.3.03.01.02.015</t>
  </si>
  <si>
    <t>Trasferimenti per conto terzi a Agenzie regionali per le erogazioni in agricoltura</t>
  </si>
  <si>
    <t>2.4.3.03.01.02.016</t>
  </si>
  <si>
    <t>Trasferimenti per conto terzi a altri enti e agenzie regionali e sub regionali</t>
  </si>
  <si>
    <t>2.4.3.03.01.02.017</t>
  </si>
  <si>
    <t>Trasferimenti per conto terzi a Consorzi di enti locali</t>
  </si>
  <si>
    <t>2.4.3.03.01.02.018</t>
  </si>
  <si>
    <t>Trasferimenti per conto terzi a Fondazioni e istituzioni liriche locali e a teatri stabili di iniziativa pubblica</t>
  </si>
  <si>
    <t>2.4.3.03.01.02.019</t>
  </si>
  <si>
    <t>Trasferimenti per conto terzi a altre Amministrazioni Locali n.a.c.</t>
  </si>
  <si>
    <t>2.4.3.03.01.02.999</t>
  </si>
  <si>
    <t>Trasferimenti per conto terzi a INPS</t>
  </si>
  <si>
    <t>2.4.3.03.01.03.001</t>
  </si>
  <si>
    <t>Trasferimenti per conto terzi a INAIL</t>
  </si>
  <si>
    <t>2.4.3.03.01.03.002</t>
  </si>
  <si>
    <t>Trasferimenti per conto terzi a altri Enti di Previdenza n.a.c.</t>
  </si>
  <si>
    <t>2.4.3.03.01.03.999</t>
  </si>
  <si>
    <t>Trasferimenti per conto terzi a Famiglie</t>
  </si>
  <si>
    <t>2.4.3.03.03.01.001</t>
  </si>
  <si>
    <t>Trasferimenti per conto terzi a Imprese controllate</t>
  </si>
  <si>
    <t>2.4.3.03.02.01.001</t>
  </si>
  <si>
    <t>Trasferimenti per conto terzi a altre imprese partecipate</t>
  </si>
  <si>
    <t>2.4.3.03.02.01.002</t>
  </si>
  <si>
    <t>Trasferimenti per conto terzi a altre imprese</t>
  </si>
  <si>
    <t>2.4.3.03.02.01.999</t>
  </si>
  <si>
    <t>Trasferimenti per conto terzi a Istituzioni Sociali Private</t>
  </si>
  <si>
    <t>2.4.3.03.03.02.001</t>
  </si>
  <si>
    <t>Trasferimenti per conto terzi all'Unione Europea e al Resto del Mondo</t>
  </si>
  <si>
    <t>2.4.3.03.03.03.001</t>
  </si>
  <si>
    <t>Costituzione di depositi cauzionali o contrattuali presso terzi</t>
  </si>
  <si>
    <t>Versamenti di imposte e tasse di natura corrente riscosse per conto di terzi</t>
  </si>
  <si>
    <t>2.4.5.04.01.01.001</t>
  </si>
  <si>
    <t>Versamenti di imposte in conto capitale riscosse per conto di terzi</t>
  </si>
  <si>
    <t>Altre uscite per conto terzi n.a.c.</t>
  </si>
  <si>
    <t>E.1.01.01.76.001</t>
  </si>
  <si>
    <t>E.1.01.01.76.002</t>
  </si>
  <si>
    <t>E.9.02.04.02.001</t>
  </si>
  <si>
    <t>E.4.04.01.08.001</t>
  </si>
  <si>
    <t>E.1.01.01.06.001</t>
  </si>
  <si>
    <t>E.1.01.01.06.002</t>
  </si>
  <si>
    <t>E.1.01.01.08.001</t>
  </si>
  <si>
    <t>E.1.01.01.08.002</t>
  </si>
  <si>
    <t>E.1.01.01.16.001</t>
  </si>
  <si>
    <t>E.1.01.01.16.002</t>
  </si>
  <si>
    <t>E.1.01.01.39.001</t>
  </si>
  <si>
    <t>E.1.01.01.39.002</t>
  </si>
  <si>
    <t>E.1.01.01.40.001</t>
  </si>
  <si>
    <t>E.1.01.01.40.002</t>
  </si>
  <si>
    <t>E.1.01.01.41.001</t>
  </si>
  <si>
    <t>E.1.01.01.41.002</t>
  </si>
  <si>
    <t>E.1.01.01.49.002</t>
  </si>
  <si>
    <t>E.1.01.01.50.001</t>
  </si>
  <si>
    <t>E.1.01.01.50.002</t>
  </si>
  <si>
    <t>E.1.01.01.51.001</t>
  </si>
  <si>
    <t>E.1.01.01.51.002</t>
  </si>
  <si>
    <t>E.1.01.01.52.001</t>
  </si>
  <si>
    <t>E.1.01.01.52.002</t>
  </si>
  <si>
    <t>E.1.01.01.53.001</t>
  </si>
  <si>
    <t>E.1.01.01.53.002</t>
  </si>
  <si>
    <t>E.1.01.01.54.001</t>
  </si>
  <si>
    <t>E.1.01.01.54.002</t>
  </si>
  <si>
    <t>E.1.01.01.60.002</t>
  </si>
  <si>
    <t>E.1.01.01.61.001</t>
  </si>
  <si>
    <t>E.1.01.01.61.002</t>
  </si>
  <si>
    <t>E.1.01.01.64.001</t>
  </si>
  <si>
    <t>E.1.01.01.64.002</t>
  </si>
  <si>
    <t>E.1.01.01.65.001</t>
  </si>
  <si>
    <t>E.1.01.01.65.002</t>
  </si>
  <si>
    <t>E.1.01.01.68.001</t>
  </si>
  <si>
    <t>E.1.01.01.68.002</t>
  </si>
  <si>
    <t>E.1.01.01.70.001</t>
  </si>
  <si>
    <t>E.1.01.01.70.002</t>
  </si>
  <si>
    <t>E.1.01.01.95.001</t>
  </si>
  <si>
    <t>E.1.01.01.95.002</t>
  </si>
  <si>
    <t>E.1.01.01.96.001</t>
  </si>
  <si>
    <t>E.1.01.01.96.002</t>
  </si>
  <si>
    <t>E.1.01.01.97.001</t>
  </si>
  <si>
    <t>E.1.01.01.97.002</t>
  </si>
  <si>
    <t>E.1.01.01.98.001</t>
  </si>
  <si>
    <t>E.1.01.01.98.002</t>
  </si>
  <si>
    <t>E.1.01.01.99.001</t>
  </si>
  <si>
    <t>E.1.01.01.99.002</t>
  </si>
  <si>
    <t>E.1.01.04.03.001</t>
  </si>
  <si>
    <t>E.1.01.04.04.001</t>
  </si>
  <si>
    <t>E.1.01.04.05.001</t>
  </si>
  <si>
    <t>E.1.01.04.06.001</t>
  </si>
  <si>
    <t>E.1.01.04.07.001</t>
  </si>
  <si>
    <t>E.1.01.04.08.001</t>
  </si>
  <si>
    <t>E.1.01.04.09.001</t>
  </si>
  <si>
    <t>E.1.01.04.98.999</t>
  </si>
  <si>
    <t>E.1.01.04.99.999</t>
  </si>
  <si>
    <t>E.3.05.02.02.001</t>
  </si>
  <si>
    <t>E.3.05.02.02.003</t>
  </si>
  <si>
    <t>E.4.01.01.01.001</t>
  </si>
  <si>
    <t>E.4.01.01.99.999</t>
  </si>
  <si>
    <t>E.4.01.02.99.999</t>
  </si>
  <si>
    <t>E.9.02.05.01.001</t>
  </si>
  <si>
    <t>E.9.02.05.02.001</t>
  </si>
  <si>
    <t>E.1.03.01.01.001</t>
  </si>
  <si>
    <t>E.1.03.02.01.001</t>
  </si>
  <si>
    <t>E.2.01.01.01.001</t>
  </si>
  <si>
    <t>E.2.01.01.01.002</t>
  </si>
  <si>
    <t>E.2.01.01.01.003</t>
  </si>
  <si>
    <t>E.2.01.01.01.004</t>
  </si>
  <si>
    <t>E.2.01.01.01.005</t>
  </si>
  <si>
    <t>E.2.01.01.01.006</t>
  </si>
  <si>
    <t>E.2.01.01.01.007</t>
  </si>
  <si>
    <t>E.2.01.01.01.008</t>
  </si>
  <si>
    <t>E.2.01.01.01.009</t>
  </si>
  <si>
    <t>E.2.01.01.01.010</t>
  </si>
  <si>
    <t>E.2.01.01.01.011</t>
  </si>
  <si>
    <t>E.2.01.01.01.012</t>
  </si>
  <si>
    <t>E.2.01.01.01.013</t>
  </si>
  <si>
    <t>E.2.01.01.01.999</t>
  </si>
  <si>
    <t>E.2.01.01.02.001</t>
  </si>
  <si>
    <t>E.2.01.01.02.002</t>
  </si>
  <si>
    <t>E.2.01.01.02.003</t>
  </si>
  <si>
    <t>E.2.01.01.02.004</t>
  </si>
  <si>
    <t>E.2.01.01.02.005</t>
  </si>
  <si>
    <t>E.2.01.01.02.006</t>
  </si>
  <si>
    <t>E.2.01.01.02.007</t>
  </si>
  <si>
    <t>E.2.01.01.02.008</t>
  </si>
  <si>
    <t>E.2.01.01.02.009</t>
  </si>
  <si>
    <t>E.2.01.01.02.010</t>
  </si>
  <si>
    <t>E.2.01.01.02.011</t>
  </si>
  <si>
    <t>E.2.01.01.02.012</t>
  </si>
  <si>
    <t>E.2.01.01.02.013</t>
  </si>
  <si>
    <t>E.2.01.01.02.014</t>
  </si>
  <si>
    <t>E.2.01.01.02.015</t>
  </si>
  <si>
    <t>E.2.01.01.02.016</t>
  </si>
  <si>
    <t>E.2.01.01.02.017</t>
  </si>
  <si>
    <t>E.2.01.01.02.018</t>
  </si>
  <si>
    <t>E.2.01.01.02.019</t>
  </si>
  <si>
    <t>E.2.01.01.02.999</t>
  </si>
  <si>
    <t>E.2.01.01.03.001</t>
  </si>
  <si>
    <t>E.2.01.01.03.002</t>
  </si>
  <si>
    <t>E.2.01.01.03.999</t>
  </si>
  <si>
    <t>E.2.01.01.04.001</t>
  </si>
  <si>
    <t>E.4.02.01.01.001</t>
  </si>
  <si>
    <t>E.4.02.01.01.002</t>
  </si>
  <si>
    <t>E.4.02.01.01.003</t>
  </si>
  <si>
    <t>E.4.02.01.01.004</t>
  </si>
  <si>
    <t>E.4.02.01.01.005</t>
  </si>
  <si>
    <t>E.4.02.01.01.006</t>
  </si>
  <si>
    <t>E.4.02.01.01.007</t>
  </si>
  <si>
    <t>E.4.02.01.01.008</t>
  </si>
  <si>
    <t>E.4.02.01.01.009</t>
  </si>
  <si>
    <t>E.4.02.01.01.010</t>
  </si>
  <si>
    <t>E.4.02.01.01.011</t>
  </si>
  <si>
    <t>E.4.02.01.01.012</t>
  </si>
  <si>
    <t>E.4.02.01.01.013</t>
  </si>
  <si>
    <t>E.4.02.01.01.014</t>
  </si>
  <si>
    <t>E.4.02.01.01.999</t>
  </si>
  <si>
    <t>E.4.02.01.02.001</t>
  </si>
  <si>
    <t>E.4.02.01.02.002</t>
  </si>
  <si>
    <t>E.4.02.01.02.003</t>
  </si>
  <si>
    <t>E.4.02.01.02.004</t>
  </si>
  <si>
    <t>E.4.02.01.02.005</t>
  </si>
  <si>
    <t>E.4.02.01.02.006</t>
  </si>
  <si>
    <t>E.4.02.01.02.007</t>
  </si>
  <si>
    <t>E.4.02.01.02.008</t>
  </si>
  <si>
    <t>E.4.02.01.02.009</t>
  </si>
  <si>
    <t>E.4.02.01.02.010</t>
  </si>
  <si>
    <t>E.4.02.01.02.011</t>
  </si>
  <si>
    <t>E.4.02.01.02.012</t>
  </si>
  <si>
    <t>E.4.02.01.02.013</t>
  </si>
  <si>
    <t>E.4.02.01.02.014</t>
  </si>
  <si>
    <t>E.4.02.01.02.015</t>
  </si>
  <si>
    <t>E.4.02.01.02.016</t>
  </si>
  <si>
    <t>E.4.02.01.02.017</t>
  </si>
  <si>
    <t>E.4.02.01.02.018</t>
  </si>
  <si>
    <t>E.4.02.01.02.019</t>
  </si>
  <si>
    <t>E.4.02.01.02.999</t>
  </si>
  <si>
    <t>E.4.02.01.03.001</t>
  </si>
  <si>
    <t>E.4.02.01.03.002</t>
  </si>
  <si>
    <t>E.4.02.01.03.999</t>
  </si>
  <si>
    <t>E.4.02.01.04.001</t>
  </si>
  <si>
    <t>E.4.02.06.01.001</t>
  </si>
  <si>
    <t>E.4.02.06.01.002</t>
  </si>
  <si>
    <t>E.4.02.06.01.003</t>
  </si>
  <si>
    <t>E.4.02.06.01.004</t>
  </si>
  <si>
    <t>E.4.02.06.01.005</t>
  </si>
  <si>
    <t>E.4.02.06.01.006</t>
  </si>
  <si>
    <t>E.4.02.06.01.007</t>
  </si>
  <si>
    <t>E.4.02.06.01.008</t>
  </si>
  <si>
    <t>E.4.02.06.01.009</t>
  </si>
  <si>
    <t>E.4.02.06.01.010</t>
  </si>
  <si>
    <t>E.4.02.06.01.011</t>
  </si>
  <si>
    <t>E.4.02.06.01.012</t>
  </si>
  <si>
    <t>E.4.02.06.01.013</t>
  </si>
  <si>
    <t>E.4.02.06.01.999</t>
  </si>
  <si>
    <t>E.4.02.06.02.001</t>
  </si>
  <si>
    <t>E.4.02.06.02.002</t>
  </si>
  <si>
    <t>E.4.02.06.02.003</t>
  </si>
  <si>
    <t>E.4.02.06.02.004</t>
  </si>
  <si>
    <t>E.4.02.06.02.005</t>
  </si>
  <si>
    <t>E.4.02.06.02.006</t>
  </si>
  <si>
    <t>E.4.02.06.02.007</t>
  </si>
  <si>
    <t>E.4.02.06.02.008</t>
  </si>
  <si>
    <t>E.4.02.06.02.009</t>
  </si>
  <si>
    <t>E.4.02.06.02.010</t>
  </si>
  <si>
    <t>E.4.02.06.02.011</t>
  </si>
  <si>
    <t>E.4.02.06.02.012</t>
  </si>
  <si>
    <t>E.4.02.06.02.013</t>
  </si>
  <si>
    <t>E.4.02.06.02.014</t>
  </si>
  <si>
    <t>E.4.02.06.02.015</t>
  </si>
  <si>
    <t>E.4.02.06.02.016</t>
  </si>
  <si>
    <t>E.4.02.06.02.017</t>
  </si>
  <si>
    <t>E.4.02.06.02.018</t>
  </si>
  <si>
    <t>E.4.02.06.02.019</t>
  </si>
  <si>
    <t>E.4.02.06.02.999</t>
  </si>
  <si>
    <t>E.4.02.06.03.001</t>
  </si>
  <si>
    <t>E.4.02.06.03.002</t>
  </si>
  <si>
    <t>E.4.02.06.03.999</t>
  </si>
  <si>
    <t>E.4.02.06.04.001</t>
  </si>
  <si>
    <t>E.4.03.01.01.001</t>
  </si>
  <si>
    <t>E.4.03.01.01.003</t>
  </si>
  <si>
    <t>E.4.03.01.01.004</t>
  </si>
  <si>
    <t>E.4.03.01.01.005</t>
  </si>
  <si>
    <t>E.4.03.01.01.006</t>
  </si>
  <si>
    <t>E.4.03.01.01.007</t>
  </si>
  <si>
    <t>E.4.03.01.01.008</t>
  </si>
  <si>
    <t>E.4.03.01.01.009</t>
  </si>
  <si>
    <t>E.4.03.01.01.010</t>
  </si>
  <si>
    <t>E.4.03.01.01.011</t>
  </si>
  <si>
    <t>E.4.03.01.01.012</t>
  </si>
  <si>
    <t>E.4.03.01.01.013</t>
  </si>
  <si>
    <t>E.4.03.01.01.999</t>
  </si>
  <si>
    <t>E.4.03.01.02.001</t>
  </si>
  <si>
    <t>E.4.03.01.02.002</t>
  </si>
  <si>
    <t>E.4.03.01.02.003</t>
  </si>
  <si>
    <t>E.4.03.01.02.004</t>
  </si>
  <si>
    <t>E.4.03.01.02.005</t>
  </si>
  <si>
    <t>E.4.03.01.02.006</t>
  </si>
  <si>
    <t>E.4.03.01.02.007</t>
  </si>
  <si>
    <t>E.4.03.01.02.008</t>
  </si>
  <si>
    <t>E.4.03.01.02.009</t>
  </si>
  <si>
    <t>E.4.03.01.02.010</t>
  </si>
  <si>
    <t>E.4.03.01.02.011</t>
  </si>
  <si>
    <t>E.4.03.01.02.012</t>
  </si>
  <si>
    <t>E.4.03.01.02.013</t>
  </si>
  <si>
    <t>E.4.03.01.02.014</t>
  </si>
  <si>
    <t>E.4.03.01.02.015</t>
  </si>
  <si>
    <t>E.4.03.01.02.016</t>
  </si>
  <si>
    <t>E.4.03.01.02.017</t>
  </si>
  <si>
    <t>E.4.03.01.02.018</t>
  </si>
  <si>
    <t>E.4.03.01.02.019</t>
  </si>
  <si>
    <t>E.4.03.01.02.999</t>
  </si>
  <si>
    <t>E.4.03.01.03.001</t>
  </si>
  <si>
    <t>E.4.03.01.03.002</t>
  </si>
  <si>
    <t>E.4.03.01.03.999</t>
  </si>
  <si>
    <t>E.4.03.01.04.001</t>
  </si>
  <si>
    <t>E.4.03.04.01.001</t>
  </si>
  <si>
    <t>E.4.03.04.01.003</t>
  </si>
  <si>
    <t>E.4.03.04.01.004</t>
  </si>
  <si>
    <t>E.4.03.04.01.005</t>
  </si>
  <si>
    <t>E.4.03.04.01.006</t>
  </si>
  <si>
    <t>E.4.03.04.01.007</t>
  </si>
  <si>
    <t>E.4.03.04.01.008</t>
  </si>
  <si>
    <t>E.4.03.04.01.009</t>
  </si>
  <si>
    <t>E.4.03.04.01.010</t>
  </si>
  <si>
    <t>E.4.03.04.01.011</t>
  </si>
  <si>
    <t>E.4.03.04.01.012</t>
  </si>
  <si>
    <t>E.4.03.04.01.013</t>
  </si>
  <si>
    <t>E.4.03.04.01.999</t>
  </si>
  <si>
    <t>E.4.03.04.02.001</t>
  </si>
  <si>
    <t>E.4.03.04.02.002</t>
  </si>
  <si>
    <t>E.4.03.04.02.003</t>
  </si>
  <si>
    <t>E.4.03.04.02.004</t>
  </si>
  <si>
    <t>E.4.03.04.02.005</t>
  </si>
  <si>
    <t>E.4.03.04.02.006</t>
  </si>
  <si>
    <t>E.4.03.04.02.007</t>
  </si>
  <si>
    <t>E.4.03.04.02.008</t>
  </si>
  <si>
    <t>E.4.03.04.02.009</t>
  </si>
  <si>
    <t>E.4.03.04.02.010</t>
  </si>
  <si>
    <t>E.4.03.04.02.011</t>
  </si>
  <si>
    <t>E.4.03.04.02.012</t>
  </si>
  <si>
    <t>E.4.03.04.02.013</t>
  </si>
  <si>
    <t>E.4.03.04.02.014</t>
  </si>
  <si>
    <t>E.4.03.04.02.015</t>
  </si>
  <si>
    <t>E.4.03.04.02.016</t>
  </si>
  <si>
    <t>E.4.03.04.02.017</t>
  </si>
  <si>
    <t>E.4.03.04.02.018</t>
  </si>
  <si>
    <t>E.4.03.04.02.019</t>
  </si>
  <si>
    <t>E.4.03.04.02.999</t>
  </si>
  <si>
    <t>E.4.03.04.03.001</t>
  </si>
  <si>
    <t>E.4.03.04.03.002</t>
  </si>
  <si>
    <t>E.4.03.04.03.999</t>
  </si>
  <si>
    <t>E.4.03.04.04.001</t>
  </si>
  <si>
    <t>E.4.03.07.01.001</t>
  </si>
  <si>
    <t>E.4.03.07.01.003</t>
  </si>
  <si>
    <t>E.4.03.07.01.004</t>
  </si>
  <si>
    <t>E.4.03.07.01.005</t>
  </si>
  <si>
    <t>E.4.03.07.01.006</t>
  </si>
  <si>
    <t>E.4.03.07.01.007</t>
  </si>
  <si>
    <t>E.4.03.07.01.008</t>
  </si>
  <si>
    <t>E.4.03.07.01.009</t>
  </si>
  <si>
    <t>E.4.03.07.01.010</t>
  </si>
  <si>
    <t>E.4.03.07.01.011</t>
  </si>
  <si>
    <t>E.4.03.07.01.012</t>
  </si>
  <si>
    <t>E.4.03.07.01.013</t>
  </si>
  <si>
    <t>E.4.03.07.01.999</t>
  </si>
  <si>
    <t>E.4.03.07.02.001</t>
  </si>
  <si>
    <t>E.4.03.07.02.002</t>
  </si>
  <si>
    <t>E.4.03.07.02.003</t>
  </si>
  <si>
    <t>E.4.03.07.02.004</t>
  </si>
  <si>
    <t>E.4.03.07.02.005</t>
  </si>
  <si>
    <t>E.4.03.07.02.006</t>
  </si>
  <si>
    <t>E.4.03.07.02.007</t>
  </si>
  <si>
    <t>E.4.03.07.02.008</t>
  </si>
  <si>
    <t>E.4.03.07.02.009</t>
  </si>
  <si>
    <t>E.4.03.07.02.010</t>
  </si>
  <si>
    <t>E.4.03.07.02.011</t>
  </si>
  <si>
    <t>E.4.03.07.02.012</t>
  </si>
  <si>
    <t>E.4.03.07.02.013</t>
  </si>
  <si>
    <t>E.4.03.07.02.014</t>
  </si>
  <si>
    <t>E.4.03.07.02.015</t>
  </si>
  <si>
    <t>E.4.03.07.02.016</t>
  </si>
  <si>
    <t>E.4.03.07.02.017</t>
  </si>
  <si>
    <t>E.4.03.07.02.018</t>
  </si>
  <si>
    <t>E.4.03.07.02.019</t>
  </si>
  <si>
    <t>E.4.03.07.02.999</t>
  </si>
  <si>
    <t>E.4.03.07.03.001</t>
  </si>
  <si>
    <t>E.4.03.07.03.002</t>
  </si>
  <si>
    <t>E.4.03.07.03.999</t>
  </si>
  <si>
    <t>E.4.03.07.04.001</t>
  </si>
  <si>
    <t>E.4.03.10.01.001</t>
  </si>
  <si>
    <t>E.4.03.10.01.003</t>
  </si>
  <si>
    <t>E.4.03.10.01.004</t>
  </si>
  <si>
    <t>E.4.03.10.01.005</t>
  </si>
  <si>
    <t>E.4.03.10.01.006</t>
  </si>
  <si>
    <t>E.4.03.10.01.007</t>
  </si>
  <si>
    <t>E.4.03.10.01.008</t>
  </si>
  <si>
    <t>E.4.03.10.01.009</t>
  </si>
  <si>
    <t>E.4.03.10.01.010</t>
  </si>
  <si>
    <t>E.4.03.10.01.011</t>
  </si>
  <si>
    <t>E.4.03.10.01.012</t>
  </si>
  <si>
    <t>E.4.03.10.01.013</t>
  </si>
  <si>
    <t>E.4.03.10.01.999</t>
  </si>
  <si>
    <t>E.4.03.10.02.001</t>
  </si>
  <si>
    <t>E.4.03.10.02.002</t>
  </si>
  <si>
    <t>E.4.03.10.02.003</t>
  </si>
  <si>
    <t>E.4.03.10.02.004</t>
  </si>
  <si>
    <t>E.4.03.10.02.005</t>
  </si>
  <si>
    <t>E.4.03.10.02.006</t>
  </si>
  <si>
    <t>E.4.03.10.02.007</t>
  </si>
  <si>
    <t>E.4.03.10.02.008</t>
  </si>
  <si>
    <t>E.4.03.10.02.009</t>
  </si>
  <si>
    <t>E.4.03.10.02.010</t>
  </si>
  <si>
    <t>E.4.03.10.02.011</t>
  </si>
  <si>
    <t>E.4.03.10.02.012</t>
  </si>
  <si>
    <t>E.4.03.10.02.013</t>
  </si>
  <si>
    <t>E.4.03.10.02.014</t>
  </si>
  <si>
    <t>E.4.03.10.02.015</t>
  </si>
  <si>
    <t>E.4.03.10.02.016</t>
  </si>
  <si>
    <t>E.4.03.10.02.017</t>
  </si>
  <si>
    <t>E.4.03.10.02.018</t>
  </si>
  <si>
    <t>E.4.03.10.02.019</t>
  </si>
  <si>
    <t>E.4.03.10.02.999</t>
  </si>
  <si>
    <t>E.4.03.10.03.001</t>
  </si>
  <si>
    <t>E.4.03.10.03.002</t>
  </si>
  <si>
    <t>E.4.03.10.03.999</t>
  </si>
  <si>
    <t>E.4.03.10.04.001</t>
  </si>
  <si>
    <t>E.2.01.03.02.001</t>
  </si>
  <si>
    <t>E.4.02.03.01.001</t>
  </si>
  <si>
    <t>E.4.03.02.01.001</t>
  </si>
  <si>
    <t>E.4.03.05.01.001</t>
  </si>
  <si>
    <t>E.4.03.08.01.001</t>
  </si>
  <si>
    <t>E.4.03.12.01.001</t>
  </si>
  <si>
    <t>E.2.01.03.02.002</t>
  </si>
  <si>
    <t>E.4.02.03.02.001</t>
  </si>
  <si>
    <t>E.4.03.02.02.001</t>
  </si>
  <si>
    <t>E.4.03.05.02.001</t>
  </si>
  <si>
    <t>E.4.03.08.02.001</t>
  </si>
  <si>
    <t>E.4.03.12.02.001</t>
  </si>
  <si>
    <t>E.2.01.02.01.001</t>
  </si>
  <si>
    <t>E.2.01.03.02.999</t>
  </si>
  <si>
    <t>E.2.01.04.01.001</t>
  </si>
  <si>
    <t>E.2.01.05.01.002</t>
  </si>
  <si>
    <t>E.2.01.05.01.003</t>
  </si>
  <si>
    <t>E.2.01.05.01.004</t>
  </si>
  <si>
    <t>E.2.01.05.01.005</t>
  </si>
  <si>
    <t>E.2.01.05.01.006</t>
  </si>
  <si>
    <t>E.2.01.05.01.007</t>
  </si>
  <si>
    <t>E.2.01.05.01.999</t>
  </si>
  <si>
    <t>E.2.01.05.02.001</t>
  </si>
  <si>
    <t>E.4.02.02.01.001</t>
  </si>
  <si>
    <t>E.4.02.03.03.999</t>
  </si>
  <si>
    <t>E.4.02.04.01.001</t>
  </si>
  <si>
    <t>E.4.02.05.01.001</t>
  </si>
  <si>
    <t>E.4.02.05.02.001</t>
  </si>
  <si>
    <t>E.4.02.05.03.001</t>
  </si>
  <si>
    <t>E.4.02.05.04.001</t>
  </si>
  <si>
    <t>E.4.02.05.05.001</t>
  </si>
  <si>
    <t>E.4.02.05.06.001</t>
  </si>
  <si>
    <t>E.4.02.05.07.001</t>
  </si>
  <si>
    <t>E.4.02.05.99.999</t>
  </si>
  <si>
    <t>E.4.03.02.99.999</t>
  </si>
  <si>
    <t>E.4.03.03.01.001</t>
  </si>
  <si>
    <t>E.4.03.03.02.001</t>
  </si>
  <si>
    <t>E.4.03.05.99.999</t>
  </si>
  <si>
    <t>E.4.03.06.01.001</t>
  </si>
  <si>
    <t>E.4.03.06.02.001</t>
  </si>
  <si>
    <t>E.4.03.08.99.999</t>
  </si>
  <si>
    <t>E.4.03.09.01.001</t>
  </si>
  <si>
    <t>E.4.03.09.02.001</t>
  </si>
  <si>
    <t>E.4.03.11.01.001</t>
  </si>
  <si>
    <t>E.4.03.12.99.999</t>
  </si>
  <si>
    <t>E.4.03.13.01.001</t>
  </si>
  <si>
    <t>E.4.03.14.01.001</t>
  </si>
  <si>
    <t>E.4.03.14.02.001</t>
  </si>
  <si>
    <t>E.3.01.01.01.001</t>
  </si>
  <si>
    <t>E.3.01.01.01.002</t>
  </si>
  <si>
    <t>E.3.01.01.01.003</t>
  </si>
  <si>
    <t>E.3.01.01.01.004</t>
  </si>
  <si>
    <t>E.3.01.01.01.005</t>
  </si>
  <si>
    <t>E.3.01.01.01.006</t>
  </si>
  <si>
    <t>E.3.01.01.01.999</t>
  </si>
  <si>
    <t>E.3.01.02.01.001</t>
  </si>
  <si>
    <t>E.3.01.02.01.002</t>
  </si>
  <si>
    <t>E.3.01.02.01.003</t>
  </si>
  <si>
    <t>E.3.01.02.01.004</t>
  </si>
  <si>
    <t>E.3.01.02.01.005</t>
  </si>
  <si>
    <t>E.3.01.02.01.006</t>
  </si>
  <si>
    <t>E.3.01.02.01.007</t>
  </si>
  <si>
    <t>E.3.01.02.01.008</t>
  </si>
  <si>
    <t>E.3.01.02.01.009</t>
  </si>
  <si>
    <t>E.3.01.02.01.010</t>
  </si>
  <si>
    <t>E.3.01.02.01.011</t>
  </si>
  <si>
    <t>E.3.01.02.01.012</t>
  </si>
  <si>
    <t>E.3.01.02.01.013</t>
  </si>
  <si>
    <t>E.3.01.02.01.014</t>
  </si>
  <si>
    <t>E.3.01.02.01.015</t>
  </si>
  <si>
    <t>E.3.01.02.01.016</t>
  </si>
  <si>
    <t>E.3.01.02.01.017</t>
  </si>
  <si>
    <t>E.3.01.02.01.018</t>
  </si>
  <si>
    <t>E.3.01.02.01.019</t>
  </si>
  <si>
    <t>E.3.01.02.01.020</t>
  </si>
  <si>
    <t>E.3.01.02.01.021</t>
  </si>
  <si>
    <t>E.3.01.02.01.022</t>
  </si>
  <si>
    <t>E.3.01.02.01.023</t>
  </si>
  <si>
    <t>E.3.01.02.01.024</t>
  </si>
  <si>
    <t>E.3.01.02.01.026</t>
  </si>
  <si>
    <t>E.3.01.02.01.027</t>
  </si>
  <si>
    <t>E.3.01.02.01.028</t>
  </si>
  <si>
    <t>E.3.01.02.01.029</t>
  </si>
  <si>
    <t>E.3.01.02.01.030</t>
  </si>
  <si>
    <t>E.3.01.02.01.031</t>
  </si>
  <si>
    <t>E.3.01.02.01.032</t>
  </si>
  <si>
    <t>E.3.01.02.01.033</t>
  </si>
  <si>
    <t>E.3.01.02.01.035</t>
  </si>
  <si>
    <t>E.3.01.02.01.036</t>
  </si>
  <si>
    <t>E.3.01.02.01.037</t>
  </si>
  <si>
    <t>E.3.01.02.01.038</t>
  </si>
  <si>
    <t>E.3.01.02.01.039</t>
  </si>
  <si>
    <t>E.3.01.02.01.040</t>
  </si>
  <si>
    <t>E.3.01.02.01.041</t>
  </si>
  <si>
    <t>E.3.01.02.01.043</t>
  </si>
  <si>
    <t>E.3.01.02.01.999</t>
  </si>
  <si>
    <t>E.3.01.03.01.001</t>
  </si>
  <si>
    <t>E.3.01.03.01.002</t>
  </si>
  <si>
    <t>E.3.01.03.01.003</t>
  </si>
  <si>
    <t>E.3.01.03.02.001</t>
  </si>
  <si>
    <t>E.3.01.03.02.002</t>
  </si>
  <si>
    <t>E.3.01.03.02.003</t>
  </si>
  <si>
    <t>E.3.02.01.02.001</t>
  </si>
  <si>
    <t>E.3.02.01.99.001</t>
  </si>
  <si>
    <t>E.3.02.02.02.001</t>
  </si>
  <si>
    <t>E.3.02.02.99.001</t>
  </si>
  <si>
    <t>E.3.02.03.02.001</t>
  </si>
  <si>
    <t>E.3.02.03.99.001</t>
  </si>
  <si>
    <t>E.3.02.04.02.001</t>
  </si>
  <si>
    <t>E.3.02.04.99.001</t>
  </si>
  <si>
    <t>E.4.04.01.01.001</t>
  </si>
  <si>
    <t>E.4.04.01.01.002</t>
  </si>
  <si>
    <t>E.4.04.01.01.003</t>
  </si>
  <si>
    <t>E.4.04.01.01.999</t>
  </si>
  <si>
    <t>E.4.04.01.03.001</t>
  </si>
  <si>
    <t>E.4.04.01.03.002</t>
  </si>
  <si>
    <t>E.4.04.01.03.003</t>
  </si>
  <si>
    <t>E.4.04.01.03.999</t>
  </si>
  <si>
    <t>E.4.04.01.04.001</t>
  </si>
  <si>
    <t>E.4.04.01.04.999</t>
  </si>
  <si>
    <t>E.4.04.01.05.001</t>
  </si>
  <si>
    <t>E.4.04.01.05.002</t>
  </si>
  <si>
    <t>E.4.04.01.05.999</t>
  </si>
  <si>
    <t>E.4.04.01.06.001</t>
  </si>
  <si>
    <t>E.4.04.01.07.001</t>
  </si>
  <si>
    <t>E.4.04.01.07.002</t>
  </si>
  <si>
    <t>E.4.04.01.07.003</t>
  </si>
  <si>
    <t>E.4.04.01.07.004</t>
  </si>
  <si>
    <t>E.4.04.01.07.005</t>
  </si>
  <si>
    <t>E.4.04.01.07.999</t>
  </si>
  <si>
    <t>E.4.04.01.08.002</t>
  </si>
  <si>
    <t>E.4.04.01.08.003</t>
  </si>
  <si>
    <t>E.4.04.01.08.004</t>
  </si>
  <si>
    <t>E.4.04.01.08.005</t>
  </si>
  <si>
    <t>E.4.04.01.08.007</t>
  </si>
  <si>
    <t>E.4.04.01.08.009</t>
  </si>
  <si>
    <t>E.4.04.01.08.010</t>
  </si>
  <si>
    <t>E.4.04.01.08.011</t>
  </si>
  <si>
    <t>E.4.04.01.08.012</t>
  </si>
  <si>
    <t>E.4.04.01.08.013</t>
  </si>
  <si>
    <t>E.4.04.01.08.014</t>
  </si>
  <si>
    <t>E.4.04.01.08.015</t>
  </si>
  <si>
    <t>E.4.04.01.08.016</t>
  </si>
  <si>
    <t>E.4.04.01.08.017</t>
  </si>
  <si>
    <t>E.4.04.01.08.999</t>
  </si>
  <si>
    <t>E.4.04.01.10.001</t>
  </si>
  <si>
    <t>E.4.04.01.99.001</t>
  </si>
  <si>
    <t>E.4.04.01.99.002</t>
  </si>
  <si>
    <t>E.4.04.01.99.999</t>
  </si>
  <si>
    <t>E.4.04.02.01.001</t>
  </si>
  <si>
    <t>E.4.04.02.01.002</t>
  </si>
  <si>
    <t>E.4.04.02.01.999</t>
  </si>
  <si>
    <t>E.4.04.02.02.001</t>
  </si>
  <si>
    <t>E.4.04.02.02.002</t>
  </si>
  <si>
    <t>E.4.04.02.02.003</t>
  </si>
  <si>
    <t>E.4.04.02.02.004</t>
  </si>
  <si>
    <t>E.4.04.03.01.001</t>
  </si>
  <si>
    <t>E.4.04.03.02.001</t>
  </si>
  <si>
    <t>E.4.04.03.03.001</t>
  </si>
  <si>
    <t>E.4.04.03.99.001</t>
  </si>
  <si>
    <t>E.4.05.02.01.999</t>
  </si>
  <si>
    <t>E.5.01.01.01.001</t>
  </si>
  <si>
    <t>E.5.01.01.01.002</t>
  </si>
  <si>
    <t>E.5.01.01.01.999</t>
  </si>
  <si>
    <t>E.5.01.01.02.001</t>
  </si>
  <si>
    <t>E.5.01.01.02.002</t>
  </si>
  <si>
    <t>E.5.01.01.02.999</t>
  </si>
  <si>
    <t>E.5.01.01.03.001</t>
  </si>
  <si>
    <t>E.5.01.01.03.002</t>
  </si>
  <si>
    <t>E.5.01.01.03.999</t>
  </si>
  <si>
    <t>E.5.01.01.04.001</t>
  </si>
  <si>
    <t>E.5.01.01.04.999</t>
  </si>
  <si>
    <t>E.5.01.02.01.001</t>
  </si>
  <si>
    <t>E.5.01.02.99.999</t>
  </si>
  <si>
    <t>E.5.01.03.01.001</t>
  </si>
  <si>
    <t>E.5.01.03.02.001</t>
  </si>
  <si>
    <t>E.5.01.03.03.001</t>
  </si>
  <si>
    <t>E.5.01.03.04.001</t>
  </si>
  <si>
    <t>E.5.01.04.01.001</t>
  </si>
  <si>
    <t>E.5.01.04.02.001</t>
  </si>
  <si>
    <t>E.5.01.04.03.001</t>
  </si>
  <si>
    <t>E.5.01.04.04.001</t>
  </si>
  <si>
    <t>E.9.02.01.01.001</t>
  </si>
  <si>
    <t>E.9.02.01.02.001</t>
  </si>
  <si>
    <t>E.9.02.02.01.001</t>
  </si>
  <si>
    <t>E.9.02.02.01.003</t>
  </si>
  <si>
    <t>E.9.02.02.01.004</t>
  </si>
  <si>
    <t>E.9.02.02.01.005</t>
  </si>
  <si>
    <t>E.9.02.02.01.006</t>
  </si>
  <si>
    <t>E.9.02.02.01.007</t>
  </si>
  <si>
    <t>E.9.02.02.01.008</t>
  </si>
  <si>
    <t>E.9.02.02.01.009</t>
  </si>
  <si>
    <t>E.9.02.02.01.010</t>
  </si>
  <si>
    <t>E.9.02.02.01.011</t>
  </si>
  <si>
    <t>E.9.02.02.01.012</t>
  </si>
  <si>
    <t>E.9.02.02.01.013</t>
  </si>
  <si>
    <t>E.9.02.02.01.999</t>
  </si>
  <si>
    <t>E.9.02.02.02.001</t>
  </si>
  <si>
    <t>E.9.02.02.02.002</t>
  </si>
  <si>
    <t>E.9.02.02.02.003</t>
  </si>
  <si>
    <t>E.9.02.02.02.004</t>
  </si>
  <si>
    <t>E.9.02.02.02.005</t>
  </si>
  <si>
    <t>E.9.02.02.02.006</t>
  </si>
  <si>
    <t>E.9.02.02.02.007</t>
  </si>
  <si>
    <t>E.9.02.02.02.008</t>
  </si>
  <si>
    <t>E.9.02.02.02.009</t>
  </si>
  <si>
    <t>E.9.02.02.02.010</t>
  </si>
  <si>
    <t>E.9.02.02.02.011</t>
  </si>
  <si>
    <t>E.9.02.02.02.012</t>
  </si>
  <si>
    <t>E.9.02.02.02.013</t>
  </si>
  <si>
    <t>E.9.02.02.02.014</t>
  </si>
  <si>
    <t>E.9.02.02.02.015</t>
  </si>
  <si>
    <t>E.9.02.02.02.016</t>
  </si>
  <si>
    <t>E.9.02.02.02.017</t>
  </si>
  <si>
    <t>E.9.02.02.02.018</t>
  </si>
  <si>
    <t>E.9.02.02.02.019</t>
  </si>
  <si>
    <t>E.9.02.02.02.999</t>
  </si>
  <si>
    <t>E.9.02.02.03.001</t>
  </si>
  <si>
    <t>E.9.02.02.03.002</t>
  </si>
  <si>
    <t>E.9.02.02.03.999</t>
  </si>
  <si>
    <t>E.9.02.03.01.001</t>
  </si>
  <si>
    <t>E.9.02.03.02.001</t>
  </si>
  <si>
    <t>E.9.02.03.02.002</t>
  </si>
  <si>
    <t>E.9.02.03.02.999</t>
  </si>
  <si>
    <t>E.9.02.03.03.001</t>
  </si>
  <si>
    <t>E.9.02.03.04.001</t>
  </si>
  <si>
    <t>E.2.01.03.01.001</t>
  </si>
  <si>
    <t>E.2.01.03.01.002</t>
  </si>
  <si>
    <t>E.2.01.03.01.999</t>
  </si>
  <si>
    <t>E.3.03.01.01.001</t>
  </si>
  <si>
    <t>E.3.03.01.01.002</t>
  </si>
  <si>
    <t>E.3.03.01.01.003</t>
  </si>
  <si>
    <t>E.3.03.01.01.004</t>
  </si>
  <si>
    <t>E.3.03.01.02.001</t>
  </si>
  <si>
    <t>E.3.03.01.02.002</t>
  </si>
  <si>
    <t>E.3.03.01.02.003</t>
  </si>
  <si>
    <t>E.3.03.01.02.004</t>
  </si>
  <si>
    <t>E.3.03.01.02.005</t>
  </si>
  <si>
    <t>E.3.03.01.02.006</t>
  </si>
  <si>
    <t>E.3.03.01.02.999</t>
  </si>
  <si>
    <t>E.3.03.02.01.001</t>
  </si>
  <si>
    <t>E.3.03.02.01.002</t>
  </si>
  <si>
    <t>E.3.03.02.01.003</t>
  </si>
  <si>
    <t>E.3.03.02.01.004</t>
  </si>
  <si>
    <t>E.3.03.02.02.001</t>
  </si>
  <si>
    <t>E.3.03.02.02.002</t>
  </si>
  <si>
    <t>E.3.03.02.02.003</t>
  </si>
  <si>
    <t>E.3.03.02.02.004</t>
  </si>
  <si>
    <t>E.3.03.02.02.005</t>
  </si>
  <si>
    <t>E.3.03.02.02.006</t>
  </si>
  <si>
    <t>E.3.03.02.02.999</t>
  </si>
  <si>
    <t>E.3.03.03.01.001</t>
  </si>
  <si>
    <t>E.3.03.03.01.002</t>
  </si>
  <si>
    <t>E.3.03.03.02.001</t>
  </si>
  <si>
    <t>E.3.03.03.02.002</t>
  </si>
  <si>
    <t>E.3.03.03.02.003</t>
  </si>
  <si>
    <t>E.3.03.03.02.999</t>
  </si>
  <si>
    <t>E.3.03.03.03.001</t>
  </si>
  <si>
    <t>E.3.03.03.04.001</t>
  </si>
  <si>
    <t>E.3.03.03.99.001</t>
  </si>
  <si>
    <t>E.3.03.03.99.002</t>
  </si>
  <si>
    <t>E.3.03.03.99.003</t>
  </si>
  <si>
    <t>E.3.03.03.99.999</t>
  </si>
  <si>
    <t>E.3.04.01.01.001</t>
  </si>
  <si>
    <t>E.3.04.01.02.999</t>
  </si>
  <si>
    <t>E.3.04.02.01.001</t>
  </si>
  <si>
    <t>E.3.04.02.01.002</t>
  </si>
  <si>
    <t>E.3.04.02.01.003</t>
  </si>
  <si>
    <t>E.3.04.02.02.001</t>
  </si>
  <si>
    <t>E.3.04.02.02.002</t>
  </si>
  <si>
    <t>E.3.04.02.02.003</t>
  </si>
  <si>
    <t>E.3.04.02.03.001</t>
  </si>
  <si>
    <t>E.3.04.02.03.002</t>
  </si>
  <si>
    <t>E.3.04.02.03.999</t>
  </si>
  <si>
    <t>E.3.04.03.01.001</t>
  </si>
  <si>
    <t>E.3.04.99.99.999</t>
  </si>
  <si>
    <t>E.3.05.01.01.001</t>
  </si>
  <si>
    <t>E.3.05.01.01.002</t>
  </si>
  <si>
    <t>E.3.05.01.01.999</t>
  </si>
  <si>
    <t>E.3.05.01.99.999</t>
  </si>
  <si>
    <t>E.3.05.02.01.001</t>
  </si>
  <si>
    <t>E.3.05.02.03.001</t>
  </si>
  <si>
    <t>E.3.05.02.03.002</t>
  </si>
  <si>
    <t>E.3.05.02.03.003</t>
  </si>
  <si>
    <t>E.3.05.02.03.004</t>
  </si>
  <si>
    <t>E.3.05.02.03.005</t>
  </si>
  <si>
    <t>E.3.05.02.03.006</t>
  </si>
  <si>
    <t>E.3.05.02.03.007</t>
  </si>
  <si>
    <t>E.3.05.02.03.008</t>
  </si>
  <si>
    <t>E.3.05.02.04.001</t>
  </si>
  <si>
    <t>E.3.05.02.04.002</t>
  </si>
  <si>
    <t>E.3.05.99.02.001</t>
  </si>
  <si>
    <t>E.3.05.99.03.001</t>
  </si>
  <si>
    <t>E.3.05.99.99.999</t>
  </si>
  <si>
    <t>E.4.05.01.01.001</t>
  </si>
  <si>
    <t>E.4.05.03.01.001</t>
  </si>
  <si>
    <t>E.4.05.03.02.001</t>
  </si>
  <si>
    <t>E.4.05.03.03.001</t>
  </si>
  <si>
    <t>E.4.05.03.04.001</t>
  </si>
  <si>
    <t>E.4.05.03.05.001</t>
  </si>
  <si>
    <t>E.4.05.03.06.001</t>
  </si>
  <si>
    <t>E.4.05.04.99.999</t>
  </si>
  <si>
    <t>E.5.02.01.01.001</t>
  </si>
  <si>
    <t>E.5.02.01.01.003</t>
  </si>
  <si>
    <t>E.5.02.01.01.004</t>
  </si>
  <si>
    <t>E.5.02.01.01.005</t>
  </si>
  <si>
    <t>E.5.02.01.01.006</t>
  </si>
  <si>
    <t>E.5.02.01.01.007</t>
  </si>
  <si>
    <t>E.5.02.01.01.008</t>
  </si>
  <si>
    <t>E.5.02.01.01.009</t>
  </si>
  <si>
    <t>E.5.02.01.01.010</t>
  </si>
  <si>
    <t>E.5.02.01.01.011</t>
  </si>
  <si>
    <t>E.5.02.01.01.012</t>
  </si>
  <si>
    <t>E.5.02.01.01.013</t>
  </si>
  <si>
    <t>E.5.02.01.01.999</t>
  </si>
  <si>
    <t>E.5.02.01.02.001</t>
  </si>
  <si>
    <t>E.5.02.01.02.002</t>
  </si>
  <si>
    <t>E.5.02.01.02.003</t>
  </si>
  <si>
    <t>E.5.02.01.02.004</t>
  </si>
  <si>
    <t>E.5.02.01.02.005</t>
  </si>
  <si>
    <t>E.5.02.01.02.006</t>
  </si>
  <si>
    <t>E.5.02.01.02.007</t>
  </si>
  <si>
    <t>E.5.02.01.02.008</t>
  </si>
  <si>
    <t>E.5.02.01.02.009</t>
  </si>
  <si>
    <t>E.5.02.01.02.010</t>
  </si>
  <si>
    <t>E.5.02.01.02.011</t>
  </si>
  <si>
    <t>E.5.02.01.02.012</t>
  </si>
  <si>
    <t>E.5.02.01.02.013</t>
  </si>
  <si>
    <t>E.5.02.01.02.014</t>
  </si>
  <si>
    <t>E.5.02.01.02.015</t>
  </si>
  <si>
    <t>E.5.02.01.02.016</t>
  </si>
  <si>
    <t>E.5.02.01.02.017</t>
  </si>
  <si>
    <t>E.5.02.01.02.018</t>
  </si>
  <si>
    <t>E.5.02.01.02.019</t>
  </si>
  <si>
    <t>E.5.02.01.02.999</t>
  </si>
  <si>
    <t>E.5.02.01.03.001</t>
  </si>
  <si>
    <t>E.5.02.01.03.002</t>
  </si>
  <si>
    <t>E.5.02.01.03.999</t>
  </si>
  <si>
    <t>E.5.02.01.04.001</t>
  </si>
  <si>
    <t>E.5.02.02.01.001</t>
  </si>
  <si>
    <t>E.5.02.03.01.001</t>
  </si>
  <si>
    <t>E.5.02.03.02.001</t>
  </si>
  <si>
    <t>E.5.02.03.03.001</t>
  </si>
  <si>
    <t>E.5.02.03.99.999</t>
  </si>
  <si>
    <t>E.5.02.04.01.001</t>
  </si>
  <si>
    <t>E.5.02.05.01.001</t>
  </si>
  <si>
    <t>E.5.02.05.02.001</t>
  </si>
  <si>
    <t>E.5.02.06.01.001</t>
  </si>
  <si>
    <t>E.5.02.06.01.003</t>
  </si>
  <si>
    <t>E.5.02.06.01.004</t>
  </si>
  <si>
    <t>E.5.02.06.01.005</t>
  </si>
  <si>
    <t>E.5.02.06.01.006</t>
  </si>
  <si>
    <t>E.5.02.06.01.007</t>
  </si>
  <si>
    <t>E.5.02.06.01.008</t>
  </si>
  <si>
    <t>E.5.02.06.01.009</t>
  </si>
  <si>
    <t>E.5.02.06.01.010</t>
  </si>
  <si>
    <t>E.5.02.06.01.011</t>
  </si>
  <si>
    <t>E.5.02.06.01.012</t>
  </si>
  <si>
    <t>E.5.02.06.01.013</t>
  </si>
  <si>
    <t>E.5.02.06.01.999</t>
  </si>
  <si>
    <t>E.5.02.06.02.001</t>
  </si>
  <si>
    <t>E.5.02.06.02.002</t>
  </si>
  <si>
    <t>E.5.02.06.02.003</t>
  </si>
  <si>
    <t>E.5.02.06.02.004</t>
  </si>
  <si>
    <t>E.5.02.06.02.005</t>
  </si>
  <si>
    <t>E.5.02.06.02.006</t>
  </si>
  <si>
    <t>E.5.02.06.02.007</t>
  </si>
  <si>
    <t>E.5.02.06.02.008</t>
  </si>
  <si>
    <t>E.5.02.06.02.009</t>
  </si>
  <si>
    <t>E.5.02.06.02.010</t>
  </si>
  <si>
    <t>E.5.02.06.02.011</t>
  </si>
  <si>
    <t>E.5.02.06.02.012</t>
  </si>
  <si>
    <t>E.5.02.06.02.013</t>
  </si>
  <si>
    <t>E.5.02.06.02.014</t>
  </si>
  <si>
    <t>E.5.02.06.02.015</t>
  </si>
  <si>
    <t>E.5.02.06.02.016</t>
  </si>
  <si>
    <t>E.5.02.06.02.017</t>
  </si>
  <si>
    <t>E.5.02.06.02.018</t>
  </si>
  <si>
    <t>E.5.02.06.02.019</t>
  </si>
  <si>
    <t>E.5.02.06.02.999</t>
  </si>
  <si>
    <t>E.5.02.06.03.001</t>
  </si>
  <si>
    <t>E.5.02.06.03.002</t>
  </si>
  <si>
    <t>E.5.02.06.03.999</t>
  </si>
  <si>
    <t>E.5.02.06.04.001</t>
  </si>
  <si>
    <t>E.5.02.07.01.001</t>
  </si>
  <si>
    <t>E.5.02.08.01.001</t>
  </si>
  <si>
    <t>E.5.02.08.02.001</t>
  </si>
  <si>
    <t>E.5.02.08.03.001</t>
  </si>
  <si>
    <t>E.5.02.08.99.999</t>
  </si>
  <si>
    <t>E.5.02.09.01.001</t>
  </si>
  <si>
    <t>E.5.02.10.01.001</t>
  </si>
  <si>
    <t>E.5.02.10.02.001</t>
  </si>
  <si>
    <t>E.5.03.01.01.001</t>
  </si>
  <si>
    <t>E.5.03.01.01.003</t>
  </si>
  <si>
    <t>E.5.03.01.01.004</t>
  </si>
  <si>
    <t>E.5.03.01.01.005</t>
  </si>
  <si>
    <t>E.5.03.01.01.006</t>
  </si>
  <si>
    <t>E.5.03.01.01.007</t>
  </si>
  <si>
    <t>E.5.03.01.01.008</t>
  </si>
  <si>
    <t>E.5.03.01.01.009</t>
  </si>
  <si>
    <t>E.5.03.01.01.010</t>
  </si>
  <si>
    <t>E.5.03.01.01.011</t>
  </si>
  <si>
    <t>E.5.03.01.01.012</t>
  </si>
  <si>
    <t>E.5.03.01.01.013</t>
  </si>
  <si>
    <t>E.5.03.01.01.999</t>
  </si>
  <si>
    <t>E.5.03.01.02.001</t>
  </si>
  <si>
    <t>E.5.03.01.02.002</t>
  </si>
  <si>
    <t>E.5.03.01.02.003</t>
  </si>
  <si>
    <t>E.5.03.01.02.004</t>
  </si>
  <si>
    <t>E.5.03.01.02.005</t>
  </si>
  <si>
    <t>E.5.03.01.02.006</t>
  </si>
  <si>
    <t>E.5.03.01.02.007</t>
  </si>
  <si>
    <t>E.5.03.01.02.008</t>
  </si>
  <si>
    <t>E.5.03.01.02.009</t>
  </si>
  <si>
    <t>E.5.03.01.02.010</t>
  </si>
  <si>
    <t>E.5.03.01.02.011</t>
  </si>
  <si>
    <t>E.5.03.01.02.012</t>
  </si>
  <si>
    <t>E.5.03.01.02.013</t>
  </si>
  <si>
    <t>E.5.03.01.02.014</t>
  </si>
  <si>
    <t>E.5.03.01.02.015</t>
  </si>
  <si>
    <t>E.5.03.01.02.016</t>
  </si>
  <si>
    <t>E.5.03.01.02.017</t>
  </si>
  <si>
    <t>E.5.03.01.02.018</t>
  </si>
  <si>
    <t>E.5.03.01.02.019</t>
  </si>
  <si>
    <t>E.5.03.01.02.999</t>
  </si>
  <si>
    <t>E.5.03.01.03.001</t>
  </si>
  <si>
    <t>E.5.03.01.03.002</t>
  </si>
  <si>
    <t>E.5.03.01.03.999</t>
  </si>
  <si>
    <t>E.5.03.01.04.001</t>
  </si>
  <si>
    <t>E.5.03.02.01.001</t>
  </si>
  <si>
    <t>E.5.03.03.01.001</t>
  </si>
  <si>
    <t>E.5.03.03.02.001</t>
  </si>
  <si>
    <t>E.5.03.03.03.001</t>
  </si>
  <si>
    <t>E.5.03.03.99.999</t>
  </si>
  <si>
    <t>E.5.03.04.01.001</t>
  </si>
  <si>
    <t>E.5.03.05.01.001</t>
  </si>
  <si>
    <t>E.5.03.05.02.001</t>
  </si>
  <si>
    <t>E.5.03.06.01.001</t>
  </si>
  <si>
    <t>E.5.03.06.01.003</t>
  </si>
  <si>
    <t>E.5.03.06.01.004</t>
  </si>
  <si>
    <t>E.5.03.06.01.005</t>
  </si>
  <si>
    <t>E.5.03.06.01.006</t>
  </si>
  <si>
    <t>E.5.03.06.01.007</t>
  </si>
  <si>
    <t>E.5.03.06.01.008</t>
  </si>
  <si>
    <t>E.5.03.06.01.009</t>
  </si>
  <si>
    <t>E.5.03.06.01.010</t>
  </si>
  <si>
    <t>E.5.03.06.01.011</t>
  </si>
  <si>
    <t>E.5.03.06.01.012</t>
  </si>
  <si>
    <t>E.5.03.06.01.013</t>
  </si>
  <si>
    <t>E.5.03.06.01.999</t>
  </si>
  <si>
    <t>E.5.03.06.02.001</t>
  </si>
  <si>
    <t>E.5.03.06.02.002</t>
  </si>
  <si>
    <t>E.5.03.06.02.003</t>
  </si>
  <si>
    <t>E.5.03.06.02.004</t>
  </si>
  <si>
    <t>E.5.03.06.02.005</t>
  </si>
  <si>
    <t>E.5.03.06.02.006</t>
  </si>
  <si>
    <t>E.5.03.06.02.007</t>
  </si>
  <si>
    <t>E.5.03.06.02.008</t>
  </si>
  <si>
    <t>E.5.03.06.02.009</t>
  </si>
  <si>
    <t>E.5.03.06.02.010</t>
  </si>
  <si>
    <t>E.5.03.06.02.011</t>
  </si>
  <si>
    <t>E.5.03.06.02.012</t>
  </si>
  <si>
    <t>E.5.03.06.02.013</t>
  </si>
  <si>
    <t>E.5.03.06.02.014</t>
  </si>
  <si>
    <t>E.5.03.06.02.015</t>
  </si>
  <si>
    <t>E.5.03.06.02.016</t>
  </si>
  <si>
    <t>E.5.03.06.02.017</t>
  </si>
  <si>
    <t>E.5.03.06.02.018</t>
  </si>
  <si>
    <t>E.5.03.06.02.019</t>
  </si>
  <si>
    <t>E.5.03.06.02.999</t>
  </si>
  <si>
    <t>E.5.03.06.03.001</t>
  </si>
  <si>
    <t>E.5.03.06.03.002</t>
  </si>
  <si>
    <t>E.5.03.06.03.999</t>
  </si>
  <si>
    <t>E.5.03.06.04.001</t>
  </si>
  <si>
    <t>E.5.03.07.01.001</t>
  </si>
  <si>
    <t>E.5.03.08.01.001</t>
  </si>
  <si>
    <t>E.5.03.08.02.001</t>
  </si>
  <si>
    <t>E.5.03.08.03.001</t>
  </si>
  <si>
    <t>E.5.03.08.99.999</t>
  </si>
  <si>
    <t>E.5.03.09.01.001</t>
  </si>
  <si>
    <t>E.5.03.10.01.001</t>
  </si>
  <si>
    <t>E.5.03.10.02.001</t>
  </si>
  <si>
    <t>E.5.03.11.01.001</t>
  </si>
  <si>
    <t>E.5.03.11.01.003</t>
  </si>
  <si>
    <t>E.5.03.11.01.004</t>
  </si>
  <si>
    <t>E.5.03.11.01.005</t>
  </si>
  <si>
    <t>E.5.03.11.01.006</t>
  </si>
  <si>
    <t>E.5.03.11.01.007</t>
  </si>
  <si>
    <t>E.5.03.11.01.008</t>
  </si>
  <si>
    <t>E.5.03.11.01.009</t>
  </si>
  <si>
    <t>E.5.03.11.01.010</t>
  </si>
  <si>
    <t>E.5.03.11.01.011</t>
  </si>
  <si>
    <t>E.5.03.11.01.012</t>
  </si>
  <si>
    <t>E.5.03.11.01.013</t>
  </si>
  <si>
    <t>E.5.03.11.01.999</t>
  </si>
  <si>
    <t>E.5.03.11.02.001</t>
  </si>
  <si>
    <t>E.5.03.11.02.002</t>
  </si>
  <si>
    <t>E.5.03.11.02.003</t>
  </si>
  <si>
    <t>E.5.03.11.02.004</t>
  </si>
  <si>
    <t>E.5.03.11.02.005</t>
  </si>
  <si>
    <t>E.5.03.11.02.006</t>
  </si>
  <si>
    <t>E.5.03.11.02.007</t>
  </si>
  <si>
    <t>E.5.03.11.02.008</t>
  </si>
  <si>
    <t>E.5.03.11.02.009</t>
  </si>
  <si>
    <t>E.5.03.11.02.010</t>
  </si>
  <si>
    <t>E.5.03.11.02.011</t>
  </si>
  <si>
    <t>E.5.03.11.02.012</t>
  </si>
  <si>
    <t>E.5.03.11.02.013</t>
  </si>
  <si>
    <t>E.5.03.11.02.014</t>
  </si>
  <si>
    <t>E.5.03.11.02.015</t>
  </si>
  <si>
    <t>E.5.03.11.02.016</t>
  </si>
  <si>
    <t>E.5.03.11.02.017</t>
  </si>
  <si>
    <t>E.5.03.11.02.018</t>
  </si>
  <si>
    <t>E.5.03.11.02.019</t>
  </si>
  <si>
    <t>E.5.03.11.02.999</t>
  </si>
  <si>
    <t>E.5.03.11.03.001</t>
  </si>
  <si>
    <t>E.5.03.11.03.002</t>
  </si>
  <si>
    <t>E.5.03.11.03.999</t>
  </si>
  <si>
    <t>E.5.03.12.01.001</t>
  </si>
  <si>
    <t>E.5.03.13.01.001</t>
  </si>
  <si>
    <t>E.5.03.13.02.001</t>
  </si>
  <si>
    <t>E.5.03.13.03.001</t>
  </si>
  <si>
    <t>E.5.03.13.99.999</t>
  </si>
  <si>
    <t>E.5.03.14.01.001</t>
  </si>
  <si>
    <t>E.5.03.15.01.001</t>
  </si>
  <si>
    <t>E.5.03.15.02.001</t>
  </si>
  <si>
    <t>E.5.04.01.01.001</t>
  </si>
  <si>
    <t>E.5.04.01.01.003</t>
  </si>
  <si>
    <t>E.5.04.01.01.004</t>
  </si>
  <si>
    <t>E.5.04.01.01.005</t>
  </si>
  <si>
    <t>E.5.04.01.01.006</t>
  </si>
  <si>
    <t>E.5.04.01.01.007</t>
  </si>
  <si>
    <t>E.5.04.01.01.008</t>
  </si>
  <si>
    <t>E.5.04.01.01.009</t>
  </si>
  <si>
    <t>E.5.04.01.01.010</t>
  </si>
  <si>
    <t>E.5.04.01.01.011</t>
  </si>
  <si>
    <t>E.5.04.01.01.012</t>
  </si>
  <si>
    <t>E.5.04.01.01.013</t>
  </si>
  <si>
    <t>E.5.04.01.01.999</t>
  </si>
  <si>
    <t>E.5.04.01.02.001</t>
  </si>
  <si>
    <t>E.5.04.01.02.002</t>
  </si>
  <si>
    <t>E.5.04.01.02.003</t>
  </si>
  <si>
    <t>E.5.04.01.02.004</t>
  </si>
  <si>
    <t>E.5.04.01.02.005</t>
  </si>
  <si>
    <t>E.5.04.01.02.006</t>
  </si>
  <si>
    <t>E.5.04.01.02.007</t>
  </si>
  <si>
    <t>E.5.04.01.02.008</t>
  </si>
  <si>
    <t>E.5.04.01.02.009</t>
  </si>
  <si>
    <t>E.5.04.01.02.010</t>
  </si>
  <si>
    <t>E.5.04.01.02.011</t>
  </si>
  <si>
    <t>E.5.04.01.02.012</t>
  </si>
  <si>
    <t>E.5.04.01.02.013</t>
  </si>
  <si>
    <t>E.5.04.01.02.014</t>
  </si>
  <si>
    <t>E.5.04.01.02.015</t>
  </si>
  <si>
    <t>E.5.04.01.02.016</t>
  </si>
  <si>
    <t>E.5.04.01.02.017</t>
  </si>
  <si>
    <t>E.5.04.01.02.018</t>
  </si>
  <si>
    <t>E.5.04.01.02.019</t>
  </si>
  <si>
    <t>E.5.04.01.02.999</t>
  </si>
  <si>
    <t>E.5.04.01.03.001</t>
  </si>
  <si>
    <t>E.5.04.01.03.002</t>
  </si>
  <si>
    <t>E.5.04.01.03.999</t>
  </si>
  <si>
    <t>E.5.04.02.01.001</t>
  </si>
  <si>
    <t>E.5.04.03.01.001</t>
  </si>
  <si>
    <t>E.5.04.03.02.001</t>
  </si>
  <si>
    <t>E.5.04.03.03.001</t>
  </si>
  <si>
    <t>E.5.04.03.99.999</t>
  </si>
  <si>
    <t>E.5.04.04.01.001</t>
  </si>
  <si>
    <t>E.5.04.05.01.001</t>
  </si>
  <si>
    <t>E.5.04.05.02.001</t>
  </si>
  <si>
    <t>E.6.02.01.01.001</t>
  </si>
  <si>
    <t>E.6.02.01.01.002</t>
  </si>
  <si>
    <t>E.6.02.01.01.003</t>
  </si>
  <si>
    <t>E.6.02.01.01.004</t>
  </si>
  <si>
    <t>E.6.02.01.01.005</t>
  </si>
  <si>
    <t>E.6.02.01.01.006</t>
  </si>
  <si>
    <t>E.6.02.01.01.007</t>
  </si>
  <si>
    <t>E.6.02.01.01.008</t>
  </si>
  <si>
    <t>E.6.02.01.01.009</t>
  </si>
  <si>
    <t>E.6.02.01.01.010</t>
  </si>
  <si>
    <t>E.6.02.01.01.011</t>
  </si>
  <si>
    <t>E.6.02.01.01.012</t>
  </si>
  <si>
    <t>E.6.02.01.01.999</t>
  </si>
  <si>
    <t>E.6.02.01.02.001</t>
  </si>
  <si>
    <t>E.6.02.01.02.002</t>
  </si>
  <si>
    <t>E.6.02.01.02.003</t>
  </si>
  <si>
    <t>E.6.02.01.02.004</t>
  </si>
  <si>
    <t>E.6.02.01.02.005</t>
  </si>
  <si>
    <t>E.6.02.01.02.006</t>
  </si>
  <si>
    <t>E.6.02.01.02.007</t>
  </si>
  <si>
    <t>E.6.02.01.02.008</t>
  </si>
  <si>
    <t>E.6.02.01.02.009</t>
  </si>
  <si>
    <t>E.6.02.01.02.010</t>
  </si>
  <si>
    <t>E.6.02.01.02.011</t>
  </si>
  <si>
    <t>E.6.02.01.02.012</t>
  </si>
  <si>
    <t>E.6.02.01.02.013</t>
  </si>
  <si>
    <t>E.6.02.01.02.014</t>
  </si>
  <si>
    <t>E.6.02.01.02.015</t>
  </si>
  <si>
    <t>E.6.02.01.02.016</t>
  </si>
  <si>
    <t>E.6.02.01.02.017</t>
  </si>
  <si>
    <t>E.6.02.01.02.018</t>
  </si>
  <si>
    <t>E.6.02.01.02.019</t>
  </si>
  <si>
    <t>E.6.02.01.02.999</t>
  </si>
  <si>
    <t>E.6.02.01.03.001</t>
  </si>
  <si>
    <t>E.6.02.01.03.002</t>
  </si>
  <si>
    <t>E.6.02.01.03.999</t>
  </si>
  <si>
    <t>E.6.02.01.04.001</t>
  </si>
  <si>
    <t>E.6.02.01.04.002</t>
  </si>
  <si>
    <t>E.6.02.01.04.999</t>
  </si>
  <si>
    <t>E.6.02.01.99.001</t>
  </si>
  <si>
    <t>E.6.02.02.01.001</t>
  </si>
  <si>
    <t>E.6.02.02.01.002</t>
  </si>
  <si>
    <t>E.6.02.02.01.003</t>
  </si>
  <si>
    <t>E.6.02.02.01.999</t>
  </si>
  <si>
    <t>E.6.02.02.02.001</t>
  </si>
  <si>
    <t>E.6.02.02.02.002</t>
  </si>
  <si>
    <t>E.6.02.02.02.003</t>
  </si>
  <si>
    <t>E.6.02.02.02.999</t>
  </si>
  <si>
    <t>E.6.03.01.01.001</t>
  </si>
  <si>
    <t>E.6.03.01.01.002</t>
  </si>
  <si>
    <t>E.6.03.01.01.003</t>
  </si>
  <si>
    <t>E.6.03.01.01.004</t>
  </si>
  <si>
    <t>E.6.03.01.01.005</t>
  </si>
  <si>
    <t>E.6.03.01.01.006</t>
  </si>
  <si>
    <t>E.6.03.01.01.007</t>
  </si>
  <si>
    <t>E.6.03.01.01.008</t>
  </si>
  <si>
    <t>E.6.03.01.01.009</t>
  </si>
  <si>
    <t>E.6.03.01.01.010</t>
  </si>
  <si>
    <t>E.6.03.01.01.011</t>
  </si>
  <si>
    <t>E.6.03.01.01.012</t>
  </si>
  <si>
    <t>E.6.03.01.01.999</t>
  </si>
  <si>
    <t>E.6.03.01.02.001</t>
  </si>
  <si>
    <t>E.6.03.01.02.002</t>
  </si>
  <si>
    <t>E.6.03.01.02.003</t>
  </si>
  <si>
    <t>E.6.03.01.02.004</t>
  </si>
  <si>
    <t>E.6.03.01.02.005</t>
  </si>
  <si>
    <t>E.6.03.01.02.006</t>
  </si>
  <si>
    <t>E.6.03.01.02.007</t>
  </si>
  <si>
    <t>E.6.03.01.02.008</t>
  </si>
  <si>
    <t>E.6.03.01.02.009</t>
  </si>
  <si>
    <t>E.6.03.01.02.010</t>
  </si>
  <si>
    <t>E.6.03.01.02.011</t>
  </si>
  <si>
    <t>E.6.03.01.02.012</t>
  </si>
  <si>
    <t>E.6.03.01.02.013</t>
  </si>
  <si>
    <t>E.6.03.01.02.014</t>
  </si>
  <si>
    <t>E.6.03.01.02.015</t>
  </si>
  <si>
    <t>E.6.03.01.02.016</t>
  </si>
  <si>
    <t>E.6.03.01.02.017</t>
  </si>
  <si>
    <t>E.6.03.01.02.018</t>
  </si>
  <si>
    <t>E.6.03.01.02.019</t>
  </si>
  <si>
    <t>E.6.03.01.02.999</t>
  </si>
  <si>
    <t>E.6.03.01.03.001</t>
  </si>
  <si>
    <t>E.6.03.01.03.002</t>
  </si>
  <si>
    <t>E.6.03.01.03.999</t>
  </si>
  <si>
    <t>E.6.03.01.04.001</t>
  </si>
  <si>
    <t>E.6.03.01.04.002</t>
  </si>
  <si>
    <t>E.6.03.01.04.003</t>
  </si>
  <si>
    <t>E.6.03.01.04.999</t>
  </si>
  <si>
    <t>E.6.03.01.05.001</t>
  </si>
  <si>
    <t>E.6.03.01.06.001</t>
  </si>
  <si>
    <t>E.6.03.02.01.001</t>
  </si>
  <si>
    <t>E.6.03.03.01.001</t>
  </si>
  <si>
    <t>E.6.03.03.01.002</t>
  </si>
  <si>
    <t>E.6.03.03.01.003</t>
  </si>
  <si>
    <t>E.6.03.03.01.004</t>
  </si>
  <si>
    <t>E.6.03.03.01.005</t>
  </si>
  <si>
    <t>E.6.03.03.01.006</t>
  </si>
  <si>
    <t>E.6.03.03.01.007</t>
  </si>
  <si>
    <t>E.6.03.03.01.008</t>
  </si>
  <si>
    <t>E.6.03.03.01.009</t>
  </si>
  <si>
    <t>E.6.03.03.01.010</t>
  </si>
  <si>
    <t>E.6.03.03.01.011</t>
  </si>
  <si>
    <t>E.6.03.03.01.012</t>
  </si>
  <si>
    <t>E.6.03.03.01.999</t>
  </si>
  <si>
    <t>E.6.03.03.02.001</t>
  </si>
  <si>
    <t>E.6.03.03.02.002</t>
  </si>
  <si>
    <t>E.6.03.03.02.003</t>
  </si>
  <si>
    <t>E.6.03.03.02.004</t>
  </si>
  <si>
    <t>E.6.03.03.02.005</t>
  </si>
  <si>
    <t>E.6.03.03.02.006</t>
  </si>
  <si>
    <t>E.6.03.03.02.007</t>
  </si>
  <si>
    <t>E.6.03.03.02.008</t>
  </si>
  <si>
    <t>E.6.03.03.02.009</t>
  </si>
  <si>
    <t>E.6.03.03.02.010</t>
  </si>
  <si>
    <t>E.6.03.03.02.011</t>
  </si>
  <si>
    <t>E.6.03.03.02.012</t>
  </si>
  <si>
    <t>E.6.03.03.02.013</t>
  </si>
  <si>
    <t>E.6.03.03.02.014</t>
  </si>
  <si>
    <t>E.6.03.03.02.015</t>
  </si>
  <si>
    <t>E.6.03.03.02.016</t>
  </si>
  <si>
    <t>E.6.03.03.02.017</t>
  </si>
  <si>
    <t>E.6.03.03.02.018</t>
  </si>
  <si>
    <t>E.6.03.03.02.019</t>
  </si>
  <si>
    <t>E.6.03.03.02.999</t>
  </si>
  <si>
    <t>E.6.03.03.03.001</t>
  </si>
  <si>
    <t>E.6.03.03.03.002</t>
  </si>
  <si>
    <t>E.6.03.03.03.999</t>
  </si>
  <si>
    <t>E.6.03.03.04.001</t>
  </si>
  <si>
    <t>E.6.03.03.04.002</t>
  </si>
  <si>
    <t>E.6.03.03.04.999</t>
  </si>
  <si>
    <t>E.6.03.03.99.001</t>
  </si>
  <si>
    <t>E.7.01.01.01.001</t>
  </si>
  <si>
    <t>E.9.01.01.01.001</t>
  </si>
  <si>
    <t>E.9.01.01.02.001</t>
  </si>
  <si>
    <t>E.9.01.01.99.001</t>
  </si>
  <si>
    <t>E.9.01.01.99.999</t>
  </si>
  <si>
    <t>E.9.01.02.01.001</t>
  </si>
  <si>
    <t>E.9.01.02.02.001</t>
  </si>
  <si>
    <t>E.9.01.02.99.999</t>
  </si>
  <si>
    <t>E.9.01.03.01.001</t>
  </si>
  <si>
    <t>E.9.01.03.02.001</t>
  </si>
  <si>
    <t>E.9.01.03.99.999</t>
  </si>
  <si>
    <t>E.9.01.99.01.001</t>
  </si>
  <si>
    <t>E.9.01.99.03.001</t>
  </si>
  <si>
    <t>E.9.01.99.99.999</t>
  </si>
  <si>
    <t>E.9.02.04.01.001</t>
  </si>
  <si>
    <t>E.9.02.99.99.999</t>
  </si>
  <si>
    <t>E.5.04.08.01.002</t>
  </si>
  <si>
    <t>U.7.02.03.02.001</t>
  </si>
  <si>
    <t>U.7.02.03.02.002</t>
  </si>
  <si>
    <t>U.1.03.02.02.001</t>
  </si>
  <si>
    <t>U.1.03.02.02.002</t>
  </si>
  <si>
    <t>U.1.03.02.12.002</t>
  </si>
  <si>
    <t>U.1.03.02.12.003</t>
  </si>
  <si>
    <t>U.1.03.02.12.004</t>
  </si>
  <si>
    <t>U.1.03.02.12.999</t>
  </si>
  <si>
    <t>U.1.03.02.16.002</t>
  </si>
  <si>
    <t>U.1.03.02.16.003</t>
  </si>
  <si>
    <t>U.1.03.02.16.004</t>
  </si>
  <si>
    <t>U.1.03.02.16.999</t>
  </si>
  <si>
    <t>U.1.03.02.12.001</t>
  </si>
  <si>
    <t>U.1.03.02.16.001</t>
  </si>
  <si>
    <t>U.1.01.01.02.002</t>
  </si>
  <si>
    <t>U.1.03.02.02.004</t>
  </si>
  <si>
    <t>U.1.03.02.02.005</t>
  </si>
  <si>
    <t>U.1.03.02.02.999</t>
  </si>
  <si>
    <t>U.1.07.06.06.001</t>
  </si>
  <si>
    <t>U.1.07.06.99.999</t>
  </si>
  <si>
    <t>U.1.07.06.02.001</t>
  </si>
  <si>
    <t>U.1.07.06.02.002</t>
  </si>
  <si>
    <t>U.1.07.06.02.003</t>
  </si>
  <si>
    <t>U.1.07.06.99.001</t>
  </si>
  <si>
    <t>U.1.07.06.99.002</t>
  </si>
  <si>
    <t>U.1.07.06.99.003</t>
  </si>
  <si>
    <t>U.1.01.01.01.001</t>
  </si>
  <si>
    <t>U.1.01.01.01.002</t>
  </si>
  <si>
    <t>U.1.01.01.01.003</t>
  </si>
  <si>
    <t>U.1.01.01.01.004</t>
  </si>
  <si>
    <t>U.1.01.01.01.005</t>
  </si>
  <si>
    <t>U.1.01.01.01.006</t>
  </si>
  <si>
    <t>U.1.01.01.01.007</t>
  </si>
  <si>
    <t>U.1.01.01.01.008</t>
  </si>
  <si>
    <t>U.1.01.01.01.009</t>
  </si>
  <si>
    <t>U.1.01.01.02.001</t>
  </si>
  <si>
    <t>U.1.01.01.02.999</t>
  </si>
  <si>
    <t>U.1.01.02.01.001</t>
  </si>
  <si>
    <t>U.1.01.02.01.002</t>
  </si>
  <si>
    <t>U.1.01.02.01.003</t>
  </si>
  <si>
    <t>U.1.01.02.01.999</t>
  </si>
  <si>
    <t>U.1.01.02.02.001</t>
  </si>
  <si>
    <t>U.1.01.02.02.002</t>
  </si>
  <si>
    <t>U.1.01.02.02.003</t>
  </si>
  <si>
    <t>U.1.01.02.02.004</t>
  </si>
  <si>
    <t>U.1.01.02.02.005</t>
  </si>
  <si>
    <t>U.1.01.02.02.999</t>
  </si>
  <si>
    <t>U.1.02.01.01.001</t>
  </si>
  <si>
    <t>U.1.02.01.02.001</t>
  </si>
  <si>
    <t>U.1.02.01.03.001</t>
  </si>
  <si>
    <t>U.1.02.01.04.001</t>
  </si>
  <si>
    <t>U.1.02.01.05.001</t>
  </si>
  <si>
    <t>U.1.02.01.06.001</t>
  </si>
  <si>
    <t>U.1.02.01.07.001</t>
  </si>
  <si>
    <t>U.1.02.01.08.001</t>
  </si>
  <si>
    <t>U.1.02.01.09.001</t>
  </si>
  <si>
    <t>U.1.02.01.10.001</t>
  </si>
  <si>
    <t>U.1.02.01.11.001</t>
  </si>
  <si>
    <t>U.1.02.01.12.001</t>
  </si>
  <si>
    <t>U.1.02.01.13.001</t>
  </si>
  <si>
    <t>U.1.02.01.14.001</t>
  </si>
  <si>
    <t>U.1.02.01.99.999</t>
  </si>
  <si>
    <t>U.1.03.01.01.001</t>
  </si>
  <si>
    <t>U.1.03.01.01.002</t>
  </si>
  <si>
    <t>U.1.03.01.02.001</t>
  </si>
  <si>
    <t>U.1.03.01.02.002</t>
  </si>
  <si>
    <t>U.1.03.01.02.003</t>
  </si>
  <si>
    <t>U.1.03.01.02.004</t>
  </si>
  <si>
    <t>U.1.03.01.02.005</t>
  </si>
  <si>
    <t>U.1.03.01.02.006</t>
  </si>
  <si>
    <t>U.1.03.01.02.007</t>
  </si>
  <si>
    <t>U.1.03.01.02.008</t>
  </si>
  <si>
    <t>U.1.03.01.02.009</t>
  </si>
  <si>
    <t>U.1.03.01.02.010</t>
  </si>
  <si>
    <t>U.1.03.01.02.011</t>
  </si>
  <si>
    <t>U.1.03.01.02.012</t>
  </si>
  <si>
    <t>U.1.03.01.02.014</t>
  </si>
  <si>
    <t>U.1.03.01.02.999</t>
  </si>
  <si>
    <t>U.1.03.01.03.001</t>
  </si>
  <si>
    <t>U.1.03.01.03.002</t>
  </si>
  <si>
    <t>U.1.03.01.04.001</t>
  </si>
  <si>
    <t>U.1.03.01.04.999</t>
  </si>
  <si>
    <t>U.1.03.01.05.001</t>
  </si>
  <si>
    <t>U.1.03.01.05.002</t>
  </si>
  <si>
    <t>U.1.03.01.05.003</t>
  </si>
  <si>
    <t>U.1.03.01.05.004</t>
  </si>
  <si>
    <t>U.1.03.01.05.005</t>
  </si>
  <si>
    <t>U.1.03.01.05.006</t>
  </si>
  <si>
    <t>U.1.03.01.05.007</t>
  </si>
  <si>
    <t>U.1.03.01.05.999</t>
  </si>
  <si>
    <t>U.1.03.02.01.001</t>
  </si>
  <si>
    <t>U.1.03.02.01.002</t>
  </si>
  <si>
    <t>U.1.03.02.01.007</t>
  </si>
  <si>
    <t>U.1.03.02.01.008</t>
  </si>
  <si>
    <t>U.1.03.02.03.999</t>
  </si>
  <si>
    <t>U.1.03.02.04.004</t>
  </si>
  <si>
    <t>U.1.03.02.04.999</t>
  </si>
  <si>
    <t>U.1.03.02.05.001</t>
  </si>
  <si>
    <t>U.1.03.02.05.002</t>
  </si>
  <si>
    <t>U.1.03.02.05.003</t>
  </si>
  <si>
    <t>U.1.03.02.05.004</t>
  </si>
  <si>
    <t>U.1.03.02.05.005</t>
  </si>
  <si>
    <t>U.1.03.02.05.006</t>
  </si>
  <si>
    <t>U.1.03.02.05.007</t>
  </si>
  <si>
    <t>U.1.03.02.05.999</t>
  </si>
  <si>
    <t>U.1.03.02.06.001</t>
  </si>
  <si>
    <t>U.1.03.02.06.002</t>
  </si>
  <si>
    <t>U.1.03.02.06.999</t>
  </si>
  <si>
    <t>U.1.03.02.07.001</t>
  </si>
  <si>
    <t>U.1.03.02.07.002</t>
  </si>
  <si>
    <t>U.1.03.02.07.003</t>
  </si>
  <si>
    <t>U.1.03.02.07.004</t>
  </si>
  <si>
    <t>U.1.03.02.07.005</t>
  </si>
  <si>
    <t>U.1.03.02.07.006</t>
  </si>
  <si>
    <t>U.1.03.02.07.007</t>
  </si>
  <si>
    <t>U.1.03.02.07.008</t>
  </si>
  <si>
    <t>U.1.03.02.07.009</t>
  </si>
  <si>
    <t>U.1.03.02.07.999</t>
  </si>
  <si>
    <t>U.1.03.02.08.001</t>
  </si>
  <si>
    <t>U.1.03.02.08.002</t>
  </si>
  <si>
    <t>U.1.03.02.08.999</t>
  </si>
  <si>
    <t>U.1.03.02.09.001</t>
  </si>
  <si>
    <t>U.1.03.02.09.003</t>
  </si>
  <si>
    <t>U.1.03.02.09.004</t>
  </si>
  <si>
    <t>U.1.03.02.09.005</t>
  </si>
  <si>
    <t>U.1.03.02.09.006</t>
  </si>
  <si>
    <t>U.1.03.02.09.007</t>
  </si>
  <si>
    <t>U.1.03.02.09.008</t>
  </si>
  <si>
    <t>U.1.03.02.09.009</t>
  </si>
  <si>
    <t>U.1.03.02.09.010</t>
  </si>
  <si>
    <t>U.1.03.02.09.011</t>
  </si>
  <si>
    <t>U.1.03.02.09.012</t>
  </si>
  <si>
    <t>U.1.03.02.10.001</t>
  </si>
  <si>
    <t>U.1.03.02.10.002</t>
  </si>
  <si>
    <t>U.1.03.02.10.003</t>
  </si>
  <si>
    <t>U.1.03.02.11.001</t>
  </si>
  <si>
    <t>U.1.03.02.11.002</t>
  </si>
  <si>
    <t>U.1.03.02.11.003</t>
  </si>
  <si>
    <t>U.1.03.02.11.004</t>
  </si>
  <si>
    <t>U.1.03.02.11.005</t>
  </si>
  <si>
    <t>U.1.03.02.11.006</t>
  </si>
  <si>
    <t>U.1.03.02.11.007</t>
  </si>
  <si>
    <t>U.1.03.02.11.008</t>
  </si>
  <si>
    <t>U.1.03.02.11.009</t>
  </si>
  <si>
    <t>U.1.03.02.11.010</t>
  </si>
  <si>
    <t>U.1.03.02.11.999</t>
  </si>
  <si>
    <t>U.1.03.02.13.001</t>
  </si>
  <si>
    <t>U.1.03.02.13.002</t>
  </si>
  <si>
    <t>U.1.03.02.13.003</t>
  </si>
  <si>
    <t>U.1.03.02.13.004</t>
  </si>
  <si>
    <t>U.1.03.02.13.005</t>
  </si>
  <si>
    <t>U.1.03.02.13.006</t>
  </si>
  <si>
    <t>U.1.03.02.13.999</t>
  </si>
  <si>
    <t>U.1.03.02.14.001</t>
  </si>
  <si>
    <t>U.1.03.02.14.002</t>
  </si>
  <si>
    <t>U.1.03.02.14.003</t>
  </si>
  <si>
    <t>U.1.03.02.14.999</t>
  </si>
  <si>
    <t>U.1.03.02.15.001</t>
  </si>
  <si>
    <t>U.1.03.02.15.002</t>
  </si>
  <si>
    <t>U.1.03.02.15.003</t>
  </si>
  <si>
    <t>U.1.03.02.15.004</t>
  </si>
  <si>
    <t>U.1.03.02.15.005</t>
  </si>
  <si>
    <t>U.1.03.02.15.006</t>
  </si>
  <si>
    <t>U.1.03.02.15.007</t>
  </si>
  <si>
    <t>U.1.03.02.15.008</t>
  </si>
  <si>
    <t>U.1.03.02.15.009</t>
  </si>
  <si>
    <t>U.1.03.02.15.010</t>
  </si>
  <si>
    <t>U.1.03.02.15.011</t>
  </si>
  <si>
    <t>U.1.03.02.15.012</t>
  </si>
  <si>
    <t>U.1.03.02.15.013</t>
  </si>
  <si>
    <t>U.1.03.02.15.014</t>
  </si>
  <si>
    <t>U.1.03.02.15.015</t>
  </si>
  <si>
    <t>U.1.03.02.15.999</t>
  </si>
  <si>
    <t>U.1.03.02.17.001</t>
  </si>
  <si>
    <t>U.1.03.02.17.002</t>
  </si>
  <si>
    <t>U.1.03.02.17.999</t>
  </si>
  <si>
    <t>U.1.03.02.18.001</t>
  </si>
  <si>
    <t>U.1.03.02.18.002</t>
  </si>
  <si>
    <t>U.1.03.02.18.003</t>
  </si>
  <si>
    <t>U.1.03.02.18.004</t>
  </si>
  <si>
    <t>U.1.03.02.18.005</t>
  </si>
  <si>
    <t>U.1.03.02.18.006</t>
  </si>
  <si>
    <t>U.1.03.02.18.007</t>
  </si>
  <si>
    <t>U.1.03.02.18.008</t>
  </si>
  <si>
    <t>U.1.03.02.18.009</t>
  </si>
  <si>
    <t>U.1.03.02.18.010</t>
  </si>
  <si>
    <t>U.1.03.02.18.011</t>
  </si>
  <si>
    <t>U.1.03.02.18.012</t>
  </si>
  <si>
    <t>U.1.03.02.18.013</t>
  </si>
  <si>
    <t>U.1.03.02.18.014</t>
  </si>
  <si>
    <t>U.1.03.02.18.999</t>
  </si>
  <si>
    <t>U.1.03.02.19.001</t>
  </si>
  <si>
    <t>U.1.03.02.19.002</t>
  </si>
  <si>
    <t>U.1.03.02.19.003</t>
  </si>
  <si>
    <t>U.1.03.02.19.004</t>
  </si>
  <si>
    <t>U.1.03.02.19.005</t>
  </si>
  <si>
    <t>U.1.03.02.19.006</t>
  </si>
  <si>
    <t>U.1.03.02.19.007</t>
  </si>
  <si>
    <t>U.1.03.02.19.008</t>
  </si>
  <si>
    <t>U.1.03.02.19.009</t>
  </si>
  <si>
    <t>U.1.03.02.19.010</t>
  </si>
  <si>
    <t>U.1.03.02.19.011</t>
  </si>
  <si>
    <t>U.1.03.02.19.999</t>
  </si>
  <si>
    <t>U.1.03.02.99.001</t>
  </si>
  <si>
    <t>U.1.03.02.99.002</t>
  </si>
  <si>
    <t>U.1.03.02.99.003</t>
  </si>
  <si>
    <t>U.1.03.02.99.004</t>
  </si>
  <si>
    <t>U.1.03.02.99.005</t>
  </si>
  <si>
    <t>U.1.03.02.99.007</t>
  </si>
  <si>
    <t>U.1.03.02.99.008</t>
  </si>
  <si>
    <t>U.1.03.02.99.009</t>
  </si>
  <si>
    <t>U.1.03.02.99.010</t>
  </si>
  <si>
    <t>U.1.03.02.99.011</t>
  </si>
  <si>
    <t>U.1.03.02.99.012</t>
  </si>
  <si>
    <t>U.1.03.02.99.013</t>
  </si>
  <si>
    <t>U.1.03.02.99.999</t>
  </si>
  <si>
    <t>U.1.04.01.01.001</t>
  </si>
  <si>
    <t>U.1.04.01.01.002</t>
  </si>
  <si>
    <t>U.1.04.01.01.003</t>
  </si>
  <si>
    <t>U.1.04.01.01.004</t>
  </si>
  <si>
    <t>U.1.04.01.01.005</t>
  </si>
  <si>
    <t>U.1.04.01.01.006</t>
  </si>
  <si>
    <t>U.1.04.01.01.007</t>
  </si>
  <si>
    <t>U.1.04.01.01.008</t>
  </si>
  <si>
    <t>U.1.04.01.01.009</t>
  </si>
  <si>
    <t>U.1.04.01.01.010</t>
  </si>
  <si>
    <t>U.1.04.01.01.011</t>
  </si>
  <si>
    <t>U.1.04.01.01.012</t>
  </si>
  <si>
    <t>U.1.04.01.01.013</t>
  </si>
  <si>
    <t>U.1.04.01.01.020</t>
  </si>
  <si>
    <t>U.1.04.01.01.999</t>
  </si>
  <si>
    <t>U.1.04.01.02.001</t>
  </si>
  <si>
    <t>U.1.04.01.02.002</t>
  </si>
  <si>
    <t>U.1.04.01.02.003</t>
  </si>
  <si>
    <t>U.1.04.01.02.004</t>
  </si>
  <si>
    <t>U.1.04.01.02.005</t>
  </si>
  <si>
    <t>U.1.04.01.02.006</t>
  </si>
  <si>
    <t>U.1.04.01.02.007</t>
  </si>
  <si>
    <t>U.1.04.01.02.008</t>
  </si>
  <si>
    <t>U.1.04.01.02.009</t>
  </si>
  <si>
    <t>U.1.04.01.02.010</t>
  </si>
  <si>
    <t>U.1.04.01.02.011</t>
  </si>
  <si>
    <t>U.1.04.01.02.012</t>
  </si>
  <si>
    <t>U.1.04.01.02.013</t>
  </si>
  <si>
    <t>U.1.04.01.02.014</t>
  </si>
  <si>
    <t>U.1.04.01.02.015</t>
  </si>
  <si>
    <t>U.1.04.01.02.016</t>
  </si>
  <si>
    <t>U.1.04.01.02.017</t>
  </si>
  <si>
    <t>U.1.04.01.02.018</t>
  </si>
  <si>
    <t>U.1.04.01.02.019</t>
  </si>
  <si>
    <t>U.1.04.01.02.021</t>
  </si>
  <si>
    <t>U.1.04.01.02.025</t>
  </si>
  <si>
    <t>U.1.04.01.02.026</t>
  </si>
  <si>
    <t>U.1.04.01.02.027</t>
  </si>
  <si>
    <t>U.1.04.01.02.030</t>
  </si>
  <si>
    <t>U.1.04.01.02.031</t>
  </si>
  <si>
    <t>U.1.04.01.02.032</t>
  </si>
  <si>
    <t>U.1.04.01.02.033</t>
  </si>
  <si>
    <t>U.1.04.01.02.034</t>
  </si>
  <si>
    <t>U.1.04.01.02.035</t>
  </si>
  <si>
    <t>U.1.04.01.02.038</t>
  </si>
  <si>
    <t>U.1.04.01.02.999</t>
  </si>
  <si>
    <t>U.1.04.01.03.001</t>
  </si>
  <si>
    <t>U.1.04.01.03.002</t>
  </si>
  <si>
    <t>U.1.04.01.03.999</t>
  </si>
  <si>
    <t>U.1.04.01.04.001</t>
  </si>
  <si>
    <t>U.1.04.02.01.002</t>
  </si>
  <si>
    <t>U.1.04.02.01.999</t>
  </si>
  <si>
    <t>U.1.04.02.02.999</t>
  </si>
  <si>
    <t>U.1.04.02.03.001</t>
  </si>
  <si>
    <t>U.1.04.02.03.002</t>
  </si>
  <si>
    <t>U.1.04.02.03.005</t>
  </si>
  <si>
    <t>U.1.04.02.04.002</t>
  </si>
  <si>
    <t>U.1.04.02.04.999</t>
  </si>
  <si>
    <t>U.1.04.02.05.001</t>
  </si>
  <si>
    <t>U.1.04.02.05.999</t>
  </si>
  <si>
    <t>U.1.04.03.01.001</t>
  </si>
  <si>
    <t>U.1.04.03.02.001</t>
  </si>
  <si>
    <t>U.1.04.03.99.999</t>
  </si>
  <si>
    <t>U.1.04.04.01.001</t>
  </si>
  <si>
    <t>U.1.04.05.04.001</t>
  </si>
  <si>
    <t>U.1.04.05.99.001</t>
  </si>
  <si>
    <t>U.1.07.02.01.001</t>
  </si>
  <si>
    <t>U.1.07.02.01.002</t>
  </si>
  <si>
    <t>U.1.07.02.02.001</t>
  </si>
  <si>
    <t>U.1.07.02.02.002</t>
  </si>
  <si>
    <t>U.1.07.04.01.001</t>
  </si>
  <si>
    <t>U.1.07.04.01.002</t>
  </si>
  <si>
    <t>U.1.07.04.01.003</t>
  </si>
  <si>
    <t>U.1.07.04.01.004</t>
  </si>
  <si>
    <t>U.1.07.04.01.005</t>
  </si>
  <si>
    <t>U.1.07.04.01.006</t>
  </si>
  <si>
    <t>U.1.07.04.01.007</t>
  </si>
  <si>
    <t>U.1.07.04.01.008</t>
  </si>
  <si>
    <t>U.1.07.04.01.009</t>
  </si>
  <si>
    <t>U.1.07.04.01.010</t>
  </si>
  <si>
    <t>U.1.07.04.01.011</t>
  </si>
  <si>
    <t>U.1.07.04.01.012</t>
  </si>
  <si>
    <t>U.1.07.04.01.013</t>
  </si>
  <si>
    <t>U.1.07.04.01.999</t>
  </si>
  <si>
    <t>U.1.07.04.02.001</t>
  </si>
  <si>
    <t>U.1.07.04.02.002</t>
  </si>
  <si>
    <t>U.1.07.04.02.003</t>
  </si>
  <si>
    <t>U.1.07.04.02.004</t>
  </si>
  <si>
    <t>U.1.07.04.02.005</t>
  </si>
  <si>
    <t>U.1.07.04.02.006</t>
  </si>
  <si>
    <t>U.1.07.04.02.007</t>
  </si>
  <si>
    <t>U.1.07.04.02.008</t>
  </si>
  <si>
    <t>U.1.07.04.02.009</t>
  </si>
  <si>
    <t>U.1.07.04.02.010</t>
  </si>
  <si>
    <t>U.1.07.04.02.011</t>
  </si>
  <si>
    <t>U.1.07.04.02.012</t>
  </si>
  <si>
    <t>U.1.07.04.02.013</t>
  </si>
  <si>
    <t>U.1.07.04.02.014</t>
  </si>
  <si>
    <t>U.1.07.04.02.015</t>
  </si>
  <si>
    <t>U.1.07.04.02.016</t>
  </si>
  <si>
    <t>U.1.07.04.02.017</t>
  </si>
  <si>
    <t>U.1.07.04.02.018</t>
  </si>
  <si>
    <t>U.1.07.04.02.019</t>
  </si>
  <si>
    <t>U.1.07.04.02.020</t>
  </si>
  <si>
    <t>U.1.07.04.02.999</t>
  </si>
  <si>
    <t>U.1.07.04.03.001</t>
  </si>
  <si>
    <t>U.1.07.04.03.002</t>
  </si>
  <si>
    <t>U.1.07.04.03.999</t>
  </si>
  <si>
    <t>U.1.07.04.04.001</t>
  </si>
  <si>
    <t>U.1.07.04.04.002</t>
  </si>
  <si>
    <t>U.1.07.04.04.003</t>
  </si>
  <si>
    <t>U.1.07.04.04.999</t>
  </si>
  <si>
    <t>U.1.07.04.05.001</t>
  </si>
  <si>
    <t>U.1.07.05.01.001</t>
  </si>
  <si>
    <t>U.1.07.05.01.002</t>
  </si>
  <si>
    <t>U.1.07.05.01.003</t>
  </si>
  <si>
    <t>U.1.07.05.01.004</t>
  </si>
  <si>
    <t>U.1.07.05.01.005</t>
  </si>
  <si>
    <t>U.1.07.05.01.006</t>
  </si>
  <si>
    <t>U.1.07.05.01.007</t>
  </si>
  <si>
    <t>U.1.07.05.01.008</t>
  </si>
  <si>
    <t>U.1.07.05.01.009</t>
  </si>
  <si>
    <t>U.1.07.05.01.010</t>
  </si>
  <si>
    <t>U.1.07.05.01.011</t>
  </si>
  <si>
    <t>U.1.07.05.01.012</t>
  </si>
  <si>
    <t>U.1.07.05.01.013</t>
  </si>
  <si>
    <t>U.1.07.05.01.999</t>
  </si>
  <si>
    <t>U.1.07.05.02.001</t>
  </si>
  <si>
    <t>U.1.07.05.02.002</t>
  </si>
  <si>
    <t>U.1.07.05.02.003</t>
  </si>
  <si>
    <t>U.1.07.05.02.004</t>
  </si>
  <si>
    <t>U.1.07.05.02.005</t>
  </si>
  <si>
    <t>U.1.07.05.02.006</t>
  </si>
  <si>
    <t>U.1.07.05.02.007</t>
  </si>
  <si>
    <t>U.1.07.05.02.008</t>
  </si>
  <si>
    <t>U.1.07.05.02.009</t>
  </si>
  <si>
    <t>U.1.07.05.02.010</t>
  </si>
  <si>
    <t>U.1.07.05.02.011</t>
  </si>
  <si>
    <t>U.1.07.05.02.012</t>
  </si>
  <si>
    <t>U.1.07.05.02.013</t>
  </si>
  <si>
    <t>U.1.07.05.02.014</t>
  </si>
  <si>
    <t>U.1.07.05.02.015</t>
  </si>
  <si>
    <t>U.1.07.05.02.016</t>
  </si>
  <si>
    <t>U.1.07.05.02.017</t>
  </si>
  <si>
    <t>U.1.07.05.02.018</t>
  </si>
  <si>
    <t>U.1.07.05.02.019</t>
  </si>
  <si>
    <t>U.1.07.05.02.020</t>
  </si>
  <si>
    <t>U.1.07.05.02.999</t>
  </si>
  <si>
    <t>U.1.07.05.03.001</t>
  </si>
  <si>
    <t>U.1.07.05.03.002</t>
  </si>
  <si>
    <t>U.1.07.05.03.999</t>
  </si>
  <si>
    <t>U.1.07.05.04.001</t>
  </si>
  <si>
    <t>U.1.07.05.04.002</t>
  </si>
  <si>
    <t>U.1.07.05.04.003</t>
  </si>
  <si>
    <t>U.1.07.05.04.004</t>
  </si>
  <si>
    <t>U.1.07.05.04.999</t>
  </si>
  <si>
    <t>U.1.07.05.05.999</t>
  </si>
  <si>
    <t>U.1.07.05.06.001</t>
  </si>
  <si>
    <t>U.1.07.06.01.001</t>
  </si>
  <si>
    <t>U.1.07.06.01.002</t>
  </si>
  <si>
    <t>U.1.07.06.02.999</t>
  </si>
  <si>
    <t>U.1.07.06.03.004</t>
  </si>
  <si>
    <t>U.1.07.06.03.999</t>
  </si>
  <si>
    <t>U.1.07.06.04.001</t>
  </si>
  <si>
    <t>U.1.07.06.05.001</t>
  </si>
  <si>
    <t>U.1.08.02.01.001</t>
  </si>
  <si>
    <t>U.1.08.99.01.001</t>
  </si>
  <si>
    <t>U.1.08.99.99.999</t>
  </si>
  <si>
    <t>U.1.09.01.01.001</t>
  </si>
  <si>
    <t>U.1.09.02.01.001</t>
  </si>
  <si>
    <t>U.1.09.02.02.001</t>
  </si>
  <si>
    <t>U.1.09.03.01.001</t>
  </si>
  <si>
    <t>U.1.09.99.01.001</t>
  </si>
  <si>
    <t>U.1.09.99.02.001</t>
  </si>
  <si>
    <t>U.1.09.99.03.001</t>
  </si>
  <si>
    <t>U.1.09.99.04.001</t>
  </si>
  <si>
    <t>U.1.09.99.05.001</t>
  </si>
  <si>
    <t>U.1.09.99.06.001</t>
  </si>
  <si>
    <t>U.1.10.04.01.001</t>
  </si>
  <si>
    <t>U.1.10.04.01.002</t>
  </si>
  <si>
    <t>U.1.10.04.01.003</t>
  </si>
  <si>
    <t>U.1.10.04.01.999</t>
  </si>
  <si>
    <t>U.1.10.04.99.999</t>
  </si>
  <si>
    <t>U.1.10.05.01.001</t>
  </si>
  <si>
    <t>U.1.10.05.02.001</t>
  </si>
  <si>
    <t>U.1.10.05.03.001</t>
  </si>
  <si>
    <t>U.1.10.05.04.001</t>
  </si>
  <si>
    <t>U.1.10.05.99.999</t>
  </si>
  <si>
    <t>U.1.10.99.99.999</t>
  </si>
  <si>
    <t>U.2.01.99.01.999</t>
  </si>
  <si>
    <t>U.2.02.01.01.001</t>
  </si>
  <si>
    <t>U.2.02.01.01.002</t>
  </si>
  <si>
    <t>U.2.02.01.01.003</t>
  </si>
  <si>
    <t>U.2.02.01.01.999</t>
  </si>
  <si>
    <t>U.2.02.01.03.001</t>
  </si>
  <si>
    <t>U.2.02.01.03.002</t>
  </si>
  <si>
    <t>U.2.02.01.03.003</t>
  </si>
  <si>
    <t>U.2.02.01.03.999</t>
  </si>
  <si>
    <t>U.2.02.01.04.001</t>
  </si>
  <si>
    <t>U.2.02.01.04.002</t>
  </si>
  <si>
    <t>U.2.02.01.05.001</t>
  </si>
  <si>
    <t>U.2.02.01.05.002</t>
  </si>
  <si>
    <t>U.2.02.01.05.999</t>
  </si>
  <si>
    <t>U.2.02.01.06.001</t>
  </si>
  <si>
    <t>U.2.02.01.07.001</t>
  </si>
  <si>
    <t>U.2.02.01.07.002</t>
  </si>
  <si>
    <t>U.2.02.01.07.003</t>
  </si>
  <si>
    <t>U.2.02.01.07.004</t>
  </si>
  <si>
    <t>U.2.02.01.07.005</t>
  </si>
  <si>
    <t>U.2.02.01.07.999</t>
  </si>
  <si>
    <t>U.2.02.01.08.001</t>
  </si>
  <si>
    <t>U.2.02.01.08.999</t>
  </si>
  <si>
    <t>U.2.02.01.09.001</t>
  </si>
  <si>
    <t>U.2.02.01.09.002</t>
  </si>
  <si>
    <t>U.2.02.01.09.003</t>
  </si>
  <si>
    <t>U.2.02.01.09.004</t>
  </si>
  <si>
    <t>U.2.02.01.09.005</t>
  </si>
  <si>
    <t>U.2.02.01.09.007</t>
  </si>
  <si>
    <t>U.2.02.01.09.008</t>
  </si>
  <si>
    <t>U.2.02.01.09.009</t>
  </si>
  <si>
    <t>U.2.02.01.09.010</t>
  </si>
  <si>
    <t>U.2.02.01.09.011</t>
  </si>
  <si>
    <t>U.2.02.01.09.012</t>
  </si>
  <si>
    <t>U.2.02.01.09.013</t>
  </si>
  <si>
    <t>U.2.02.01.09.014</t>
  </si>
  <si>
    <t>U.2.02.01.09.015</t>
  </si>
  <si>
    <t>U.2.02.01.09.016</t>
  </si>
  <si>
    <t>U.2.02.01.09.017</t>
  </si>
  <si>
    <t>U.2.02.01.09.018</t>
  </si>
  <si>
    <t>U.2.02.01.09.019</t>
  </si>
  <si>
    <t>U.2.02.01.09.999</t>
  </si>
  <si>
    <t>U.2.02.01.10.001</t>
  </si>
  <si>
    <t>U.2.02.01.10.002</t>
  </si>
  <si>
    <t>U.2.02.01.10.003</t>
  </si>
  <si>
    <t>U.2.02.01.10.004</t>
  </si>
  <si>
    <t>U.2.02.01.10.005</t>
  </si>
  <si>
    <t>U.2.02.01.10.006</t>
  </si>
  <si>
    <t>U.2.02.01.10.007</t>
  </si>
  <si>
    <t>U.2.02.01.10.008</t>
  </si>
  <si>
    <t>U.2.02.01.10.009</t>
  </si>
  <si>
    <t>U.2.02.01.10.999</t>
  </si>
  <si>
    <t>U.2.02.01.11.001</t>
  </si>
  <si>
    <t>U.2.02.01.99.001</t>
  </si>
  <si>
    <t>U.2.02.01.99.002</t>
  </si>
  <si>
    <t>U.2.02.01.99.999</t>
  </si>
  <si>
    <t>U.2.02.02.01.001</t>
  </si>
  <si>
    <t>U.2.02.02.01.002</t>
  </si>
  <si>
    <t>U.2.02.02.01.999</t>
  </si>
  <si>
    <t>U.2.02.02.02.001</t>
  </si>
  <si>
    <t>U.2.02.02.02.002</t>
  </si>
  <si>
    <t>U.2.02.02.02.003</t>
  </si>
  <si>
    <t>U.2.02.02.02.004</t>
  </si>
  <si>
    <t>U.2.02.02.02.005</t>
  </si>
  <si>
    <t>U.2.02.02.02.006</t>
  </si>
  <si>
    <t>U.2.02.03.01.001</t>
  </si>
  <si>
    <t>U.2.02.03.02.001</t>
  </si>
  <si>
    <t>U.2.02.03.02.002</t>
  </si>
  <si>
    <t>U.2.02.03.03.001</t>
  </si>
  <si>
    <t>U.2.02.03.04.001</t>
  </si>
  <si>
    <t>U.2.02.03.05.001</t>
  </si>
  <si>
    <t>U.2.02.03.06.001</t>
  </si>
  <si>
    <t>U.2.02.03.06.999</t>
  </si>
  <si>
    <t>U.2.02.03.99.001</t>
  </si>
  <si>
    <t>U.2.02.04.01.001</t>
  </si>
  <si>
    <t>U.2.02.04.01.002</t>
  </si>
  <si>
    <t>U.2.02.04.01.003</t>
  </si>
  <si>
    <t>U.2.02.04.01.999</t>
  </si>
  <si>
    <t>U.2.02.04.03.001</t>
  </si>
  <si>
    <t>U.2.02.04.03.002</t>
  </si>
  <si>
    <t>U.2.02.04.03.999</t>
  </si>
  <si>
    <t>U.2.02.04.04.001</t>
  </si>
  <si>
    <t>U.2.02.04.04.002</t>
  </si>
  <si>
    <t>U.2.02.04.05.001</t>
  </si>
  <si>
    <t>U.2.02.04.05.002</t>
  </si>
  <si>
    <t>U.2.02.04.05.999</t>
  </si>
  <si>
    <t>U.2.02.04.06.001</t>
  </si>
  <si>
    <t>U.2.02.04.07.001</t>
  </si>
  <si>
    <t>U.2.02.04.07.002</t>
  </si>
  <si>
    <t>U.2.02.04.07.003</t>
  </si>
  <si>
    <t>U.2.02.04.07.004</t>
  </si>
  <si>
    <t>U.2.02.04.07.005</t>
  </si>
  <si>
    <t>U.2.02.04.07.999</t>
  </si>
  <si>
    <t>U.2.02.04.08.001</t>
  </si>
  <si>
    <t>U.2.02.04.08.999</t>
  </si>
  <si>
    <t>U.2.02.04.09.001</t>
  </si>
  <si>
    <t>U.2.02.04.09.002</t>
  </si>
  <si>
    <t>U.2.02.04.09.003</t>
  </si>
  <si>
    <t>U.2.02.04.09.004</t>
  </si>
  <si>
    <t>U.2.02.04.09.005</t>
  </si>
  <si>
    <t>U.2.02.04.09.006</t>
  </si>
  <si>
    <t>U.2.02.04.09.007</t>
  </si>
  <si>
    <t>U.2.02.04.09.008</t>
  </si>
  <si>
    <t>U.2.02.04.09.009</t>
  </si>
  <si>
    <t>U.2.02.04.09.010</t>
  </si>
  <si>
    <t>U.2.02.04.09.011</t>
  </si>
  <si>
    <t>U.2.02.04.09.012</t>
  </si>
  <si>
    <t>U.2.02.04.09.013</t>
  </si>
  <si>
    <t>U.2.02.04.09.014</t>
  </si>
  <si>
    <t>U.2.02.04.09.999</t>
  </si>
  <si>
    <t>U.2.02.04.10.001</t>
  </si>
  <si>
    <t>U.2.02.04.99.001</t>
  </si>
  <si>
    <t>U.2.02.04.99.002</t>
  </si>
  <si>
    <t>U.2.02.04.99.999</t>
  </si>
  <si>
    <t>U.2.02.05.01.001</t>
  </si>
  <si>
    <t>U.2.02.05.01.002</t>
  </si>
  <si>
    <t>U.2.02.05.01.999</t>
  </si>
  <si>
    <t>U.2.02.06.01.001</t>
  </si>
  <si>
    <t>U.2.02.06.02.001</t>
  </si>
  <si>
    <t>U.2.02.06.03.001</t>
  </si>
  <si>
    <t>U.2.02.06.99.999</t>
  </si>
  <si>
    <t>U.2.03.01.01.001</t>
  </si>
  <si>
    <t>U.2.03.01.01.002</t>
  </si>
  <si>
    <t>U.2.03.01.01.003</t>
  </si>
  <si>
    <t>U.2.03.01.01.004</t>
  </si>
  <si>
    <t>U.2.03.01.01.005</t>
  </si>
  <si>
    <t>U.2.03.01.01.006</t>
  </si>
  <si>
    <t>U.2.03.01.01.007</t>
  </si>
  <si>
    <t>U.2.03.01.01.008</t>
  </si>
  <si>
    <t>U.2.03.01.01.009</t>
  </si>
  <si>
    <t>U.2.03.01.01.010</t>
  </si>
  <si>
    <t>U.2.03.01.01.011</t>
  </si>
  <si>
    <t>U.2.03.01.01.012</t>
  </si>
  <si>
    <t>U.2.03.01.01.013</t>
  </si>
  <si>
    <t>U.2.03.01.01.999</t>
  </si>
  <si>
    <t>U.2.03.01.02.001</t>
  </si>
  <si>
    <t>U.2.03.01.02.002</t>
  </si>
  <si>
    <t>U.2.03.01.02.003</t>
  </si>
  <si>
    <t>U.2.03.01.02.004</t>
  </si>
  <si>
    <t>U.2.03.01.02.005</t>
  </si>
  <si>
    <t>U.2.03.01.02.006</t>
  </si>
  <si>
    <t>U.2.03.01.02.007</t>
  </si>
  <si>
    <t>U.2.03.01.02.008</t>
  </si>
  <si>
    <t>U.2.03.01.02.009</t>
  </si>
  <si>
    <t>U.2.03.01.02.010</t>
  </si>
  <si>
    <t>U.2.03.01.02.011</t>
  </si>
  <si>
    <t>U.2.03.01.02.012</t>
  </si>
  <si>
    <t>U.2.03.01.02.013</t>
  </si>
  <si>
    <t>U.2.03.01.02.014</t>
  </si>
  <si>
    <t>U.2.03.01.02.015</t>
  </si>
  <si>
    <t>U.2.03.01.02.016</t>
  </si>
  <si>
    <t>U.2.03.01.02.017</t>
  </si>
  <si>
    <t>U.2.03.01.02.018</t>
  </si>
  <si>
    <t>U.2.03.01.02.019</t>
  </si>
  <si>
    <t>U.2.03.01.02.023</t>
  </si>
  <si>
    <t>U.2.03.01.02.028</t>
  </si>
  <si>
    <t>U.2.03.01.02.036</t>
  </si>
  <si>
    <t>U.2.03.01.02.999</t>
  </si>
  <si>
    <t>U.2.03.01.03.001</t>
  </si>
  <si>
    <t>U.2.03.01.03.002</t>
  </si>
  <si>
    <t>U.2.03.01.03.999</t>
  </si>
  <si>
    <t>U.2.03.01.04.001</t>
  </si>
  <si>
    <t>U.2.03.02.01.001</t>
  </si>
  <si>
    <t>U.2.03.03.01.001</t>
  </si>
  <si>
    <t>U.2.03.03.02.001</t>
  </si>
  <si>
    <t>U.2.03.03.03.999</t>
  </si>
  <si>
    <t>U.2.03.04.01.001</t>
  </si>
  <si>
    <t>U.2.03.05.01.001</t>
  </si>
  <si>
    <t>U.2.03.05.02.001</t>
  </si>
  <si>
    <t>U.2.04.01.01.001</t>
  </si>
  <si>
    <t>U.2.04.01.01.003</t>
  </si>
  <si>
    <t>U.2.04.01.01.004</t>
  </si>
  <si>
    <t>U.2.04.01.01.005</t>
  </si>
  <si>
    <t>U.2.04.01.01.006</t>
  </si>
  <si>
    <t>U.2.04.01.01.007</t>
  </si>
  <si>
    <t>U.2.04.01.01.008</t>
  </si>
  <si>
    <t>U.2.04.01.01.009</t>
  </si>
  <si>
    <t>U.2.04.01.01.010</t>
  </si>
  <si>
    <t>U.2.04.01.01.011</t>
  </si>
  <si>
    <t>U.2.04.01.01.012</t>
  </si>
  <si>
    <t>U.2.04.01.01.013</t>
  </si>
  <si>
    <t>U.2.04.01.01.999</t>
  </si>
  <si>
    <t>U.2.04.01.02.001</t>
  </si>
  <si>
    <t>U.2.04.01.02.002</t>
  </si>
  <si>
    <t>U.2.04.01.02.003</t>
  </si>
  <si>
    <t>U.2.04.01.02.004</t>
  </si>
  <si>
    <t>U.2.04.01.02.005</t>
  </si>
  <si>
    <t>U.2.04.01.02.006</t>
  </si>
  <si>
    <t>U.2.04.01.02.007</t>
  </si>
  <si>
    <t>U.2.04.01.02.008</t>
  </si>
  <si>
    <t>U.2.04.01.02.009</t>
  </si>
  <si>
    <t>U.2.04.01.02.010</t>
  </si>
  <si>
    <t>U.2.04.01.02.011</t>
  </si>
  <si>
    <t>U.2.04.01.02.012</t>
  </si>
  <si>
    <t>U.2.04.01.02.013</t>
  </si>
  <si>
    <t>U.2.04.01.02.014</t>
  </si>
  <si>
    <t>U.2.04.01.02.015</t>
  </si>
  <si>
    <t>U.2.04.01.02.016</t>
  </si>
  <si>
    <t>U.2.04.01.02.017</t>
  </si>
  <si>
    <t>U.2.04.01.02.018</t>
  </si>
  <si>
    <t>U.2.04.01.02.019</t>
  </si>
  <si>
    <t>U.2.04.01.02.999</t>
  </si>
  <si>
    <t>U.2.04.01.03.001</t>
  </si>
  <si>
    <t>U.2.04.01.03.002</t>
  </si>
  <si>
    <t>U.2.04.01.03.999</t>
  </si>
  <si>
    <t>U.2.04.01.04.001</t>
  </si>
  <si>
    <t>U.2.04.02.01.001</t>
  </si>
  <si>
    <t>U.2.04.03.01.001</t>
  </si>
  <si>
    <t>U.2.04.03.02.001</t>
  </si>
  <si>
    <t>U.2.04.03.03.999</t>
  </si>
  <si>
    <t>U.2.04.04.01.001</t>
  </si>
  <si>
    <t>U.2.04.05.01.001</t>
  </si>
  <si>
    <t>U.2.04.05.02.001</t>
  </si>
  <si>
    <t>U.2.04.11.01.001</t>
  </si>
  <si>
    <t>U.2.04.11.01.003</t>
  </si>
  <si>
    <t>U.2.04.11.01.004</t>
  </si>
  <si>
    <t>U.2.04.11.01.005</t>
  </si>
  <si>
    <t>U.2.04.11.01.006</t>
  </si>
  <si>
    <t>U.2.04.11.01.007</t>
  </si>
  <si>
    <t>U.2.04.11.01.008</t>
  </si>
  <si>
    <t>U.2.04.11.01.009</t>
  </si>
  <si>
    <t>U.2.04.11.01.010</t>
  </si>
  <si>
    <t>U.2.04.11.01.011</t>
  </si>
  <si>
    <t>U.2.04.11.01.012</t>
  </si>
  <si>
    <t>U.2.04.11.01.013</t>
  </si>
  <si>
    <t>U.2.04.11.01.999</t>
  </si>
  <si>
    <t>U.2.04.11.02.001</t>
  </si>
  <si>
    <t>U.2.04.11.02.002</t>
  </si>
  <si>
    <t>U.2.04.11.02.003</t>
  </si>
  <si>
    <t>U.2.04.11.02.004</t>
  </si>
  <si>
    <t>U.2.04.11.02.005</t>
  </si>
  <si>
    <t>U.2.04.11.02.006</t>
  </si>
  <si>
    <t>U.2.04.11.02.007</t>
  </si>
  <si>
    <t>U.2.04.11.02.008</t>
  </si>
  <si>
    <t>U.2.04.11.02.009</t>
  </si>
  <si>
    <t>U.2.04.11.02.010</t>
  </si>
  <si>
    <t>U.2.04.11.02.011</t>
  </si>
  <si>
    <t>U.2.04.11.02.012</t>
  </si>
  <si>
    <t>U.2.04.11.02.013</t>
  </si>
  <si>
    <t>U.2.04.11.02.014</t>
  </si>
  <si>
    <t>U.2.04.11.02.015</t>
  </si>
  <si>
    <t>U.2.04.11.02.016</t>
  </si>
  <si>
    <t>U.2.04.11.02.017</t>
  </si>
  <si>
    <t>U.2.04.11.02.018</t>
  </si>
  <si>
    <t>U.2.04.11.02.019</t>
  </si>
  <si>
    <t>U.2.04.11.02.999</t>
  </si>
  <si>
    <t>U.2.04.11.03.001</t>
  </si>
  <si>
    <t>U.2.04.11.03.002</t>
  </si>
  <si>
    <t>U.2.04.11.03.999</t>
  </si>
  <si>
    <t>U.2.04.11.04.001</t>
  </si>
  <si>
    <t>U.2.04.12.01.001</t>
  </si>
  <si>
    <t>U.2.04.13.01.001</t>
  </si>
  <si>
    <t>U.2.04.13.02.001</t>
  </si>
  <si>
    <t>U.2.04.13.03.999</t>
  </si>
  <si>
    <t>U.2.04.14.01.001</t>
  </si>
  <si>
    <t>U.2.04.15.01.001</t>
  </si>
  <si>
    <t>U.2.04.15.02.001</t>
  </si>
  <si>
    <t>U.2.04.16.01.001</t>
  </si>
  <si>
    <t>U.2.04.16.01.003</t>
  </si>
  <si>
    <t>U.2.04.16.01.004</t>
  </si>
  <si>
    <t>U.2.04.16.01.005</t>
  </si>
  <si>
    <t>U.2.04.16.01.006</t>
  </si>
  <si>
    <t>U.2.04.16.01.007</t>
  </si>
  <si>
    <t>U.2.04.16.01.008</t>
  </si>
  <si>
    <t>U.2.04.16.01.009</t>
  </si>
  <si>
    <t>U.2.04.16.01.010</t>
  </si>
  <si>
    <t>U.2.04.16.01.011</t>
  </si>
  <si>
    <t>U.2.04.16.01.012</t>
  </si>
  <si>
    <t>U.2.04.16.01.013</t>
  </si>
  <si>
    <t>U.2.04.16.01.999</t>
  </si>
  <si>
    <t>U.2.04.16.02.001</t>
  </si>
  <si>
    <t>U.2.04.16.02.002</t>
  </si>
  <si>
    <t>U.2.04.16.02.003</t>
  </si>
  <si>
    <t>U.2.04.16.02.004</t>
  </si>
  <si>
    <t>U.2.04.16.02.005</t>
  </si>
  <si>
    <t>U.2.04.16.02.006</t>
  </si>
  <si>
    <t>U.2.04.16.02.007</t>
  </si>
  <si>
    <t>U.2.04.16.02.008</t>
  </si>
  <si>
    <t>U.2.04.16.02.009</t>
  </si>
  <si>
    <t>U.2.04.16.02.010</t>
  </si>
  <si>
    <t>U.2.04.16.02.011</t>
  </si>
  <si>
    <t>U.2.04.16.02.012</t>
  </si>
  <si>
    <t>U.2.04.16.02.013</t>
  </si>
  <si>
    <t>U.2.04.16.02.014</t>
  </si>
  <si>
    <t>U.2.04.16.02.015</t>
  </si>
  <si>
    <t>U.2.04.16.02.016</t>
  </si>
  <si>
    <t>U.2.04.16.02.017</t>
  </si>
  <si>
    <t>U.2.04.16.02.018</t>
  </si>
  <si>
    <t>U.2.04.16.02.019</t>
  </si>
  <si>
    <t>U.2.04.16.02.999</t>
  </si>
  <si>
    <t>U.2.04.16.03.001</t>
  </si>
  <si>
    <t>U.2.04.16.03.002</t>
  </si>
  <si>
    <t>U.2.04.16.03.999</t>
  </si>
  <si>
    <t>U.2.04.16.99.001</t>
  </si>
  <si>
    <t>U.2.04.17.01.001</t>
  </si>
  <si>
    <t>U.2.04.18.01.001</t>
  </si>
  <si>
    <t>U.2.04.18.02.001</t>
  </si>
  <si>
    <t>U.2.04.18.03.999</t>
  </si>
  <si>
    <t>U.2.04.19.01.001</t>
  </si>
  <si>
    <t>U.2.04.20.01.001</t>
  </si>
  <si>
    <t>U.2.04.20.02.001</t>
  </si>
  <si>
    <t>U.2.04.21.01.001</t>
  </si>
  <si>
    <t>U.2.04.21.01.003</t>
  </si>
  <si>
    <t>U.2.04.21.01.004</t>
  </si>
  <si>
    <t>U.2.04.21.01.005</t>
  </si>
  <si>
    <t>U.2.04.21.01.006</t>
  </si>
  <si>
    <t>U.2.04.21.01.007</t>
  </si>
  <si>
    <t>U.2.04.21.01.008</t>
  </si>
  <si>
    <t>U.2.04.21.01.009</t>
  </si>
  <si>
    <t>U.2.04.21.01.010</t>
  </si>
  <si>
    <t>U.2.04.21.01.011</t>
  </si>
  <si>
    <t>U.2.04.21.01.012</t>
  </si>
  <si>
    <t>U.2.04.21.01.013</t>
  </si>
  <si>
    <t>U.2.04.21.01.999</t>
  </si>
  <si>
    <t>U.2.04.21.02.001</t>
  </si>
  <si>
    <t>U.2.04.21.02.002</t>
  </si>
  <si>
    <t>U.2.04.21.02.003</t>
  </si>
  <si>
    <t>U.2.04.21.02.004</t>
  </si>
  <si>
    <t>U.2.04.21.02.005</t>
  </si>
  <si>
    <t>U.2.04.21.02.006</t>
  </si>
  <si>
    <t>U.2.04.21.02.007</t>
  </si>
  <si>
    <t>U.2.04.21.02.008</t>
  </si>
  <si>
    <t>U.2.04.21.02.009</t>
  </si>
  <si>
    <t>U.2.04.21.02.010</t>
  </si>
  <si>
    <t>U.2.04.21.02.011</t>
  </si>
  <si>
    <t>U.2.04.21.02.012</t>
  </si>
  <si>
    <t>U.2.04.21.02.013</t>
  </si>
  <si>
    <t>U.2.04.21.02.014</t>
  </si>
  <si>
    <t>U.2.04.21.02.015</t>
  </si>
  <si>
    <t>U.2.04.21.02.016</t>
  </si>
  <si>
    <t>U.2.04.21.02.017</t>
  </si>
  <si>
    <t>U.2.04.21.02.018</t>
  </si>
  <si>
    <t>U.2.04.21.02.019</t>
  </si>
  <si>
    <t>U.2.04.21.02.024</t>
  </si>
  <si>
    <t>U.2.04.21.02.029</t>
  </si>
  <si>
    <t>U.2.04.21.02.037</t>
  </si>
  <si>
    <t>U.2.04.21.02.999</t>
  </si>
  <si>
    <t>U.2.04.21.03.001</t>
  </si>
  <si>
    <t>U.2.04.21.03.002</t>
  </si>
  <si>
    <t>U.2.04.21.03.999</t>
  </si>
  <si>
    <t>U.2.04.21.99.001</t>
  </si>
  <si>
    <t>U.2.04.22.01.001</t>
  </si>
  <si>
    <t>U.2.04.23.01.001</t>
  </si>
  <si>
    <t>U.2.04.23.02.001</t>
  </si>
  <si>
    <t>U.2.04.23.03.999</t>
  </si>
  <si>
    <t>U.2.04.24.01.001</t>
  </si>
  <si>
    <t>U.2.04.25.01.001</t>
  </si>
  <si>
    <t>U.2.04.25.02.001</t>
  </si>
  <si>
    <t>U.2.05.04.01.001</t>
  </si>
  <si>
    <t>U.2.05.04.02.001</t>
  </si>
  <si>
    <t>U.2.05.04.03.001</t>
  </si>
  <si>
    <t>U.2.05.04.04.001</t>
  </si>
  <si>
    <t>U.2.05.04.05.001</t>
  </si>
  <si>
    <t>U.2.05.04.06.001</t>
  </si>
  <si>
    <t>U.2.05.99.99.999</t>
  </si>
  <si>
    <t>U.3.01.01.04.002</t>
  </si>
  <si>
    <t>U.3.02.01.01.001</t>
  </si>
  <si>
    <t>U.3.02.01.01.003</t>
  </si>
  <si>
    <t>U.3.02.01.01.004</t>
  </si>
  <si>
    <t>U.3.02.01.01.005</t>
  </si>
  <si>
    <t>U.3.02.01.01.006</t>
  </si>
  <si>
    <t>U.3.02.01.01.007</t>
  </si>
  <si>
    <t>U.3.02.01.01.008</t>
  </si>
  <si>
    <t>U.3.02.01.01.009</t>
  </si>
  <si>
    <t>U.3.02.01.01.010</t>
  </si>
  <si>
    <t>U.3.02.01.01.011</t>
  </si>
  <si>
    <t>U.3.02.01.01.012</t>
  </si>
  <si>
    <t>U.3.02.01.01.013</t>
  </si>
  <si>
    <t>U.3.02.01.01.999</t>
  </si>
  <si>
    <t>U.3.02.01.02.001</t>
  </si>
  <si>
    <t>U.3.02.01.02.002</t>
  </si>
  <si>
    <t>U.3.02.01.02.003</t>
  </si>
  <si>
    <t>U.3.02.01.02.004</t>
  </si>
  <si>
    <t>U.3.02.01.02.005</t>
  </si>
  <si>
    <t>U.3.02.01.02.006</t>
  </si>
  <si>
    <t>U.3.02.01.02.007</t>
  </si>
  <si>
    <t>U.3.02.01.02.008</t>
  </si>
  <si>
    <t>U.3.02.01.02.009</t>
  </si>
  <si>
    <t>U.3.02.01.02.010</t>
  </si>
  <si>
    <t>U.3.02.01.02.011</t>
  </si>
  <si>
    <t>U.3.02.01.02.012</t>
  </si>
  <si>
    <t>U.3.02.01.02.013</t>
  </si>
  <si>
    <t>U.3.02.01.02.014</t>
  </si>
  <si>
    <t>U.3.02.01.02.015</t>
  </si>
  <si>
    <t>U.3.02.01.02.016</t>
  </si>
  <si>
    <t>U.3.02.01.02.017</t>
  </si>
  <si>
    <t>U.3.02.01.02.018</t>
  </si>
  <si>
    <t>U.3.02.01.02.019</t>
  </si>
  <si>
    <t>U.3.02.01.02.999</t>
  </si>
  <si>
    <t>U.3.02.01.03.001</t>
  </si>
  <si>
    <t>U.3.02.01.03.002</t>
  </si>
  <si>
    <t>U.3.02.01.03.999</t>
  </si>
  <si>
    <t>U.3.02.01.04.001</t>
  </si>
  <si>
    <t>U.3.02.02.01.001</t>
  </si>
  <si>
    <t>U.3.02.03.01.001</t>
  </si>
  <si>
    <t>U.3.02.03.02.001</t>
  </si>
  <si>
    <t>U.3.02.03.03.001</t>
  </si>
  <si>
    <t>U.3.02.03.04.999</t>
  </si>
  <si>
    <t>U.3.02.04.01.001</t>
  </si>
  <si>
    <t>U.3.02.05.01.001</t>
  </si>
  <si>
    <t>U.3.02.05.02.001</t>
  </si>
  <si>
    <t>U.3.02.06.01.001</t>
  </si>
  <si>
    <t>U.3.02.06.01.003</t>
  </si>
  <si>
    <t>U.3.02.06.01.004</t>
  </si>
  <si>
    <t>U.3.02.06.01.005</t>
  </si>
  <si>
    <t>U.3.02.06.01.006</t>
  </si>
  <si>
    <t>U.3.02.06.01.007</t>
  </si>
  <si>
    <t>U.3.02.06.01.008</t>
  </si>
  <si>
    <t>U.3.02.06.01.009</t>
  </si>
  <si>
    <t>U.3.02.06.01.010</t>
  </si>
  <si>
    <t>U.3.02.06.01.011</t>
  </si>
  <si>
    <t>U.3.02.06.01.012</t>
  </si>
  <si>
    <t>U.3.02.06.01.013</t>
  </si>
  <si>
    <t>U.3.02.06.01.999</t>
  </si>
  <si>
    <t>U.3.02.06.02.001</t>
  </si>
  <si>
    <t>U.3.02.06.02.002</t>
  </si>
  <si>
    <t>U.3.02.06.02.003</t>
  </si>
  <si>
    <t>U.3.02.06.02.004</t>
  </si>
  <si>
    <t>U.3.02.06.02.005</t>
  </si>
  <si>
    <t>U.3.02.06.02.006</t>
  </si>
  <si>
    <t>U.3.02.06.02.007</t>
  </si>
  <si>
    <t>U.3.02.06.02.008</t>
  </si>
  <si>
    <t>U.3.02.06.02.009</t>
  </si>
  <si>
    <t>U.3.02.06.02.010</t>
  </si>
  <si>
    <t>U.3.02.06.02.011</t>
  </si>
  <si>
    <t>U.3.02.06.02.012</t>
  </si>
  <si>
    <t>U.3.02.06.02.013</t>
  </si>
  <si>
    <t>U.3.02.06.02.014</t>
  </si>
  <si>
    <t>U.3.02.06.02.015</t>
  </si>
  <si>
    <t>U.3.02.06.02.016</t>
  </si>
  <si>
    <t>U.3.02.06.02.017</t>
  </si>
  <si>
    <t>U.3.02.06.02.018</t>
  </si>
  <si>
    <t>U.3.02.06.02.019</t>
  </si>
  <si>
    <t>U.3.02.06.02.999</t>
  </si>
  <si>
    <t>U.3.02.06.03.001</t>
  </si>
  <si>
    <t>U.3.02.06.03.002</t>
  </si>
  <si>
    <t>U.3.02.06.03.999</t>
  </si>
  <si>
    <t>U.3.02.06.04.001</t>
  </si>
  <si>
    <t>U.3.02.07.01.001</t>
  </si>
  <si>
    <t>U.3.02.08.01.001</t>
  </si>
  <si>
    <t>U.3.02.08.02.001</t>
  </si>
  <si>
    <t>U.3.02.08.03.001</t>
  </si>
  <si>
    <t>U.3.02.08.04.999</t>
  </si>
  <si>
    <t>U.3.02.09.01.001</t>
  </si>
  <si>
    <t>U.3.02.10.01.001</t>
  </si>
  <si>
    <t>U.3.02.10.02.001</t>
  </si>
  <si>
    <t>U.3.03.01.01.001</t>
  </si>
  <si>
    <t>U.3.03.01.01.003</t>
  </si>
  <si>
    <t>U.3.03.01.01.004</t>
  </si>
  <si>
    <t>U.3.03.01.01.005</t>
  </si>
  <si>
    <t>U.3.03.01.01.006</t>
  </si>
  <si>
    <t>U.3.03.01.01.007</t>
  </si>
  <si>
    <t>U.3.03.01.01.008</t>
  </si>
  <si>
    <t>U.3.03.01.01.009</t>
  </si>
  <si>
    <t>U.3.03.01.01.010</t>
  </si>
  <si>
    <t>U.3.03.01.01.011</t>
  </si>
  <si>
    <t>U.3.03.01.01.012</t>
  </si>
  <si>
    <t>U.3.03.01.01.013</t>
  </si>
  <si>
    <t>U.3.03.01.01.999</t>
  </si>
  <si>
    <t>U.3.03.01.02.001</t>
  </si>
  <si>
    <t>U.3.03.01.02.002</t>
  </si>
  <si>
    <t>U.3.03.01.02.003</t>
  </si>
  <si>
    <t>U.3.03.01.02.004</t>
  </si>
  <si>
    <t>U.3.03.01.02.005</t>
  </si>
  <si>
    <t>U.3.03.01.02.006</t>
  </si>
  <si>
    <t>U.3.03.01.02.007</t>
  </si>
  <si>
    <t>U.3.03.01.02.008</t>
  </si>
  <si>
    <t>U.3.03.01.02.009</t>
  </si>
  <si>
    <t>U.3.03.01.02.010</t>
  </si>
  <si>
    <t>U.3.03.01.02.011</t>
  </si>
  <si>
    <t>U.3.03.01.02.012</t>
  </si>
  <si>
    <t>U.3.03.01.02.013</t>
  </si>
  <si>
    <t>U.3.03.01.02.014</t>
  </si>
  <si>
    <t>U.3.03.01.02.015</t>
  </si>
  <si>
    <t>U.3.03.01.02.016</t>
  </si>
  <si>
    <t>U.3.03.01.02.017</t>
  </si>
  <si>
    <t>U.3.03.01.02.018</t>
  </si>
  <si>
    <t>U.3.03.01.02.019</t>
  </si>
  <si>
    <t>U.3.03.01.02.999</t>
  </si>
  <si>
    <t>U.3.03.01.03.001</t>
  </si>
  <si>
    <t>U.3.03.01.03.002</t>
  </si>
  <si>
    <t>U.3.03.01.03.999</t>
  </si>
  <si>
    <t>U.3.03.01.04.001</t>
  </si>
  <si>
    <t>U.3.03.02.01.001</t>
  </si>
  <si>
    <t>U.3.03.03.01.001</t>
  </si>
  <si>
    <t>U.3.03.03.02.001</t>
  </si>
  <si>
    <t>U.3.03.03.03.001</t>
  </si>
  <si>
    <t>U.3.03.03.04.999</t>
  </si>
  <si>
    <t>U.3.03.04.01.001</t>
  </si>
  <si>
    <t>U.3.03.05.01.001</t>
  </si>
  <si>
    <t>U.3.03.05.02.001</t>
  </si>
  <si>
    <t>U.3.03.06.01.001</t>
  </si>
  <si>
    <t>U.3.03.06.01.003</t>
  </si>
  <si>
    <t>U.3.03.06.01.004</t>
  </si>
  <si>
    <t>U.3.03.06.01.005</t>
  </si>
  <si>
    <t>U.3.03.06.01.006</t>
  </si>
  <si>
    <t>U.3.03.06.01.007</t>
  </si>
  <si>
    <t>U.3.03.06.01.008</t>
  </si>
  <si>
    <t>U.3.03.06.01.009</t>
  </si>
  <si>
    <t>U.3.03.06.01.010</t>
  </si>
  <si>
    <t>U.3.03.06.01.011</t>
  </si>
  <si>
    <t>U.3.03.06.01.012</t>
  </si>
  <si>
    <t>U.3.03.06.01.013</t>
  </si>
  <si>
    <t>U.3.03.06.01.999</t>
  </si>
  <si>
    <t>U.3.03.06.02.001</t>
  </si>
  <si>
    <t>U.3.03.06.02.002</t>
  </si>
  <si>
    <t>U.3.03.06.02.003</t>
  </si>
  <si>
    <t>U.3.03.06.02.004</t>
  </si>
  <si>
    <t>U.3.03.06.02.005</t>
  </si>
  <si>
    <t>U.3.03.06.02.006</t>
  </si>
  <si>
    <t>U.3.03.06.02.007</t>
  </si>
  <si>
    <t>U.3.03.06.02.008</t>
  </si>
  <si>
    <t>U.3.03.06.02.009</t>
  </si>
  <si>
    <t>U.3.03.06.02.010</t>
  </si>
  <si>
    <t>U.3.03.06.02.011</t>
  </si>
  <si>
    <t>U.3.03.06.02.012</t>
  </si>
  <si>
    <t>U.3.03.06.02.013</t>
  </si>
  <si>
    <t>U.3.03.06.02.014</t>
  </si>
  <si>
    <t>U.3.03.06.02.015</t>
  </si>
  <si>
    <t>U.3.03.06.02.016</t>
  </si>
  <si>
    <t>U.3.03.06.02.017</t>
  </si>
  <si>
    <t>U.3.03.06.02.018</t>
  </si>
  <si>
    <t>U.3.03.06.02.019</t>
  </si>
  <si>
    <t>U.3.03.06.02.999</t>
  </si>
  <si>
    <t>U.3.03.06.03.001</t>
  </si>
  <si>
    <t>U.3.03.06.03.002</t>
  </si>
  <si>
    <t>U.3.03.06.03.999</t>
  </si>
  <si>
    <t>U.3.03.06.04.001</t>
  </si>
  <si>
    <t>U.3.03.07.01.001</t>
  </si>
  <si>
    <t>U.3.03.08.01.001</t>
  </si>
  <si>
    <t>U.3.03.08.02.001</t>
  </si>
  <si>
    <t>U.3.03.08.03.001</t>
  </si>
  <si>
    <t>U.3.03.08.04.999</t>
  </si>
  <si>
    <t>U.3.03.09.01.001</t>
  </si>
  <si>
    <t>U.3.03.10.01.001</t>
  </si>
  <si>
    <t>U.3.03.10.02.001</t>
  </si>
  <si>
    <t>U.3.03.11.01.001</t>
  </si>
  <si>
    <t>U.3.03.11.01.003</t>
  </si>
  <si>
    <t>U.3.03.11.01.004</t>
  </si>
  <si>
    <t>U.3.03.11.01.005</t>
  </si>
  <si>
    <t>U.3.03.11.01.006</t>
  </si>
  <si>
    <t>U.3.03.11.01.007</t>
  </si>
  <si>
    <t>U.3.03.11.01.008</t>
  </si>
  <si>
    <t>U.3.03.11.01.009</t>
  </si>
  <si>
    <t>U.3.03.11.01.010</t>
  </si>
  <si>
    <t>U.3.03.11.01.011</t>
  </si>
  <si>
    <t>U.3.03.11.01.012</t>
  </si>
  <si>
    <t>U.3.03.11.01.013</t>
  </si>
  <si>
    <t>U.3.03.11.01.999</t>
  </si>
  <si>
    <t>U.3.03.11.02.001</t>
  </si>
  <si>
    <t>U.3.03.11.02.002</t>
  </si>
  <si>
    <t>U.3.03.11.02.003</t>
  </si>
  <si>
    <t>U.3.03.11.02.004</t>
  </si>
  <si>
    <t>U.3.03.11.02.005</t>
  </si>
  <si>
    <t>U.3.03.11.02.006</t>
  </si>
  <si>
    <t>U.3.03.11.02.007</t>
  </si>
  <si>
    <t>U.3.03.11.02.008</t>
  </si>
  <si>
    <t>U.3.03.11.02.009</t>
  </si>
  <si>
    <t>U.3.03.11.02.010</t>
  </si>
  <si>
    <t>U.3.03.11.02.011</t>
  </si>
  <si>
    <t>U.3.03.11.02.012</t>
  </si>
  <si>
    <t>U.3.03.11.02.013</t>
  </si>
  <si>
    <t>U.3.03.11.02.014</t>
  </si>
  <si>
    <t>U.3.03.11.02.015</t>
  </si>
  <si>
    <t>U.3.03.11.02.016</t>
  </si>
  <si>
    <t>U.3.03.11.02.017</t>
  </si>
  <si>
    <t>U.3.03.11.02.018</t>
  </si>
  <si>
    <t>U.3.03.11.02.019</t>
  </si>
  <si>
    <t>U.3.03.11.02.999</t>
  </si>
  <si>
    <t>U.3.03.11.03.001</t>
  </si>
  <si>
    <t>U.3.03.11.03.002</t>
  </si>
  <si>
    <t>U.3.03.11.03.999</t>
  </si>
  <si>
    <t>U.3.03.12.01.001</t>
  </si>
  <si>
    <t>U.3.03.13.01.001</t>
  </si>
  <si>
    <t>U.3.03.13.02.001</t>
  </si>
  <si>
    <t>U.3.03.13.03.001</t>
  </si>
  <si>
    <t>U.3.03.13.04.999</t>
  </si>
  <si>
    <t>U.3.03.14.01.001</t>
  </si>
  <si>
    <t>U.3.03.15.01.001</t>
  </si>
  <si>
    <t>U.3.03.15.02.001</t>
  </si>
  <si>
    <t>U.3.04.01.01.001</t>
  </si>
  <si>
    <t>U.3.04.01.01.003</t>
  </si>
  <si>
    <t>U.3.04.01.01.004</t>
  </si>
  <si>
    <t>U.3.04.01.01.005</t>
  </si>
  <si>
    <t>U.3.04.01.01.006</t>
  </si>
  <si>
    <t>U.3.04.01.01.007</t>
  </si>
  <si>
    <t>U.3.04.01.01.008</t>
  </si>
  <si>
    <t>U.3.04.01.01.009</t>
  </si>
  <si>
    <t>U.3.04.01.01.010</t>
  </si>
  <si>
    <t>U.3.04.01.01.011</t>
  </si>
  <si>
    <t>U.3.04.01.01.012</t>
  </si>
  <si>
    <t>U.3.04.01.01.013</t>
  </si>
  <si>
    <t>U.3.04.01.01.999</t>
  </si>
  <si>
    <t>U.3.04.01.02.001</t>
  </si>
  <si>
    <t>U.3.04.01.02.002</t>
  </si>
  <si>
    <t>U.3.04.01.02.003</t>
  </si>
  <si>
    <t>U.3.04.01.02.004</t>
  </si>
  <si>
    <t>U.3.04.01.02.005</t>
  </si>
  <si>
    <t>U.3.04.01.02.006</t>
  </si>
  <si>
    <t>U.3.04.01.02.007</t>
  </si>
  <si>
    <t>U.3.04.01.02.008</t>
  </si>
  <si>
    <t>U.3.04.01.02.009</t>
  </si>
  <si>
    <t>U.3.04.01.02.010</t>
  </si>
  <si>
    <t>U.3.04.01.02.011</t>
  </si>
  <si>
    <t>U.3.04.01.02.012</t>
  </si>
  <si>
    <t>U.3.04.01.02.013</t>
  </si>
  <si>
    <t>U.3.04.01.02.014</t>
  </si>
  <si>
    <t>U.3.04.01.02.015</t>
  </si>
  <si>
    <t>U.3.04.01.02.016</t>
  </si>
  <si>
    <t>U.3.04.01.02.017</t>
  </si>
  <si>
    <t>U.3.04.01.02.018</t>
  </si>
  <si>
    <t>U.3.04.01.02.019</t>
  </si>
  <si>
    <t>U.3.04.01.02.999</t>
  </si>
  <si>
    <t>U.3.04.01.03.001</t>
  </si>
  <si>
    <t>U.3.04.01.03.002</t>
  </si>
  <si>
    <t>U.3.04.01.03.999</t>
  </si>
  <si>
    <t>U.3.04.02.01.001</t>
  </si>
  <si>
    <t>U.3.04.03.01.001</t>
  </si>
  <si>
    <t>U.3.04.03.02.001</t>
  </si>
  <si>
    <t>U.3.04.03.03.001</t>
  </si>
  <si>
    <t>U.3.04.03.04.999</t>
  </si>
  <si>
    <t>U.3.04.04.01.001</t>
  </si>
  <si>
    <t>U.3.04.05.01.001</t>
  </si>
  <si>
    <t>U.3.04.05.02.001</t>
  </si>
  <si>
    <t>U.3.04.08.01.001</t>
  </si>
  <si>
    <t>U.3.04.08.01.002</t>
  </si>
  <si>
    <t>U.4.01.02.01.001</t>
  </si>
  <si>
    <t>U.4.01.02.01.002</t>
  </si>
  <si>
    <t>U.4.01.02.02.001</t>
  </si>
  <si>
    <t>U.4.01.02.02.002</t>
  </si>
  <si>
    <t>U.7.01.01.01.001</t>
  </si>
  <si>
    <t>U.7.01.01.02.001</t>
  </si>
  <si>
    <t>U.7.01.01.99.001</t>
  </si>
  <si>
    <t>U.7.01.01.99.999</t>
  </si>
  <si>
    <t>U.7.01.02.01.001</t>
  </si>
  <si>
    <t>U.7.01.02.02.001</t>
  </si>
  <si>
    <t>U.7.01.02.99.999</t>
  </si>
  <si>
    <t>U.7.01.03.01.001</t>
  </si>
  <si>
    <t>U.7.01.03.02.001</t>
  </si>
  <si>
    <t>U.7.01.03.99.999</t>
  </si>
  <si>
    <t>U.7.02.02.01.001</t>
  </si>
  <si>
    <t>U.7.02.02.01.003</t>
  </si>
  <si>
    <t>U.7.02.02.01.004</t>
  </si>
  <si>
    <t>U.7.02.02.01.005</t>
  </si>
  <si>
    <t>U.7.02.02.01.006</t>
  </si>
  <si>
    <t>U.7.02.02.01.007</t>
  </si>
  <si>
    <t>U.7.02.02.01.008</t>
  </si>
  <si>
    <t>U.7.02.02.01.009</t>
  </si>
  <si>
    <t>U.7.02.02.01.010</t>
  </si>
  <si>
    <t>U.7.02.02.01.011</t>
  </si>
  <si>
    <t>U.7.02.02.01.012</t>
  </si>
  <si>
    <t>U.7.02.02.01.013</t>
  </si>
  <si>
    <t>U.7.02.02.01.999</t>
  </si>
  <si>
    <t>U.7.02.02.02.001</t>
  </si>
  <si>
    <t>U.7.02.02.02.002</t>
  </si>
  <si>
    <t>U.7.02.02.02.003</t>
  </si>
  <si>
    <t>U.7.02.02.02.004</t>
  </si>
  <si>
    <t>U.7.02.02.02.005</t>
  </si>
  <si>
    <t>U.7.02.02.02.006</t>
  </si>
  <si>
    <t>U.7.02.02.02.007</t>
  </si>
  <si>
    <t>U.7.02.02.02.008</t>
  </si>
  <si>
    <t>U.7.02.02.02.009</t>
  </si>
  <si>
    <t>U.7.02.02.02.010</t>
  </si>
  <si>
    <t>U.7.02.02.02.011</t>
  </si>
  <si>
    <t>U.7.02.02.02.012</t>
  </si>
  <si>
    <t>U.7.02.02.02.013</t>
  </si>
  <si>
    <t>U.7.02.02.02.014</t>
  </si>
  <si>
    <t>U.7.02.02.02.015</t>
  </si>
  <si>
    <t>U.7.02.02.02.016</t>
  </si>
  <si>
    <t>U.7.02.02.02.017</t>
  </si>
  <si>
    <t>U.7.02.02.02.018</t>
  </si>
  <si>
    <t>U.7.02.02.02.019</t>
  </si>
  <si>
    <t>U.7.02.02.02.999</t>
  </si>
  <si>
    <t>U.7.02.02.03.001</t>
  </si>
  <si>
    <t>U.7.02.02.03.002</t>
  </si>
  <si>
    <t>U.7.02.02.03.999</t>
  </si>
  <si>
    <t>U.7.02.03.01.001</t>
  </si>
  <si>
    <t>U.7.02.03.02.999</t>
  </si>
  <si>
    <t>U.7.02.03.03.001</t>
  </si>
  <si>
    <t>U.7.02.03.04.001</t>
  </si>
  <si>
    <t>U.7.02.04.01.001</t>
  </si>
  <si>
    <t>U.7.02.05.01.001</t>
  </si>
  <si>
    <t>U.7.02.05.02.001</t>
  </si>
  <si>
    <t>U.7.02.99.99.999</t>
  </si>
  <si>
    <t>Piano Finanziario</t>
  </si>
  <si>
    <t>Conti di Credito</t>
  </si>
  <si>
    <t>CODICE SPA</t>
  </si>
  <si>
    <t>1.3.2.01.01.01.076</t>
  </si>
  <si>
    <t>Alienazione di Oggetti di valore</t>
  </si>
  <si>
    <t>Proventi da multe e sanzioni per violazioni delle norme di polizia amministrativa a carico delle amministrazioni pubbliche</t>
  </si>
  <si>
    <t>E.3.02.01.01.002</t>
  </si>
  <si>
    <t>Proventi da multe e sanzioni per violazioni delle norme urbanistiche a carico delle amministrazioni pubbliche</t>
  </si>
  <si>
    <t>E.3.02.01.01.003</t>
  </si>
  <si>
    <t>Proventi da multe e sanzioni per violazioni delle norme del codice della strada a carico delle amministrazioni pubbliche</t>
  </si>
  <si>
    <t>E.3.02.01.01.004</t>
  </si>
  <si>
    <t>Proventi da altre multe, ammende, sanzioni e oblazioni a carico delle amministrazioni pubbliche</t>
  </si>
  <si>
    <t>E.3.02.01.01.999</t>
  </si>
  <si>
    <t>Proventi da multe e sanzioni per violazioni delle norme di polizia amministrativa a carico delle famiglie</t>
  </si>
  <si>
    <t>E.3.02.02.01.002</t>
  </si>
  <si>
    <t>Proventi da multe e sanzioni per violazioni delle norme urbanistiche a carico delle famiglie</t>
  </si>
  <si>
    <t>E.3.02.02.01.003</t>
  </si>
  <si>
    <t>Proventi da multe e sanzioni per violazioni delle norme del codice della strada a carico delle famiglie</t>
  </si>
  <si>
    <t>E.3.02.02.01.004</t>
  </si>
  <si>
    <t>Proventi da altre multe, ammende, sanzioni e oblazioni a carico delle famiglie</t>
  </si>
  <si>
    <t>E.3.02.02.01.999</t>
  </si>
  <si>
    <t>Proventi da multe e sanzioni per violazioni delle norme di polizia amministrativa a carico delle imprese</t>
  </si>
  <si>
    <t>E.3.02.03.01.002</t>
  </si>
  <si>
    <t>Proventi da multe e sanzioni per violazioni delle norme urbanistiche a carico delle imprese</t>
  </si>
  <si>
    <t>E.3.02.03.01.003</t>
  </si>
  <si>
    <t>Proventi da multe e sanzioni per violazioni delle norme del codice della strada a carico delle imprese</t>
  </si>
  <si>
    <t>E.3.02.03.01.004</t>
  </si>
  <si>
    <t>Proventi da altre multe, ammende, sanzioni e oblazioni a carico delle imprese</t>
  </si>
  <si>
    <t>E.3.02.03.01.999</t>
  </si>
  <si>
    <t>Proventi da multe e sanzioni per violazioni delle norme di polizia amministrativa a carico delle Istituzioni Sociali Private</t>
  </si>
  <si>
    <t>E.3.02.04.01.002</t>
  </si>
  <si>
    <t>Proventi da multe e sanzioni per violazioni delle norme urbanistiche a carico delle  Istituzioni Sociali Private</t>
  </si>
  <si>
    <t>E.3.02.04.01.003</t>
  </si>
  <si>
    <t>Proventi da multe e sanzioni per violazioni delle norme del codice della strada a carico delle Istituzioni Sociali Private</t>
  </si>
  <si>
    <t>E.3.02.04.01.004</t>
  </si>
  <si>
    <t>Proventi da altre multe, ammende, sanzioni e oblazioni a carico delle Istituzioni Sociali Private</t>
  </si>
  <si>
    <t>E.3.02.04.01.999</t>
  </si>
  <si>
    <t>E.4.04.01.09.001</t>
  </si>
  <si>
    <t xml:space="preserve">Alienazioni di partecipazioni in PA controllate incluse nelle   Amministrazioni Locali </t>
  </si>
  <si>
    <t>E.5.01.01.05.001</t>
  </si>
  <si>
    <t xml:space="preserve">Alienazioni di partecipazioni e conferimenti di capitale in PA partecipate incluse nelle   Amministrazioni Locali </t>
  </si>
  <si>
    <t>E.5.01.01.05.002</t>
  </si>
  <si>
    <t xml:space="preserve">Alienazioni di partecipazioni e conferimenti  di capitale in altre  PA  incluse nelle   Amministrazioni Locali </t>
  </si>
  <si>
    <t>E.5.01.01.05.003</t>
  </si>
  <si>
    <t>Entrate derivanti dalla chiusura di un derivato di ammortamento</t>
  </si>
  <si>
    <t>E.5.04.08.01.001</t>
  </si>
  <si>
    <t>Emissione di titoli obbligazionari a breve termine a tasso fisso - valuta domestica</t>
  </si>
  <si>
    <t>E.6.01.01.01.001</t>
  </si>
  <si>
    <t>Emissione di titoli obbligazionari a breve termine a tasso variabile - valuta domestica</t>
  </si>
  <si>
    <t>E.6.01.01.01.002</t>
  </si>
  <si>
    <t>Emissione di titoli obbligazionari a breve termine a tasso fisso - valuta estera</t>
  </si>
  <si>
    <t>E.6.01.01.02.001</t>
  </si>
  <si>
    <t>Emissione di titoli obbligazionari a breve termine a tasso variabile - valuta estera</t>
  </si>
  <si>
    <t>E.6.01.01.02.002</t>
  </si>
  <si>
    <t>Emissione di titoli obbligazionari a medio-lungo termine a tasso fisso - valuta domestica</t>
  </si>
  <si>
    <t>E.6.01.02.01.001</t>
  </si>
  <si>
    <t>Emissione di titoli obbligazionari a medio-lungo termine a tasso variabile - valuta domestica</t>
  </si>
  <si>
    <t>E.6.01.02.01.002</t>
  </si>
  <si>
    <t>Emissione di titoli obbligazionari a medio-lungo termine a tasso fisso - valuta estera</t>
  </si>
  <si>
    <t>E.6.01.02.02.001</t>
  </si>
  <si>
    <t>Emissione di titoli obbligazionari a medio-lungo termine a tasso variabile - valuta estera</t>
  </si>
  <si>
    <t>E.6.01.02.02.002</t>
  </si>
  <si>
    <t>1.3.2.02.06.09.001</t>
  </si>
  <si>
    <t>1.3.2.02.10.01.012</t>
  </si>
  <si>
    <t>1.3.2.02.10.01.013</t>
  </si>
  <si>
    <t>1.3.2.02.10.01.014</t>
  </si>
  <si>
    <t>Versamenti IVA a debito per le gestioni commerciali</t>
  </si>
  <si>
    <t>U.1.10.03.01.001</t>
  </si>
  <si>
    <t>Acquisizioni di partecipazioni e conferimenti di capitale in imprese controllate incluse nelle Amministrazioni Centrali</t>
  </si>
  <si>
    <t>U.3.01.01.01.001</t>
  </si>
  <si>
    <t>Acquisizioni di partecipazioni e conferimenti di capitale in altre imprese partecipate incluse nelle Amministrazioni Centrali</t>
  </si>
  <si>
    <t>U.3.01.01.01.002</t>
  </si>
  <si>
    <t>Acquisizioni di partecipazioni e conferimenti di capitale in altre imprese incluse nelle Amministrazioni Centrali</t>
  </si>
  <si>
    <t>U.3.01.01.01.003</t>
  </si>
  <si>
    <t>Acquisizioni di partecipazioni e conferimenti di capitale in imprese controllate incluse nelle Amministrazioni Locali</t>
  </si>
  <si>
    <t>U.3.01.01.02.001</t>
  </si>
  <si>
    <t>Acquisizioni di partecipazioni e conferimenti di capitale in altre imprese partecipate incluse nelle Amministrazioni Locali</t>
  </si>
  <si>
    <t>U.3.01.01.02.002</t>
  </si>
  <si>
    <t>Acquisizioni di partecipazioni e conferimenti di capitale in altre imprese incluse nelle Amministrazioni Locali</t>
  </si>
  <si>
    <t>U.3.01.01.02.003</t>
  </si>
  <si>
    <t xml:space="preserve">Acquisizioni di partecipazioni e conferimenti di capitale in imprese controllate </t>
  </si>
  <si>
    <t>U.3.01.01.03.001</t>
  </si>
  <si>
    <t xml:space="preserve">Acquisizioni di partecipazioni e conferimenti di capitale in altre imprese partecipate </t>
  </si>
  <si>
    <t>U.3.01.01.03.002</t>
  </si>
  <si>
    <t xml:space="preserve">Acquisizioni di partecipazioni e conferimenti di capitale in altre imprese </t>
  </si>
  <si>
    <t>U.3.01.01.03.003</t>
  </si>
  <si>
    <t>Acquisizioni di partecipazioni e conferimenti di capitale in ISP controllate</t>
  </si>
  <si>
    <t>U.3.01.01.04.001</t>
  </si>
  <si>
    <t xml:space="preserve">Acquisizioni di partecipazioni e conferimenti  di capitale in PA controllate incluse nelle   Amministrazioni Locali </t>
  </si>
  <si>
    <t>U.3.01.01.05.001</t>
  </si>
  <si>
    <t>Acquisizioni di partecipazioni e conferimenti di capitale in PA partecipate incluse nelle   Amministrazioni Locali</t>
  </si>
  <si>
    <t>U.3.01.01.05.002</t>
  </si>
  <si>
    <t xml:space="preserve">Acquisizioni di partecipazioni e conferimenti  di capitale in altre  PA  incluse nelle   Amministrazioni Locali </t>
  </si>
  <si>
    <t>U.3.01.01.05.003</t>
  </si>
  <si>
    <t>Acquisizioni di quote di fondi immobiliari</t>
  </si>
  <si>
    <t>U.3.01.02.01.001</t>
  </si>
  <si>
    <t>Acquisizioni di quote di altri fondi comuni di investimento</t>
  </si>
  <si>
    <t>U.3.01.02.02.001</t>
  </si>
  <si>
    <t>Acquisizione di titoli obbligazionari a breve termine emessi da Amministrazioni Centrali</t>
  </si>
  <si>
    <t>U.3.01.03.01.001</t>
  </si>
  <si>
    <t>Acquisizione di titoli obbligazionari a breve termine emessi da Amministrazioni Locali</t>
  </si>
  <si>
    <t>U.3.01.03.02.001</t>
  </si>
  <si>
    <t>Acquisizione di titoli obbligazionari a breve termine emessi da soggetti residenti</t>
  </si>
  <si>
    <t>U.3.01.03.03.001</t>
  </si>
  <si>
    <t>Acquisizione di titoli obbligazionari a breve termine emessi da soggetti non residenti</t>
  </si>
  <si>
    <t>U.3.01.03.04.001</t>
  </si>
  <si>
    <t>Acquisizione di titoli obbligazionari a medio-lungo emessi da Amministrazioni Centrali</t>
  </si>
  <si>
    <t>U.3.01.04.01.001</t>
  </si>
  <si>
    <t>Acquisizione di titoli obbligazionari a medio-lungo emessi da Amministrazioni Locali</t>
  </si>
  <si>
    <t>U.3.01.04.02.001</t>
  </si>
  <si>
    <t>Acquisizione di titoli obbligazionari a medio-lungo emessi da altri soggetti residenti</t>
  </si>
  <si>
    <t>U.3.01.04.03.001</t>
  </si>
  <si>
    <t>Acquisizione di titoli obbligazionari a medio-lungo emessi da soggetti non residenti</t>
  </si>
  <si>
    <t>U.3.01.04.04.001</t>
  </si>
  <si>
    <t xml:space="preserve">Concessione crediti di breve periodo a tasso agevolato a Aziende sanitarie locali </t>
  </si>
  <si>
    <t>Rimborso finanziamenti a breve termine a Ministeri</t>
  </si>
  <si>
    <t>U.4.02.01.01.001</t>
  </si>
  <si>
    <t>Rimborso finanziamenti a breve termine a Presidenza del Consiglio dei Ministri</t>
  </si>
  <si>
    <t>U.4.02.01.01.002</t>
  </si>
  <si>
    <t>Rimborso finanziamenti a breve termine a Organi Costituzionali e di rilievo costituzionale</t>
  </si>
  <si>
    <t>U.4.02.01.01.003</t>
  </si>
  <si>
    <t>Rimborso finanziamenti a breve termine a Agenzie Fiscali</t>
  </si>
  <si>
    <t>U.4.02.01.01.004</t>
  </si>
  <si>
    <t>Rimborso finanziamenti a breve termine a enti di regolazione dell'attività economica</t>
  </si>
  <si>
    <t>U.4.02.01.01.005</t>
  </si>
  <si>
    <t>Rimborso finanziamenti a breve termine a Gruppo Equitalia</t>
  </si>
  <si>
    <t>U.4.02.01.01.006</t>
  </si>
  <si>
    <t>Rimborso finanziamenti a breve termine a Anas S.p.A.</t>
  </si>
  <si>
    <t>U.4.02.01.01.007</t>
  </si>
  <si>
    <t>Rimborso finanziamenti a breve termine a altri enti centrali produttori di servizi economici</t>
  </si>
  <si>
    <t>U.4.02.01.01.008</t>
  </si>
  <si>
    <t>Rimborso finanziamenti a breve termine a autorità amministrative indipendenti</t>
  </si>
  <si>
    <t>U.4.02.01.01.009</t>
  </si>
  <si>
    <t>Rimborso finanziamenti a breve termine a enti centrali a struttura associativa</t>
  </si>
  <si>
    <t>U.4.02.01.01.010</t>
  </si>
  <si>
    <t>Rimborso finanziamenti a breve termine a enti centrali produttori di servizi assistenziali, ricreativi e culturali</t>
  </si>
  <si>
    <t>U.4.02.01.01.011</t>
  </si>
  <si>
    <t>Rimborso finanziamenti a breve termine a enti e istituzioni centrali di ricerca e Istituti e stazioni sperimentali per la ricerca</t>
  </si>
  <si>
    <t>U.4.02.01.01.012</t>
  </si>
  <si>
    <t>Rimborso finanziamenti a breve termine a altre Amministrazioni Centrali n.a.c.</t>
  </si>
  <si>
    <t>U.4.02.01.01.999</t>
  </si>
  <si>
    <t>Rimborso finanziamenti a breve termine a Regioni e province autonome</t>
  </si>
  <si>
    <t>U.4.02.01.02.001</t>
  </si>
  <si>
    <t>Rimborso finanziamenti a breve termine a Province</t>
  </si>
  <si>
    <t>U.4.02.01.02.002</t>
  </si>
  <si>
    <t>Rimborso finanziamenti a breve termine a Comuni</t>
  </si>
  <si>
    <t>U.4.02.01.02.003</t>
  </si>
  <si>
    <t>Rimborso finanziamenti a breve termine a Città metropolitane e Roma capitale</t>
  </si>
  <si>
    <t>U.4.02.01.02.004</t>
  </si>
  <si>
    <t>Rimborso finanziamenti a breve termine a Unioni di Comuni</t>
  </si>
  <si>
    <t>U.4.02.01.02.005</t>
  </si>
  <si>
    <t>Rimborso finanziamenti a breve termine a Comunità Montane</t>
  </si>
  <si>
    <t>U.4.02.01.02.006</t>
  </si>
  <si>
    <t>Rimborso finanziamenti a breve termine a Camere di Commercio</t>
  </si>
  <si>
    <t>U.4.02.01.02.007</t>
  </si>
  <si>
    <t>Rimborso finanziamenti a breve termine a Università</t>
  </si>
  <si>
    <t>U.4.02.01.02.008</t>
  </si>
  <si>
    <t>Rimborso finanziamenti a breve termine a Parchi nazionali e consorzi ed enti autonomi gestori di parchi e aree naturali protette</t>
  </si>
  <si>
    <t>U.4.02.01.02.009</t>
  </si>
  <si>
    <t>Rimborso finanziamenti a breve termine a Autorità Portuali</t>
  </si>
  <si>
    <t>U.4.02.01.02.010</t>
  </si>
  <si>
    <t xml:space="preserve">Rimborso finanziamenti a breve termine a Aziende sanitarie locali </t>
  </si>
  <si>
    <t>U.4.02.01.02.011</t>
  </si>
  <si>
    <t>Rimborso finanziamenti a breve termine a Aziende ospedaliere e Aziende ospedaliere universitarie integrate con il SSN</t>
  </si>
  <si>
    <t>U.4.02.01.02.012</t>
  </si>
  <si>
    <t>Rimborso finanziamenti a breve termine a Policlinici</t>
  </si>
  <si>
    <t>U.4.02.01.02.013</t>
  </si>
  <si>
    <t>Rimborso finanziamenti a breve termine a Istituti di ricovero e cura a carattere scientifico pubblici</t>
  </si>
  <si>
    <t>U.4.02.01.02.014</t>
  </si>
  <si>
    <t>Rimborso finanziamenti a breve termine a altre Amministrazioni Locali produttrici di servizi sanitari</t>
  </si>
  <si>
    <t>U.4.02.01.02.015</t>
  </si>
  <si>
    <t>Rimborso finanziamenti a breve termine a Agenzie regionali per le erogazioni in agricoltura</t>
  </si>
  <si>
    <t>U.4.02.01.02.016</t>
  </si>
  <si>
    <t>Rimborso finanziamenti a breve termine a altri enti e agenzie regionali e sub regionali</t>
  </si>
  <si>
    <t>U.4.02.01.02.017</t>
  </si>
  <si>
    <t>Rimborso finanziamenti a breve termine a Consorzi di enti locali</t>
  </si>
  <si>
    <t>U.4.02.01.02.018</t>
  </si>
  <si>
    <t>Rimborso finanziamenti a breve termine a Fondazioni e istituzioni liriche locali e da teatri stabili di iniziativa pubblica</t>
  </si>
  <si>
    <t>U.4.02.01.02.019</t>
  </si>
  <si>
    <t>Rimborso finanziamenti a breve termine a altre Amministrazioni Locali n.a.c.</t>
  </si>
  <si>
    <t>U.4.02.01.02.999</t>
  </si>
  <si>
    <t>Rimborso finanziamenti a breve termine a INPS</t>
  </si>
  <si>
    <t>U.4.02.01.03.001</t>
  </si>
  <si>
    <t>Rimborso finanziamenti a breve termine a INAIL</t>
  </si>
  <si>
    <t>U.4.02.01.03.002</t>
  </si>
  <si>
    <t>Rimborso finanziamenti a breve termine a altri Enti di Previdenza n.a.c.</t>
  </si>
  <si>
    <t>U.4.02.01.03.999</t>
  </si>
  <si>
    <t>Rimborso finanziamenti a breve termine a imprese controllate</t>
  </si>
  <si>
    <t>U.4.02.01.04.001</t>
  </si>
  <si>
    <t>Rimborso finanziamenti a breve termine a altre imprese partecipate</t>
  </si>
  <si>
    <t>U.4.02.01.04.002</t>
  </si>
  <si>
    <t>Rimborso finanziamenti a breve termine a altre imprese</t>
  </si>
  <si>
    <t>U.4.02.01.04.999</t>
  </si>
  <si>
    <t>Rimborso finanziamenti a breve termine a altri soggetti</t>
  </si>
  <si>
    <t>U.4.02.01.05.001</t>
  </si>
  <si>
    <t>Chiusura Anticipazioni a titolo oneroso ricevute da Amministrazioni Centrali</t>
  </si>
  <si>
    <t>U.4.02.02.01.001</t>
  </si>
  <si>
    <t>Chiusura Anticipazioni a titolo oneroso ricevute da Amministrazioni Locali</t>
  </si>
  <si>
    <t>U.4.02.02.01.002</t>
  </si>
  <si>
    <t>Chiusura Anticipazioni a titolo oneroso ricevute da Enti di Previdenza</t>
  </si>
  <si>
    <t>U.4.02.02.01.003</t>
  </si>
  <si>
    <t>Chiusura Anticipazioni a titolo oneroso ricevute da altri soggetti</t>
  </si>
  <si>
    <t>U.4.02.02.01.999</t>
  </si>
  <si>
    <t>Chiusura Anticipazioni a titolo non oneroso ricevute da Amministrazioni Centrali</t>
  </si>
  <si>
    <t>U.4.02.02.02.001</t>
  </si>
  <si>
    <t>Chiusura Anticipazioni a titolo non oneroso ricevute da Amministrazioni Locali</t>
  </si>
  <si>
    <t>U.4.02.02.02.002</t>
  </si>
  <si>
    <t>Chiusura Anticipazioni a titolo non oneroso ricevute da Enti di Previdenza</t>
  </si>
  <si>
    <t>U.4.02.02.02.003</t>
  </si>
  <si>
    <t>Chiusura Anticipazioni a titolo non oneroso ricevute da altri soggetti</t>
  </si>
  <si>
    <t>U.4.02.02.02.999</t>
  </si>
  <si>
    <t>Rimborso mutui e altri finanziamenti a medio lungo termine a Ministeri</t>
  </si>
  <si>
    <t>U.4.03.01.01.001</t>
  </si>
  <si>
    <t>Rimborso mutui e altri finanziamenti a medio lungo termine a Presidenza del Consiglio dei Ministri</t>
  </si>
  <si>
    <t>U.4.03.01.01.002</t>
  </si>
  <si>
    <t>Rimborso mutui e altri finanziamenti a medio lungo termine a Organi Costituzionali e di rilievo costituzionale</t>
  </si>
  <si>
    <t>U.4.03.01.01.003</t>
  </si>
  <si>
    <t>Rimborso mutui e altri finanziamenti a medio lungo termine a Agenzie Fiscali</t>
  </si>
  <si>
    <t>U.4.03.01.01.004</t>
  </si>
  <si>
    <t>Rimborso mutui e altri finanziamenti a medio lungo termine a enti di regolazione dell'attività economica</t>
  </si>
  <si>
    <t>U.4.03.01.01.005</t>
  </si>
  <si>
    <t>Rimborso mutui e altri finanziamenti a medio lungo termine a Gruppo Equitalia</t>
  </si>
  <si>
    <t>U.4.03.01.01.006</t>
  </si>
  <si>
    <t>Rimborso mutui e altri finanziamenti a medio lungo termine a Anas S.p.A.</t>
  </si>
  <si>
    <t>U.4.03.01.01.007</t>
  </si>
  <si>
    <t>Rimborso mutui e altri finanziamenti a medio lungo termine a altri enti centrali produttori di servizi economici</t>
  </si>
  <si>
    <t>U.4.03.01.01.008</t>
  </si>
  <si>
    <t>Rimborso mutui e altri finanziamenti a medio lungo termine a autorità amministrative indipendenti</t>
  </si>
  <si>
    <t>U.4.03.01.01.009</t>
  </si>
  <si>
    <t>Rimborso mutui e altri finanziamenti a medio lungo termine a enti centrali a struttura associativa</t>
  </si>
  <si>
    <t>U.4.03.01.01.010</t>
  </si>
  <si>
    <t>Rimborso mutui e altri finanziamenti a medio lungo termine a enti centrali produttori di servizi assistenziali, ricreativi e culturali</t>
  </si>
  <si>
    <t>U.4.03.01.01.011</t>
  </si>
  <si>
    <t>Rimborso mutui e altri finanziamenti a medio lungo termine a enti e istituzioni centrali di ricerca e Istituti e stazioni sperimentali per la ricerca</t>
  </si>
  <si>
    <t>U.4.03.01.01.012</t>
  </si>
  <si>
    <t>Rimborso mutui e altri finanziamenti a medio lungo termine a altre Amministrazioni Centrali n.a.c.</t>
  </si>
  <si>
    <t>U.4.03.01.01.999</t>
  </si>
  <si>
    <t>Rimborso mutui e altri finanziamenti a medio lungo termine a Regioni e province autonome</t>
  </si>
  <si>
    <t>U.4.03.01.02.001</t>
  </si>
  <si>
    <t>Rimborso mutui e altri finanziamenti a medio lungo termine a Province</t>
  </si>
  <si>
    <t>U.4.03.01.02.002</t>
  </si>
  <si>
    <t>Rimborso mutui e altri finanziamenti a medio lungo termine a Comuni</t>
  </si>
  <si>
    <t>U.4.03.01.02.003</t>
  </si>
  <si>
    <t>Rimborso mutui e altri finanziamenti a medio lungo termine a Città metropolitane e Roma capitale</t>
  </si>
  <si>
    <t>U.4.03.01.02.004</t>
  </si>
  <si>
    <t>Rimborso mutui e altri finanziamenti a medio lungo termine a Unioni di Comuni</t>
  </si>
  <si>
    <t>U.4.03.01.02.005</t>
  </si>
  <si>
    <t>Rimborso mutui e altri finanziamenti a medio lungo termine a Comunità Montane</t>
  </si>
  <si>
    <t>U.4.03.01.02.006</t>
  </si>
  <si>
    <t>Rimborso mutui e altri finanziamenti a medio lungo termine a Camere di Commercio</t>
  </si>
  <si>
    <t>U.4.03.01.02.007</t>
  </si>
  <si>
    <t>Rimborso mutui e altri finanziamenti a medio lungo termine a Università</t>
  </si>
  <si>
    <t>U.4.03.01.02.008</t>
  </si>
  <si>
    <t>Rimborso mutui e altri finanziamenti a medio lungo termine a Parchi nazionali e consorzi ed enti autonomi gestori di parchi e aree naturali protette</t>
  </si>
  <si>
    <t>U.4.03.01.02.009</t>
  </si>
  <si>
    <t>Rimborso mutui e altri finanziamenti a medio lungo termine a Autorità Portuali</t>
  </si>
  <si>
    <t>U.4.03.01.02.010</t>
  </si>
  <si>
    <t xml:space="preserve">Rimborso mutui e altri finanziamenti a medio lungo termine a Aziende sanitarie locali </t>
  </si>
  <si>
    <t>U.4.03.01.02.011</t>
  </si>
  <si>
    <t>Rimborso mutui e altri finanziamenti a medio lungo termine a Aziende ospedaliere e Aziende ospedaliere universitarie integrate con il SSN</t>
  </si>
  <si>
    <t>U.4.03.01.02.012</t>
  </si>
  <si>
    <t>Rimborso mutui e altri finanziamenti a medio lungo termine a Policlinici</t>
  </si>
  <si>
    <t>U.4.03.01.02.013</t>
  </si>
  <si>
    <t>Rimborso mutui e altri finanziamenti a medio lungo termine a Istituti di ricovero e cura a carattere scientifico pubblici</t>
  </si>
  <si>
    <t>U.4.03.01.02.014</t>
  </si>
  <si>
    <t>Rimborso mutui e altri finanziamenti a medio lungo termine a altre Amministrazioni Locali produttrici di servizi sanitari</t>
  </si>
  <si>
    <t>U.4.03.01.02.015</t>
  </si>
  <si>
    <t>Rimborso mutui e altri finanziamenti a medio lungo termine a Agenzie regionali per le erogazioni in agricoltura</t>
  </si>
  <si>
    <t>U.4.03.01.02.016</t>
  </si>
  <si>
    <t>Rimborso mutui e altri finanziamenti a medio lungo termine a altri enti e agenzie regionali e sub regionali</t>
  </si>
  <si>
    <t>U.4.03.01.02.017</t>
  </si>
  <si>
    <t>Rimborso mutui e altri finanziamenti a medio lungo termine a Consorzi di enti locali</t>
  </si>
  <si>
    <t>U.4.03.01.02.018</t>
  </si>
  <si>
    <t>Rimborso mutui e altri finanziamenti a medio lungo termine a Fondazioni e istituzioni liriche locali e da teatri stabili di iniziativa pubblica</t>
  </si>
  <si>
    <t>U.4.03.01.02.019</t>
  </si>
  <si>
    <t>Rimborso mutui e altri finanziamenti a medio lungo termine a altre Amministrazioni Locali n.a.c.</t>
  </si>
  <si>
    <t>U.4.03.01.02.999</t>
  </si>
  <si>
    <t>Rimborso mutui e altri finanziamenti a medio lungo termine a INPS</t>
  </si>
  <si>
    <t>U.4.03.01.03.001</t>
  </si>
  <si>
    <t>Rimborso mutui e altri finanziamenti a medio lungo termine a INAIL</t>
  </si>
  <si>
    <t>U.4.03.01.03.002</t>
  </si>
  <si>
    <t>Rimborso mutui e altri finanziamenti a medio lungo termine a altri Enti di Previdenza n.a.c.</t>
  </si>
  <si>
    <t>U.4.03.01.03.999</t>
  </si>
  <si>
    <t>Rimborso Mutui e altri finanziamenti a medio lungo termine a imprese controllate</t>
  </si>
  <si>
    <t>U.4.03.01.04.001</t>
  </si>
  <si>
    <t>Rimborso Mutui e altri finanziamenti a medio lungo termine a altre imprese partecipate</t>
  </si>
  <si>
    <t>U.4.03.01.04.002</t>
  </si>
  <si>
    <t>U.4.03.01.04.003</t>
  </si>
  <si>
    <t>Rimborso Mutui e altri finanziamenti a medio lungo termine a Cassa Depositi e Prestiti - Gestione Tesoro</t>
  </si>
  <si>
    <t>U.4.03.01.04.004</t>
  </si>
  <si>
    <t>Rimborso Mutui e altri finanziamenti a medio lungo termine ad altre imprese</t>
  </si>
  <si>
    <t>U.4.03.01.04.999</t>
  </si>
  <si>
    <t>Rimborso Mutui e altri finanziamenti a medio lungo termine ad altri soggetti con controparte residente</t>
  </si>
  <si>
    <t>U.4.03.01.05.001</t>
  </si>
  <si>
    <t>Rimborso Mutui e altri finanziamenti a medio lungo termine ad altri soggetti con controparte non residente</t>
  </si>
  <si>
    <t>U.4.03.01.06.001</t>
  </si>
  <si>
    <t>Rimborso prestiti da attualizzazione Contributi Pluriennali</t>
  </si>
  <si>
    <t>U.4.03.02.01.001</t>
  </si>
  <si>
    <t>Rimborso Prestiti - Leasing finanziario</t>
  </si>
  <si>
    <t>U.4.04.02.01.001</t>
  </si>
  <si>
    <t>Rimborso Prestiti - Operazioni di cartolarizzazione</t>
  </si>
  <si>
    <t>U.4.04.03.01.001</t>
  </si>
  <si>
    <t>Rimborso prestiti - Derivati</t>
  </si>
  <si>
    <t>U.4.04.04.01.001</t>
  </si>
  <si>
    <t>Chiusura Anticipazioni ricevute da istituto tesoriere/cassiere</t>
  </si>
  <si>
    <t>U.5.01.01.01.001</t>
  </si>
  <si>
    <t>Altre uscite per partite di giro n.a.c.</t>
  </si>
  <si>
    <t>U.7.01.99.99.999</t>
  </si>
  <si>
    <t>Acquisto di beni per conto di terzi</t>
  </si>
  <si>
    <t>U.7.02.01.01.001</t>
  </si>
  <si>
    <t>Acquisto di servizi per conto di terzi</t>
  </si>
  <si>
    <t>U.7.02.01.02.001</t>
  </si>
  <si>
    <t>2.4.7.04.16.01.002</t>
  </si>
  <si>
    <t>2.4.5.06.03.01.001</t>
  </si>
  <si>
    <t>2.4.1.01.03.01.001</t>
  </si>
  <si>
    <t>2.4.1.01.04.01.001</t>
  </si>
  <si>
    <t>2.4.1.01.07.01.001</t>
  </si>
  <si>
    <t>2.4.1.01.08.01.001</t>
  </si>
  <si>
    <t>Prestiti obbligazionari</t>
  </si>
  <si>
    <t>2.4.1.03.01.01.001</t>
  </si>
  <si>
    <t>2.4.1.03.01.01.002</t>
  </si>
  <si>
    <t>2.4.1.03.01.01.003</t>
  </si>
  <si>
    <t>2.4.1.03.01.01.004</t>
  </si>
  <si>
    <t>2.4.1.03.01.01.005</t>
  </si>
  <si>
    <t>2.4.1.03.01.01.006</t>
  </si>
  <si>
    <t>2.4.1.03.01.01.007</t>
  </si>
  <si>
    <t>2.4.1.03.01.01.008</t>
  </si>
  <si>
    <t>2.4.1.03.01.01.009</t>
  </si>
  <si>
    <t>2.4.1.03.01.01.010</t>
  </si>
  <si>
    <t>2.4.1.03.01.01.011</t>
  </si>
  <si>
    <t>2.4.1.03.01.01.012</t>
  </si>
  <si>
    <t>2.4.1.03.01.01.999</t>
  </si>
  <si>
    <t>2.4.1.03.01.02.001</t>
  </si>
  <si>
    <t>2.4.1.03.01.02.002</t>
  </si>
  <si>
    <t>2.4.1.03.01.02.003</t>
  </si>
  <si>
    <t>2.4.1.03.01.02.004</t>
  </si>
  <si>
    <t>2.4.1.03.01.02.005</t>
  </si>
  <si>
    <t>2.4.1.03.01.02.006</t>
  </si>
  <si>
    <t>2.4.1.03.01.02.007</t>
  </si>
  <si>
    <t>2.4.1.03.01.02.008</t>
  </si>
  <si>
    <t>2.4.1.03.01.02.009</t>
  </si>
  <si>
    <t>2.4.1.03.01.02.010</t>
  </si>
  <si>
    <t>2.4.1.03.01.02.011</t>
  </si>
  <si>
    <t>2.4.1.03.01.02.012</t>
  </si>
  <si>
    <t>2.4.1.03.01.02.013</t>
  </si>
  <si>
    <t>2.4.1.03.01.02.014</t>
  </si>
  <si>
    <t>2.4.1.03.01.02.015</t>
  </si>
  <si>
    <t>2.4.1.03.01.02.016</t>
  </si>
  <si>
    <t>2.4.1.03.01.02.017</t>
  </si>
  <si>
    <t>2.4.1.03.01.02.018</t>
  </si>
  <si>
    <t>2.4.1.03.01.02.019</t>
  </si>
  <si>
    <t>2.4.1.03.01.02.999</t>
  </si>
  <si>
    <t>2.4.1.03.01.03.001</t>
  </si>
  <si>
    <t>2.4.1.03.01.03.002</t>
  </si>
  <si>
    <t>2.4.1.03.01.03.999</t>
  </si>
  <si>
    <t>2.4.1.04.01.01.001</t>
  </si>
  <si>
    <t>2.4.1.04.01.02.001</t>
  </si>
  <si>
    <t>2.4.1.04.01.03.001</t>
  </si>
  <si>
    <t>2.4.1.04.02.01.001</t>
  </si>
  <si>
    <t>2.4.1.03.02.01.001</t>
  </si>
  <si>
    <t>2.4.1.03.02.02.001</t>
  </si>
  <si>
    <t>2.4.1.03.02.03.001</t>
  </si>
  <si>
    <t>2.4.1.04.09.01.001</t>
  </si>
  <si>
    <t>2.4.1.03.03.01.001</t>
  </si>
  <si>
    <t>2.4.1.03.03.02.001</t>
  </si>
  <si>
    <t>2.4.1.03.03.03.001</t>
  </si>
  <si>
    <t>2.4.1.04.10.01.001</t>
  </si>
  <si>
    <t>2.4.1.03.04.01.001</t>
  </si>
  <si>
    <t>2.4.1.03.04.01.002</t>
  </si>
  <si>
    <t>2.4.1.03.04.01.003</t>
  </si>
  <si>
    <t>2.4.1.03.04.01.004</t>
  </si>
  <si>
    <t>2.4.1.03.04.01.005</t>
  </si>
  <si>
    <t>2.4.1.03.04.01.006</t>
  </si>
  <si>
    <t>2.4.1.03.04.01.007</t>
  </si>
  <si>
    <t>2.4.1.03.04.01.008</t>
  </si>
  <si>
    <t>2.4.1.03.04.01.009</t>
  </si>
  <si>
    <t>2.4.1.03.04.01.010</t>
  </si>
  <si>
    <t>2.4.1.03.04.01.011</t>
  </si>
  <si>
    <t>2.4.1.03.04.01.012</t>
  </si>
  <si>
    <t>2.4.1.03.04.01.999</t>
  </si>
  <si>
    <t>2.4.1.03.04.02.001</t>
  </si>
  <si>
    <t>2.4.1.03.04.02.002</t>
  </si>
  <si>
    <t>2.4.1.03.04.02.003</t>
  </si>
  <si>
    <t>2.4.1.03.04.02.004</t>
  </si>
  <si>
    <t>2.4.1.03.04.02.005</t>
  </si>
  <si>
    <t>2.4.1.03.04.02.006</t>
  </si>
  <si>
    <t>2.4.1.03.04.02.007</t>
  </si>
  <si>
    <t>2.4.1.03.04.02.008</t>
  </si>
  <si>
    <t>2.4.1.03.04.02.009</t>
  </si>
  <si>
    <t>2.4.1.03.04.02.010</t>
  </si>
  <si>
    <t>2.4.1.03.04.02.011</t>
  </si>
  <si>
    <t>2.4.1.03.04.02.012</t>
  </si>
  <si>
    <t>2.4.1.03.04.02.013</t>
  </si>
  <si>
    <t>2.4.1.03.04.02.014</t>
  </si>
  <si>
    <t>2.4.1.03.04.02.015</t>
  </si>
  <si>
    <t>2.4.1.03.04.02.016</t>
  </si>
  <si>
    <t>2.4.1.03.04.02.017</t>
  </si>
  <si>
    <t>2.4.1.03.04.02.018</t>
  </si>
  <si>
    <t>2.4.1.03.04.02.019</t>
  </si>
  <si>
    <t>2.4.1.03.04.02.999</t>
  </si>
  <si>
    <t>2.4.1.03.04.03.001</t>
  </si>
  <si>
    <t>2.4.1.03.04.03.002</t>
  </si>
  <si>
    <t>2.4.1.03.04.03.999</t>
  </si>
  <si>
    <t>2.4.1.04.03.01.001</t>
  </si>
  <si>
    <t>2.4.1.04.03.02.001</t>
  </si>
  <si>
    <t>2.4.1.04.03.04.001</t>
  </si>
  <si>
    <t>2.4.1.04.03.05.001</t>
  </si>
  <si>
    <t>2.4.1.04.03.03.001</t>
  </si>
  <si>
    <t>2.4.1.04.04.01.001</t>
  </si>
  <si>
    <t>2.4.1.04.04.02.001</t>
  </si>
  <si>
    <t>2.4.1.04.17.01.001</t>
  </si>
  <si>
    <t>2.4.1.04.11.01.001</t>
  </si>
  <si>
    <t>2.4.1.04.13.01.001</t>
  </si>
  <si>
    <t>2.4.1.04.17.02.001</t>
  </si>
  <si>
    <t>2.4.1.02.01.01.001</t>
  </si>
  <si>
    <t>CODICE SPP</t>
  </si>
  <si>
    <t>Conti di Debito</t>
  </si>
  <si>
    <t>Descrizione SPP</t>
  </si>
  <si>
    <t>Descrizione SPA</t>
  </si>
  <si>
    <r>
      <t xml:space="preserve">Rimborso Mutui e altri finanziamenti a medio lungo termine a Cassa Depositi e Prestiti - </t>
    </r>
    <r>
      <rPr>
        <u/>
        <sz val="10"/>
        <rFont val="Arial"/>
        <family val="2"/>
      </rPr>
      <t xml:space="preserve">Gestione CDP </t>
    </r>
    <r>
      <rPr>
        <sz val="10"/>
        <rFont val="Arial"/>
        <family val="2"/>
      </rPr>
      <t>SPA</t>
    </r>
  </si>
  <si>
    <t>Entrate da rimborsi di IVA a credito</t>
  </si>
  <si>
    <t>E.3.05.02.02.002</t>
  </si>
  <si>
    <t>Accensione Prestiti - Leasing finanziario</t>
  </si>
  <si>
    <t>E.6.04.02.01.001</t>
  </si>
  <si>
    <t>Accensione Prestiti - Operazioni di cartolarizzazione finanziaria</t>
  </si>
  <si>
    <t>E.6.04.03.01.001</t>
  </si>
  <si>
    <t>Accensione Prestiti - Operazioni di cartolarizzazione immobiliare</t>
  </si>
  <si>
    <t>E.6.04.03.02.001</t>
  </si>
  <si>
    <t>Livelli</t>
  </si>
  <si>
    <t>Codice</t>
  </si>
  <si>
    <t>Descrizione voce</t>
  </si>
  <si>
    <t>Raccordo con Stato Patrimoniale</t>
  </si>
  <si>
    <t>I</t>
  </si>
  <si>
    <t>Attivo</t>
  </si>
  <si>
    <t>II</t>
  </si>
  <si>
    <t>1.1</t>
  </si>
  <si>
    <t>Crediti verso soci e partecipanti</t>
  </si>
  <si>
    <t>III</t>
  </si>
  <si>
    <t>IV</t>
  </si>
  <si>
    <t>V</t>
  </si>
  <si>
    <t>VI</t>
  </si>
  <si>
    <t>VII</t>
  </si>
  <si>
    <t>A</t>
  </si>
  <si>
    <t xml:space="preserve"> </t>
  </si>
  <si>
    <t>1.1.2</t>
  </si>
  <si>
    <t>Crediti verso Amministrazioni per versamenti di fondo di dotazione ancora dovuti</t>
  </si>
  <si>
    <t>1.1.2.01</t>
  </si>
  <si>
    <t>1.1.2.01.01</t>
  </si>
  <si>
    <t>1.1.2.01.01.01</t>
  </si>
  <si>
    <t>1.1.2.01.01.01.001</t>
  </si>
  <si>
    <t>1.2</t>
  </si>
  <si>
    <t>Immobilizzazioni</t>
  </si>
  <si>
    <t>1.2.1</t>
  </si>
  <si>
    <t>Immobilizzazioni immateriali</t>
  </si>
  <si>
    <t>1.2.1.01</t>
  </si>
  <si>
    <t>Costi di impianto e di ampliamento</t>
  </si>
  <si>
    <t>1.2.1.01.01</t>
  </si>
  <si>
    <t>1.2.1.01.01.01</t>
  </si>
  <si>
    <t>1.2.1.01.01.01.001</t>
  </si>
  <si>
    <t>B</t>
  </si>
  <si>
    <t>1.2.1.02</t>
  </si>
  <si>
    <t>Costi di ricerca, sviluppo e pubblicità</t>
  </si>
  <si>
    <t>1.2.1.02.01</t>
  </si>
  <si>
    <t>Costi di ricerca e sviluppo</t>
  </si>
  <si>
    <t>1.2.1.02.01.01</t>
  </si>
  <si>
    <t>1.2.1.02.01.01.001</t>
  </si>
  <si>
    <t>1.2.1.02.02</t>
  </si>
  <si>
    <t>Costi di pubblicità</t>
  </si>
  <si>
    <t>1.2.1.02.02.01</t>
  </si>
  <si>
    <t>1.2.1.02.02.01.001</t>
  </si>
  <si>
    <t>1.2.1.03</t>
  </si>
  <si>
    <t>Diritti di brevetto, utilizzazione di opere dell'ingegno e software</t>
  </si>
  <si>
    <t>1.2.1.03.01</t>
  </si>
  <si>
    <t>1.2.1.03.01.01</t>
  </si>
  <si>
    <t>1.2.1.03.01.01.001</t>
  </si>
  <si>
    <t>1.2.1.03.02</t>
  </si>
  <si>
    <t>Brevetti in leasing finanziario</t>
  </si>
  <si>
    <t>1.2.1.03.02.01</t>
  </si>
  <si>
    <t>1.2.1.03.02.01.001</t>
  </si>
  <si>
    <t>1.2.1.03.03</t>
  </si>
  <si>
    <t>1.2.1.03.03.01</t>
  </si>
  <si>
    <t>1.2.1.03.03.01.001</t>
  </si>
  <si>
    <t>1.2.1.03.04</t>
  </si>
  <si>
    <t>Opere dell'ingegno e Diritti d'autore in leasing finanziario</t>
  </si>
  <si>
    <t>1.2.1.03.04.01</t>
  </si>
  <si>
    <t>1.2.1.03.04.01.001</t>
  </si>
  <si>
    <t>1.2.1.03.05</t>
  </si>
  <si>
    <t>1.2.1.03.05.01</t>
  </si>
  <si>
    <t>1.2.1.03.05.01.001</t>
  </si>
  <si>
    <t>1.2.1.03.06</t>
  </si>
  <si>
    <t>Software acquistato in leasing finanziario</t>
  </si>
  <si>
    <t>1.2.1.03.06.01</t>
  </si>
  <si>
    <t>1.2.1.03.06.01.001</t>
  </si>
  <si>
    <t>1.2.1.03.07</t>
  </si>
  <si>
    <t>1.2.1.03.07.01</t>
  </si>
  <si>
    <t>1.2.1.03.07.01.001</t>
  </si>
  <si>
    <t>1.2.1.04</t>
  </si>
  <si>
    <t>Concessioni, licenze, marchi e diritti simili</t>
  </si>
  <si>
    <t>1.2.1.04.01</t>
  </si>
  <si>
    <t>1.2.1.04.01.01</t>
  </si>
  <si>
    <t>1.2.1.04.01.01.001</t>
  </si>
  <si>
    <t>1.2.1.05</t>
  </si>
  <si>
    <t>1.2.1.05.01</t>
  </si>
  <si>
    <t>1.2.1.05.01.01</t>
  </si>
  <si>
    <t>1.2.1.05.01.01.001</t>
  </si>
  <si>
    <t>1.2.1.06</t>
  </si>
  <si>
    <t>Immobilizzazioni immateriali in corso e acconti</t>
  </si>
  <si>
    <t>1.2.1.06.01</t>
  </si>
  <si>
    <t>Acconti per realizzazione beni immateriali</t>
  </si>
  <si>
    <t>1.2.1.06.01.01</t>
  </si>
  <si>
    <t>1.2.1.06.01.01.001</t>
  </si>
  <si>
    <t>1.2.1.06.02</t>
  </si>
  <si>
    <t>Software</t>
  </si>
  <si>
    <t>1.2.1.06.02.01</t>
  </si>
  <si>
    <t>1.2.1.06.02.01.001</t>
  </si>
  <si>
    <t>1.2.1.06.99</t>
  </si>
  <si>
    <t>Altre opere immateriali</t>
  </si>
  <si>
    <t>1.2.1.06.99.01</t>
  </si>
  <si>
    <t>1.2.1.06.99.01.001</t>
  </si>
  <si>
    <t>1.2.1.07</t>
  </si>
  <si>
    <t>Manutenzione straordinaria su beni di terzi</t>
  </si>
  <si>
    <t>1.2.1.07.01</t>
  </si>
  <si>
    <t>Manutenzione straordinaria su beni  di terzi</t>
  </si>
  <si>
    <t>1.2.1.07.01.01</t>
  </si>
  <si>
    <t>1.2.1.07.01.01.001</t>
  </si>
  <si>
    <t>1.2.1.07.01.01.999</t>
  </si>
  <si>
    <t>1.2.1.99</t>
  </si>
  <si>
    <t>Altre immobilizzazioni immateriali</t>
  </si>
  <si>
    <t>1.2.1.99.01</t>
  </si>
  <si>
    <t>Altre immobilizzazioni immateriali n.a.c.</t>
  </si>
  <si>
    <t>1.2.1.99.01.01</t>
  </si>
  <si>
    <t>1.2.1.99.01.01.001</t>
  </si>
  <si>
    <t>1.2.1.99.01.02</t>
  </si>
  <si>
    <t>Altre immobilizzazioni immateriali n.a.c. acquisite mediante operazioni di leasing finanziario</t>
  </si>
  <si>
    <t>1.2.1.99.01.02.001</t>
  </si>
  <si>
    <t>1.2.2</t>
  </si>
  <si>
    <t>Immobilizzazioni materiali</t>
  </si>
  <si>
    <t>1.2.2.01</t>
  </si>
  <si>
    <t>Beni demaniali</t>
  </si>
  <si>
    <t>1.2.2.01.01</t>
  </si>
  <si>
    <t>Infrastrutture demaniali</t>
  </si>
  <si>
    <t>1.2.2.01.01.01</t>
  </si>
  <si>
    <t>1.2.2.01.01.01.001</t>
  </si>
  <si>
    <t>1.3</t>
  </si>
  <si>
    <t>1.2.2.01.02</t>
  </si>
  <si>
    <t>Altri beni immobili demaniali</t>
  </si>
  <si>
    <t>1.2.2.01.02.01</t>
  </si>
  <si>
    <t>1.2.2.01.02.01.001</t>
  </si>
  <si>
    <t>1.2.2.01.03</t>
  </si>
  <si>
    <t>Terreni demaniali</t>
  </si>
  <si>
    <t>1.2.2.01.03.01</t>
  </si>
  <si>
    <t>1.2.2.01.03.01.001</t>
  </si>
  <si>
    <t>1.2.2.01.99</t>
  </si>
  <si>
    <t>Altri beni demaniali</t>
  </si>
  <si>
    <t>1.2.2.01.99.01</t>
  </si>
  <si>
    <t>1.2.2.01.99.01.001</t>
  </si>
  <si>
    <t>1.9</t>
  </si>
  <si>
    <t>1.2.2.02</t>
  </si>
  <si>
    <t>Immobilizzazioni materiali non demaniali</t>
  </si>
  <si>
    <t>1.2.2.02.01</t>
  </si>
  <si>
    <t>Mezzi di trasporto ad uso civile, di sicurezza e ordine pubblico</t>
  </si>
  <si>
    <t>1.2.2.02.01.01</t>
  </si>
  <si>
    <t>1.2.2.02.01.01.001</t>
  </si>
  <si>
    <t>2.5</t>
  </si>
  <si>
    <t>1.2.2.02.01.02</t>
  </si>
  <si>
    <t>1.2.2.02.01.02.001</t>
  </si>
  <si>
    <t>1.2.2.02.01.03</t>
  </si>
  <si>
    <t>1.2.2.02.01.03.001</t>
  </si>
  <si>
    <t>1.2.2.02.01.99</t>
  </si>
  <si>
    <t>1.2.2.02.01.99.999</t>
  </si>
  <si>
    <t>1.2.2.02.03</t>
  </si>
  <si>
    <t>Mobili e arredi</t>
  </si>
  <si>
    <t>1.2.2.02.03.01</t>
  </si>
  <si>
    <t>1.2.2.02.03.01.001</t>
  </si>
  <si>
    <t>2.7</t>
  </si>
  <si>
    <t>1.2.2.02.03.02</t>
  </si>
  <si>
    <t>1.2.2.02.03.02.001</t>
  </si>
  <si>
    <t>1.2.2.02.03.03</t>
  </si>
  <si>
    <t>1.2.2.02.03.03.001</t>
  </si>
  <si>
    <t>1.2.2.02.03.99</t>
  </si>
  <si>
    <t>1.2.2.02.03.99.001</t>
  </si>
  <si>
    <t>1.2.2.02.04</t>
  </si>
  <si>
    <t>Impianti e macchinari</t>
  </si>
  <si>
    <t>1.2.2.02.04.01</t>
  </si>
  <si>
    <t>1.2.2.02.04.01.001</t>
  </si>
  <si>
    <t>2.3</t>
  </si>
  <si>
    <t>1.2.2.02.04.99</t>
  </si>
  <si>
    <t>1.2.2.02.04.99.001</t>
  </si>
  <si>
    <t>1.2.2.02.05</t>
  </si>
  <si>
    <t>Attrezzature</t>
  </si>
  <si>
    <t>1.2.2.02.05.01</t>
  </si>
  <si>
    <t>1.2.2.02.05.01.001</t>
  </si>
  <si>
    <t>2.4</t>
  </si>
  <si>
    <t>1.2.2.02.05.02</t>
  </si>
  <si>
    <t>1.2.2.02.05.02.001</t>
  </si>
  <si>
    <t>1.2.2.02.05.99</t>
  </si>
  <si>
    <t>1.2.2.02.05.99.999</t>
  </si>
  <si>
    <t>1.2.2.02.06</t>
  </si>
  <si>
    <t xml:space="preserve">Macchine per ufficio </t>
  </si>
  <si>
    <t>1.2.2.02.06.01</t>
  </si>
  <si>
    <t>1.2.2.02.06.01.001</t>
  </si>
  <si>
    <t>2.6</t>
  </si>
  <si>
    <t>1.2.2.02.07</t>
  </si>
  <si>
    <t>Hardware</t>
  </si>
  <si>
    <t>1.2.2.02.07.01</t>
  </si>
  <si>
    <t>1.2.2.02.07.01.001</t>
  </si>
  <si>
    <t>1.2.2.02.07.02</t>
  </si>
  <si>
    <t>1.2.2.02.07.02.001</t>
  </si>
  <si>
    <t>1.2.2.02.07.03</t>
  </si>
  <si>
    <t>1.2.2.02.07.03.001</t>
  </si>
  <si>
    <t>1.2.2.02.07.04</t>
  </si>
  <si>
    <t>1.2.2.02.07.04.001</t>
  </si>
  <si>
    <t>1.2.2.02.07.05</t>
  </si>
  <si>
    <t>1.2.2.02.07.05.001</t>
  </si>
  <si>
    <t>1.2.2.02.07.99</t>
  </si>
  <si>
    <t>1.2.2.02.07.99.999</t>
  </si>
  <si>
    <t>1.2.2.02.08</t>
  </si>
  <si>
    <t>Armi</t>
  </si>
  <si>
    <t>1.2.2.02.08.01</t>
  </si>
  <si>
    <t>1.2.2.02.08.01.001</t>
  </si>
  <si>
    <t>2.99</t>
  </si>
  <si>
    <t>1.2.2.02.08.99</t>
  </si>
  <si>
    <t>1.2.2.02.08.99.999</t>
  </si>
  <si>
    <t>1.2.2.02.09</t>
  </si>
  <si>
    <t>Beni immobili</t>
  </si>
  <si>
    <t>1.2.2.02.09.01</t>
  </si>
  <si>
    <t>1.2.2.02.09.01.001</t>
  </si>
  <si>
    <t>2.2</t>
  </si>
  <si>
    <t>1.2.2.02.09.02</t>
  </si>
  <si>
    <t>1.2.2.02.09.02.001</t>
  </si>
  <si>
    <t>1.2.2.02.09.03</t>
  </si>
  <si>
    <t>1.2.2.02.09.03.001</t>
  </si>
  <si>
    <t>1.2.2.02.09.04</t>
  </si>
  <si>
    <t>1.2.2.02.09.04.001</t>
  </si>
  <si>
    <t>1.2.2.02.09.05</t>
  </si>
  <si>
    <t>1.2.2.02.09.05.001</t>
  </si>
  <si>
    <t>1.2.2.02.09.07</t>
  </si>
  <si>
    <t>1.2.2.02.09.07.001</t>
  </si>
  <si>
    <t>1.2.2.02.09.08</t>
  </si>
  <si>
    <t>1.2.2.02.09.08.001</t>
  </si>
  <si>
    <t>1.2.2.02.09.09</t>
  </si>
  <si>
    <t>1.2.2.02.09.09.001</t>
  </si>
  <si>
    <t>2.8</t>
  </si>
  <si>
    <t>1.2.2.02.09.10</t>
  </si>
  <si>
    <t>1.2.2.02.09.10.001</t>
  </si>
  <si>
    <t>1.2.2.02.09.11</t>
  </si>
  <si>
    <t>1.2.2.02.09.11.001</t>
  </si>
  <si>
    <t>1.2.2.02.09.13</t>
  </si>
  <si>
    <t>1.2.2.02.09.13.001</t>
  </si>
  <si>
    <t>1.2.2.02.09.14</t>
  </si>
  <si>
    <t>1.2.2.02.09.14.001</t>
  </si>
  <si>
    <t>1.2.2.02.09.16</t>
  </si>
  <si>
    <t>1.2.2.02.09.16.001</t>
  </si>
  <si>
    <t>1.2.2.02.09.17</t>
  </si>
  <si>
    <t>1.2.2.02.09.17.001</t>
  </si>
  <si>
    <t>1.2.2.02.09.18</t>
  </si>
  <si>
    <t>1.2.2.02.09.18.001</t>
  </si>
  <si>
    <t>1.2.2.02.09.19</t>
  </si>
  <si>
    <t xml:space="preserve">Fabbricati ad uso strumentale </t>
  </si>
  <si>
    <t>1.2.2.02.09.19.001</t>
  </si>
  <si>
    <t>1.2.2.02.09.99</t>
  </si>
  <si>
    <t>1.2.2.02.09.99.999</t>
  </si>
  <si>
    <t>1.2.2.02.10</t>
  </si>
  <si>
    <t>Beni immobili di valore culturale, storico ed artistico</t>
  </si>
  <si>
    <t>1.2.2.02.10.01</t>
  </si>
  <si>
    <t>1.2.2.02.10.01.001</t>
  </si>
  <si>
    <t>1.2.2.02.10.02</t>
  </si>
  <si>
    <t>1.2.2.02.10.02.001</t>
  </si>
  <si>
    <t>1.2.2.02.10.03</t>
  </si>
  <si>
    <t>1.2.2.02.10.03.001</t>
  </si>
  <si>
    <t>1.2.2.02.10.04</t>
  </si>
  <si>
    <t>1.2.2.02.10.04.001</t>
  </si>
  <si>
    <t>1.2.2.02.10.05</t>
  </si>
  <si>
    <t>1.2.2.02.10.05.001</t>
  </si>
  <si>
    <t>1.2.2.02.10.06</t>
  </si>
  <si>
    <t>1.2.2.02.10.06.001</t>
  </si>
  <si>
    <t>1.2.2.02.10.07</t>
  </si>
  <si>
    <t>1.2.2.02.10.07.001</t>
  </si>
  <si>
    <t>1.2.2.02.10.08</t>
  </si>
  <si>
    <t>1.2.2.02.10.08.001</t>
  </si>
  <si>
    <t>1.2.2.02.10.09</t>
  </si>
  <si>
    <t>1.2.2.02.10.09.001</t>
  </si>
  <si>
    <t>1.2.2.02.10.99</t>
  </si>
  <si>
    <t>1.2.2.02.10.99.999</t>
  </si>
  <si>
    <t>1.2.2.02.11</t>
  </si>
  <si>
    <t>1.2.2.02.11.01</t>
  </si>
  <si>
    <t>1.2.2.02.11.01.001</t>
  </si>
  <si>
    <t>1.2.2.02.12</t>
  </si>
  <si>
    <t>Altri beni materiali</t>
  </si>
  <si>
    <t>1.2.2.02.12.01</t>
  </si>
  <si>
    <t>1.2.2.02.12.01.001</t>
  </si>
  <si>
    <t>1.2.2.02.12.02</t>
  </si>
  <si>
    <t>1.2.2.02.12.02.001</t>
  </si>
  <si>
    <t>1.2.2.02.12.99</t>
  </si>
  <si>
    <t>1.2.2.02.12.99.999</t>
  </si>
  <si>
    <t>1.2.2.02.13</t>
  </si>
  <si>
    <t>Terreni</t>
  </si>
  <si>
    <t>1.2.2.02.13.01</t>
  </si>
  <si>
    <t>1.2.2.02.13.01.001</t>
  </si>
  <si>
    <t>2.1</t>
  </si>
  <si>
    <t>1.2.2.02.13.02</t>
  </si>
  <si>
    <t>1.2.2.02.13.02.001</t>
  </si>
  <si>
    <t>1.2.2.02.13.99</t>
  </si>
  <si>
    <t>1.2.2.02.13.99.999</t>
  </si>
  <si>
    <t>1.2.2.03</t>
  </si>
  <si>
    <t>Patrimonio naturale non prodotto</t>
  </si>
  <si>
    <t>1.2.2.03.01</t>
  </si>
  <si>
    <t>1.2.2.03.01.01</t>
  </si>
  <si>
    <t>1.2.2.03.01.01.001</t>
  </si>
  <si>
    <t>1.2.2.03.02</t>
  </si>
  <si>
    <t>1.2.2.03.02.01</t>
  </si>
  <si>
    <t>1.2.2.03.02.01.001</t>
  </si>
  <si>
    <t>1.2.2.03.03</t>
  </si>
  <si>
    <t>1.2.2.03.03.01</t>
  </si>
  <si>
    <t>1.2.2.03.03.01.001</t>
  </si>
  <si>
    <t>1.2.2.03.04</t>
  </si>
  <si>
    <t>1.2.2.03.04.01</t>
  </si>
  <si>
    <t>1.2.2.03.04.01.001</t>
  </si>
  <si>
    <t>1.2.2.03.05</t>
  </si>
  <si>
    <t>1.2.2.03.05.01</t>
  </si>
  <si>
    <t>1.2.2.03.05.01.001</t>
  </si>
  <si>
    <t>1.2.2.03.06</t>
  </si>
  <si>
    <t>1.2.2.03.06.01</t>
  </si>
  <si>
    <t>1.2.2.03.06.01.001</t>
  </si>
  <si>
    <t>1.2.2.04</t>
  </si>
  <si>
    <t>Immobilizzazioni materiali in corso</t>
  </si>
  <si>
    <t>1.2.2.04.01</t>
  </si>
  <si>
    <t>Acconti per realizzazione di immobilizzazioni materiali</t>
  </si>
  <si>
    <t>1.2.2.04.01.01</t>
  </si>
  <si>
    <t>1.2.2.04.01.01.001</t>
  </si>
  <si>
    <t>1.2.2.04.02</t>
  </si>
  <si>
    <t>Immobilizzazioni materiali in costruzione</t>
  </si>
  <si>
    <t>1.2.2.04.02.01</t>
  </si>
  <si>
    <t>1.2.2.04.02.01.001</t>
  </si>
  <si>
    <t>1.2.2.05</t>
  </si>
  <si>
    <t>Immobilizzazioni materiali acquistite mediante leasing finanziario</t>
  </si>
  <si>
    <t>1.2.2.05.01</t>
  </si>
  <si>
    <t>Mezzi di trasporto ad uso civile, di sicurezza e ordine pubblico acquisiti mediante operazioni di leasing finanziario</t>
  </si>
  <si>
    <t>1.2.2.05.01.01</t>
  </si>
  <si>
    <t>1.2.2.05.01.01.001</t>
  </si>
  <si>
    <t>1.2.2.05.01.02</t>
  </si>
  <si>
    <t>1.2.2.05.01.02.001</t>
  </si>
  <si>
    <t>1.2.2.05.01.03</t>
  </si>
  <si>
    <t>1.2.2.05.01.03.001</t>
  </si>
  <si>
    <t>1.2.2.05.01.99</t>
  </si>
  <si>
    <t>Mezzi di trasporto n.a.c. acquisiti mediante operazioni di leasing finanziario</t>
  </si>
  <si>
    <t>1.2.2.05.01.99.999</t>
  </si>
  <si>
    <t>1.2.2.05.03</t>
  </si>
  <si>
    <t>Mobili e arredi acquisiti mediante operazioni di leasing finanziario</t>
  </si>
  <si>
    <t>1.2.2.05.03.01</t>
  </si>
  <si>
    <t>1.2.2.05.03.01.001</t>
  </si>
  <si>
    <t>1.2.2.05.03.02</t>
  </si>
  <si>
    <t>1.2.2.05.03.02.001</t>
  </si>
  <si>
    <t>1.2.2.05.03.99</t>
  </si>
  <si>
    <t>Mobili e arredi n.a.c. acquisiti mediante operazioni di leasing finanziario</t>
  </si>
  <si>
    <t>1.2.2.05.03.99.999</t>
  </si>
  <si>
    <t>1.2.2.05.04</t>
  </si>
  <si>
    <t>Impianti e macchinari acquisiti mediante operazioni di leasing finanziario</t>
  </si>
  <si>
    <t>1.2.2.05.04.01</t>
  </si>
  <si>
    <t>1.2.2.05.04.01.001</t>
  </si>
  <si>
    <t>a</t>
  </si>
  <si>
    <t>1.2.2.05.04.02</t>
  </si>
  <si>
    <t>1.2.2.05.04.02.001</t>
  </si>
  <si>
    <t>1.2.2.05.05</t>
  </si>
  <si>
    <t>1.2.2.05.05.01</t>
  </si>
  <si>
    <t>1.2.2.05.05.01.001</t>
  </si>
  <si>
    <t>1.2.2.05.05.02</t>
  </si>
  <si>
    <t>1.2.2.05.05.02.001</t>
  </si>
  <si>
    <t>1.2.2.05.05.99</t>
  </si>
  <si>
    <t>1.2.2.05.05.99.999</t>
  </si>
  <si>
    <t>1.2.2.05.06</t>
  </si>
  <si>
    <t>1.2.2.05.06.01</t>
  </si>
  <si>
    <t>1.2.2.05.06.01.001</t>
  </si>
  <si>
    <t>1.2.2.05.07</t>
  </si>
  <si>
    <t>Hardware acquisito mediante operazioni di leasing finanziario</t>
  </si>
  <si>
    <t>1.2.2.05.07.01</t>
  </si>
  <si>
    <t>1.2.2.05.07.01.001</t>
  </si>
  <si>
    <t>1.2.2.05.07.02</t>
  </si>
  <si>
    <t>1.2.2.05.07.02.001</t>
  </si>
  <si>
    <t>1.2.2.05.07.03</t>
  </si>
  <si>
    <t>1.2.2.05.07.03.001</t>
  </si>
  <si>
    <t>1.2.2.05.07.04</t>
  </si>
  <si>
    <t>1.2.2.05.07.04.001</t>
  </si>
  <si>
    <t>1.2.2.05.07.05</t>
  </si>
  <si>
    <t>1.2.2.05.07.05.001</t>
  </si>
  <si>
    <t>1.2.2.05.07.99</t>
  </si>
  <si>
    <t>1.2.2.05.07.99.999</t>
  </si>
  <si>
    <t>1.2.2.05.08</t>
  </si>
  <si>
    <t>Armi acquisite mediante operazioni di leasing finanziario</t>
  </si>
  <si>
    <t>1.2.2.05.08.01</t>
  </si>
  <si>
    <t>1.2.2.05.08.01.001</t>
  </si>
  <si>
    <t>1.2.2.05.08.99</t>
  </si>
  <si>
    <t>1.2.2.05.08.99.999</t>
  </si>
  <si>
    <t>1.2.2.05.09</t>
  </si>
  <si>
    <t>Beni immobili acquisiti mediante operazioni di leasing finanziario</t>
  </si>
  <si>
    <t>1.2.2.05.09.01</t>
  </si>
  <si>
    <t>1.2.2.05.09.01.001</t>
  </si>
  <si>
    <t>1.2.2.05.09.02</t>
  </si>
  <si>
    <r>
      <t xml:space="preserve">Fabbricati ad uso commerciale </t>
    </r>
    <r>
      <rPr>
        <b/>
        <strike/>
        <sz val="8"/>
        <color indexed="8"/>
        <rFont val="Arial"/>
        <family val="2"/>
      </rPr>
      <t xml:space="preserve">e governativo </t>
    </r>
    <r>
      <rPr>
        <b/>
        <sz val="8"/>
        <color indexed="8"/>
        <rFont val="Arial"/>
        <family val="2"/>
      </rPr>
      <t>acquisiti mediante operazioni di leasing finanziario</t>
    </r>
  </si>
  <si>
    <t>1.2.2.05.09.02.001</t>
  </si>
  <si>
    <r>
      <t xml:space="preserve">Fabbricati ad uso commerciale </t>
    </r>
    <r>
      <rPr>
        <strike/>
        <sz val="8"/>
        <color indexed="8"/>
        <rFont val="Arial"/>
        <family val="2"/>
      </rPr>
      <t xml:space="preserve">e governativo </t>
    </r>
    <r>
      <rPr>
        <sz val="8"/>
        <color indexed="8"/>
        <rFont val="Arial"/>
        <family val="2"/>
      </rPr>
      <t>acquisiti mediante operazioni di leasing finanziario</t>
    </r>
  </si>
  <si>
    <t>1.2.2.05.09.03</t>
  </si>
  <si>
    <t>1.2.2.05.09.03.001</t>
  </si>
  <si>
    <t>1.2.2.05.09.04</t>
  </si>
  <si>
    <t>1.2.2.05.09.04.001</t>
  </si>
  <si>
    <t>1.2.2.05.09.05</t>
  </si>
  <si>
    <t>1.2.2.05.09.05.001</t>
  </si>
  <si>
    <t>1.2.2.05.09.06</t>
  </si>
  <si>
    <t>1.2.2.05.09.06.001</t>
  </si>
  <si>
    <t>1.2.2.05.09.07</t>
  </si>
  <si>
    <t>1.2.2.05.09.07.001</t>
  </si>
  <si>
    <t>1.2.2.05.09.08</t>
  </si>
  <si>
    <t>1.2.2.05.09.08.001</t>
  </si>
  <si>
    <t>1.2.2.05.09.09</t>
  </si>
  <si>
    <t>1.2.2.05.09.09.001</t>
  </si>
  <si>
    <t>1.2.2.05.09.10</t>
  </si>
  <si>
    <t>1.2.2.05.09.10.001</t>
  </si>
  <si>
    <t>1.2.2.05.09.11</t>
  </si>
  <si>
    <t>1.2.2.05.09.11.001</t>
  </si>
  <si>
    <t>1.2.2.05.09.12</t>
  </si>
  <si>
    <t>1.2.2.05.09.12.001</t>
  </si>
  <si>
    <t>1.2.2.05.09.13</t>
  </si>
  <si>
    <t>1.2.2.05.09.13.001</t>
  </si>
  <si>
    <t>1.2.2.05.09.14</t>
  </si>
  <si>
    <t>1.2.2.05.09.14.001</t>
  </si>
  <si>
    <t>1.2.2.05.09.99</t>
  </si>
  <si>
    <t>1.2.2.05.09.99.999</t>
  </si>
  <si>
    <t>1.2.2.05.10</t>
  </si>
  <si>
    <t>1.2.2.05.10.01</t>
  </si>
  <si>
    <t>1.2.2.05.10.01.001</t>
  </si>
  <si>
    <t>1.2.2.05.11</t>
  </si>
  <si>
    <t>Altri beni materiali acquisiti mediante operazioni di leasing finanziario</t>
  </si>
  <si>
    <t>1.2.2.05.11.01</t>
  </si>
  <si>
    <t>1.2.2.05.11.01.001</t>
  </si>
  <si>
    <t>1.2.2.05.11.02</t>
  </si>
  <si>
    <t>1.2.2.05.11.02.001</t>
  </si>
  <si>
    <t>1.2.2.05.11.99</t>
  </si>
  <si>
    <t>1.2.2.05.11.99.999</t>
  </si>
  <si>
    <t>1.2.2.05.12</t>
  </si>
  <si>
    <t>Terreni acquisiti mediante operazioni di leasing finanziario</t>
  </si>
  <si>
    <t>1.2.2.05.12.01</t>
  </si>
  <si>
    <t>1.2.2.05.12.01.001</t>
  </si>
  <si>
    <t>1.2.2.05.12.02</t>
  </si>
  <si>
    <t>1.2.2.05.12.02.001</t>
  </si>
  <si>
    <t>1.2.2.05.12.03</t>
  </si>
  <si>
    <t>1.2.2.05.12.03.999</t>
  </si>
  <si>
    <t>1.2.3</t>
  </si>
  <si>
    <t>Immobilizzazioni finanziarie</t>
  </si>
  <si>
    <t>1.2.3.01</t>
  </si>
  <si>
    <t>Partecipazioni</t>
  </si>
  <si>
    <t>1.2.3.01.01</t>
  </si>
  <si>
    <t>Partecipazioni in imprese controllate incluse nelle Amministrazioni Centrali</t>
  </si>
  <si>
    <t>1.2.3.01.01.01</t>
  </si>
  <si>
    <t>1.2.3.01.01.01.001</t>
  </si>
  <si>
    <t>1.2.3.01.02</t>
  </si>
  <si>
    <t>Partecipazioni in imprese partecipate incluse nelle Amministrazioni Centrali</t>
  </si>
  <si>
    <t>1.2.3.01.02.01</t>
  </si>
  <si>
    <t>1.2.3.01.02.01.001</t>
  </si>
  <si>
    <t>b</t>
  </si>
  <si>
    <t>1.2.3.01.03</t>
  </si>
  <si>
    <t>Partecipazioni in altre imprese incluse nelle Amministrazioni Centrali</t>
  </si>
  <si>
    <t>1.2.3.01.03.01</t>
  </si>
  <si>
    <t>1.2.3.01.03.01.001</t>
  </si>
  <si>
    <t>c</t>
  </si>
  <si>
    <t>1.2.3.01.04</t>
  </si>
  <si>
    <t>Partecipazioni in imprese controllate incluse nelle Amministrazioni locali</t>
  </si>
  <si>
    <t>1.2.3.01.04.01</t>
  </si>
  <si>
    <t>1.2.3.01.04.01.001</t>
  </si>
  <si>
    <t>1.2.3.01.05</t>
  </si>
  <si>
    <t>Partecipazioni in imprese partecipate incluse nelle Amministrazioni locali</t>
  </si>
  <si>
    <t>1.2.3.01.05.01</t>
  </si>
  <si>
    <t>1.2.3.01.05.01.001</t>
  </si>
  <si>
    <t>1.2.3.01.06</t>
  </si>
  <si>
    <t>Partecipazioni in altre imprese incluse nelle Amministrazioni locali</t>
  </si>
  <si>
    <t>1.2.3.01.06.01</t>
  </si>
  <si>
    <t>1.2.3.01.06.01.001</t>
  </si>
  <si>
    <t>1.2.3.01.07</t>
  </si>
  <si>
    <t>Partecipazioni in imprese controllate non incluse in Amministrazioni pubbliche</t>
  </si>
  <si>
    <t>1.2.3.01.07.01</t>
  </si>
  <si>
    <t>1.2.3.01.07.01.001</t>
  </si>
  <si>
    <t>1.2.3.01.08</t>
  </si>
  <si>
    <t>Partecipazioni in imprese partecipate non incluse in Amministrazioni pubbliche</t>
  </si>
  <si>
    <t>1.2.3.01.08.01</t>
  </si>
  <si>
    <t>1.2.3.01.08.01.001</t>
  </si>
  <si>
    <t>1.2.3.01.09</t>
  </si>
  <si>
    <t>Partecipazioni in altre imprese non incluse in Amministrazioni pubbliche</t>
  </si>
  <si>
    <t>1.2.3.01.09.01</t>
  </si>
  <si>
    <t>1.2.3.01.09.01.001</t>
  </si>
  <si>
    <t>1.2.3.01.10</t>
  </si>
  <si>
    <t>Partecipazioni in Istituzioni sociali private controllate</t>
  </si>
  <si>
    <t>1.2.3.01.10.01</t>
  </si>
  <si>
    <t>1.2.3.01.10.01.001</t>
  </si>
  <si>
    <t>1.2.3.01.11</t>
  </si>
  <si>
    <t>Partecipazioni in altre Istituzioni sociali private</t>
  </si>
  <si>
    <t>1.2.3.01.11.01</t>
  </si>
  <si>
    <t>1.2.3.01.11.01.001</t>
  </si>
  <si>
    <t>1.2.3.01.12</t>
  </si>
  <si>
    <t xml:space="preserve">Partecipazioni in PA controllate incluse nelle  Amministrazioni locali </t>
  </si>
  <si>
    <t>1.2.3.01.12.01</t>
  </si>
  <si>
    <t xml:space="preserve">Partecipazioni in PA controllate incluse nelle Amministrazioni locali </t>
  </si>
  <si>
    <t>1.2.3.01.12.01.001</t>
  </si>
  <si>
    <t>1.2.3.01.13</t>
  </si>
  <si>
    <t xml:space="preserve">Partecipazioni in PA partecipate incluse nelle Amministrazioni locali </t>
  </si>
  <si>
    <t>1.2.3.01.13.01</t>
  </si>
  <si>
    <t>1.2.3.01.13.01.001</t>
  </si>
  <si>
    <t>1.2.3.01.14</t>
  </si>
  <si>
    <t>Partecipazioni in altre PA incluse  nelle Amministrazioni locali</t>
  </si>
  <si>
    <t>1.2.3.01.14.01</t>
  </si>
  <si>
    <t>Partecipazioni in altre PA incluse nelle Amministrazioni locali</t>
  </si>
  <si>
    <t>1.2.3.01.14.01.001</t>
  </si>
  <si>
    <t>1.2.3.02</t>
  </si>
  <si>
    <t>Crediti</t>
  </si>
  <si>
    <t>1.2.3.02.01</t>
  </si>
  <si>
    <t>Crediti verso Amministrazioni pubbliche</t>
  </si>
  <si>
    <t>1.2.3.02.01.01</t>
  </si>
  <si>
    <t>Crediti di breve periodo a tasso agevolato a Amministrazioni Centrali</t>
  </si>
  <si>
    <t>1.2.3.02.01.01.001</t>
  </si>
  <si>
    <t>crediti di breve periodo a tasso agevolato a Ministeri</t>
  </si>
  <si>
    <t>1.2.3.02.01.01.003</t>
  </si>
  <si>
    <t>crediti di breve periodo a tasso agevolato a Presidenza del Consiglio dei Ministri</t>
  </si>
  <si>
    <t>1.2.3.02.01.01.004</t>
  </si>
  <si>
    <t>crediti di breve periodo a tasso agevolato a Organi Costituzionali e di rilievo costituzionale</t>
  </si>
  <si>
    <t>1.2.3.02.01.01.005</t>
  </si>
  <si>
    <t>crediti di breve periodo a tasso agevolato a Agenzie Fiscali</t>
  </si>
  <si>
    <t>1.2.3.02.01.01.006</t>
  </si>
  <si>
    <t>crediti di breve periodo a tasso agevolato a enti di regolazione dell'attività economica</t>
  </si>
  <si>
    <t>1.2.3.02.01.01.007</t>
  </si>
  <si>
    <t>crediti di breve periodo a tasso agevolato a Gruppo Equitalia</t>
  </si>
  <si>
    <t>1.2.3.02.01.01.008</t>
  </si>
  <si>
    <t>crediti di breve periodo a tasso agevolato a Anas S.p.A.</t>
  </si>
  <si>
    <t>1.2.3.02.01.01.009</t>
  </si>
  <si>
    <t>crediti di breve periodo a tasso agevolato a altri enti centrali produttori di servizi economici</t>
  </si>
  <si>
    <t>1.2.3.02.01.01.010</t>
  </si>
  <si>
    <t>crediti di breve periodo a tasso agevolato a autorità amministrative indipendenti</t>
  </si>
  <si>
    <t>1.2.3.02.01.01.011</t>
  </si>
  <si>
    <t>crediti di breve periodo a tasso agevolato a enti centrali a struttura associativa</t>
  </si>
  <si>
    <t>1.2.3.02.01.01.012</t>
  </si>
  <si>
    <t>crediti di breve periodo a tasso agevolato a enti centrali produttori di servizi assistenziali, ricreativi e culturali</t>
  </si>
  <si>
    <t>1.2.3.02.01.01.013</t>
  </si>
  <si>
    <t>crediti di breve periodo a tasso agevolato a enti e istituzioni centrali di ricerca e istituti e stazioni sperimentali per la ricerca</t>
  </si>
  <si>
    <t>1.2.3.02.01.01.999</t>
  </si>
  <si>
    <t>crediti di breve periodo a tasso agevolato a altre Amministrazioni Centrali n.a.c.</t>
  </si>
  <si>
    <t>1.2.3.02.01.02</t>
  </si>
  <si>
    <t>Crediti di breve periodo a tasso agevolato a Amministrazioni Locali</t>
  </si>
  <si>
    <t>1.2.3.02.01.02.001</t>
  </si>
  <si>
    <t>crediti di breve periodo a tasso agevolato a Regioni e province autonome</t>
  </si>
  <si>
    <t>1.2.3.02.01.02.002</t>
  </si>
  <si>
    <t>crediti di breve periodo a tasso agevolato a Province</t>
  </si>
  <si>
    <t>1.2.3.02.01.02.003</t>
  </si>
  <si>
    <t>crediti di breve periodo a tasso agevolato a Comuni</t>
  </si>
  <si>
    <t>1.2.3.02.01.02.004</t>
  </si>
  <si>
    <t>crediti di breve periodo a tasso agevolato a Città metropolitane e Roma capitale</t>
  </si>
  <si>
    <t>1.2.3.02.01.02.005</t>
  </si>
  <si>
    <t>crediti di breve periodo a tasso agevolato a Unioni di Comuni</t>
  </si>
  <si>
    <t>1.2.3.02.01.02.006</t>
  </si>
  <si>
    <t>crediti di breve periodo a tasso agevolato a Comunità Montane</t>
  </si>
  <si>
    <t>1.2.3.02.01.02.007</t>
  </si>
  <si>
    <t>crediti di breve periodo a tasso agevolato a Camere di Commercio</t>
  </si>
  <si>
    <t>1.2.3.02.01.02.008</t>
  </si>
  <si>
    <t>crediti di breve periodo a tasso agevolato a Università</t>
  </si>
  <si>
    <t>1.2.3.02.01.02.009</t>
  </si>
  <si>
    <t>crediti di breve periodo a tasso agevolato a Parchi nazionali e consorzi ed enti autonomi gestori di parchi e aree naturali protette</t>
  </si>
  <si>
    <t>1.2.3.02.01.02.010</t>
  </si>
  <si>
    <t>crediti di breve periodo a tasso agevolato a Autorità Portuali</t>
  </si>
  <si>
    <t>1.2.3.02.01.02.011</t>
  </si>
  <si>
    <t xml:space="preserve">crediti di breve periodo a tasso agevolato a Aziende sanitarie locali </t>
  </si>
  <si>
    <t>1.2.3.02.01.02.012</t>
  </si>
  <si>
    <t>crediti di breve periodo a tasso agevolato a Aziende ospedaliere e Aziende ospedaliere universitarie integrate con il SSN</t>
  </si>
  <si>
    <t>1.2.3.02.01.02.013</t>
  </si>
  <si>
    <t>crediti di breve periodo a tasso agevolato a Policlinici</t>
  </si>
  <si>
    <t>1.2.3.02.01.02.014</t>
  </si>
  <si>
    <t>crediti di breve periodo a tasso agevolato a Istituti di ricovero e cura a carattere scientifico pubblici</t>
  </si>
  <si>
    <t>1.2.3.02.01.02.015</t>
  </si>
  <si>
    <t>crediti di breve periodo a tasso agevolato a altre Amministrazioni Locali produttrici di servizi sanitari</t>
  </si>
  <si>
    <t>1.2.3.02.01.02.016</t>
  </si>
  <si>
    <t>crediti di breve periodo a tasso agevolato a Agenzie regionali per le erogazioni in agricoltura</t>
  </si>
  <si>
    <t>1.2.3.02.01.02.017</t>
  </si>
  <si>
    <t>crediti di breve periodo a tasso agevolato a altri enti e agenzie regionali e sub regionali</t>
  </si>
  <si>
    <t>1.2.3.02.01.02.018</t>
  </si>
  <si>
    <t>crediti di breve periodo a tasso agevolato a Consorzi di enti locali</t>
  </si>
  <si>
    <t>1.2.3.02.01.02.019</t>
  </si>
  <si>
    <t>crediti di breve periodo a tasso agevolato a Fondazioni e istituzioni liriche locali e a Teatri stabili di iniziativa pubblica</t>
  </si>
  <si>
    <t>1.2.3.02.01.02.999</t>
  </si>
  <si>
    <t>crediti di breve periodo a tasso agevolato a altre Amministrazioni Locali n.a.c.</t>
  </si>
  <si>
    <t>1.2.3.02.01.03</t>
  </si>
  <si>
    <t>Crediti di breve periodo a tasso agevolato a enti di previdenza</t>
  </si>
  <si>
    <t>1.2.3.02.01.03.001</t>
  </si>
  <si>
    <t>crediti di breve periodo a tasso agevolato a INPS</t>
  </si>
  <si>
    <t>1.2.3.02.01.03.002</t>
  </si>
  <si>
    <t>crediti di breve periodo a tasso agevolato a INAIL</t>
  </si>
  <si>
    <t>1.2.3.02.01.03.999</t>
  </si>
  <si>
    <t>crediti di breve periodo a tasso agevolato a altri Enti di Previdenza n.a.c.</t>
  </si>
  <si>
    <t>1.2.3.02.01.04</t>
  </si>
  <si>
    <t>Crediti di breve periodo a tasso agevolato a organismi interni o unità locali di amministrazioni centrali</t>
  </si>
  <si>
    <t>1.2.3.02.01.04.001</t>
  </si>
  <si>
    <t>crediti di breve periodo a tasso agevolato a organismi interni e/o unità locali dell'amministrazione</t>
  </si>
  <si>
    <t>1.2.3.02.01.05</t>
  </si>
  <si>
    <t>Crediti di breve periodo a tasso non agevolato a Amministrazioni Centrali</t>
  </si>
  <si>
    <t>1.2.3.02.01.05.001</t>
  </si>
  <si>
    <t>crediti di breve periodo a tasso non agevolato a Ministeri</t>
  </si>
  <si>
    <t>1.2.3.02.01.05.003</t>
  </si>
  <si>
    <t>crediti di breve periodo a tasso non agevolato a Presidenza del Consiglio dei Ministri</t>
  </si>
  <si>
    <t>1.2.3.02.01.05.004</t>
  </si>
  <si>
    <t>crediti di breve periodo a tasso non agevolato a Organi Costituzionali e di rilievo costituzionale</t>
  </si>
  <si>
    <t>1.2.3.02.01.05.005</t>
  </si>
  <si>
    <t>crediti di breve periodo a tasso non agevolato a Agenzie Fiscali</t>
  </si>
  <si>
    <t>1.2.3.02.01.05.006</t>
  </si>
  <si>
    <t>crediti di breve periodo a tasso non agevolato a enti di regolazione dell'attività economica</t>
  </si>
  <si>
    <t>1.2.3.02.01.05.007</t>
  </si>
  <si>
    <t>crediti di breve periodo a tasso non agevolato a Gruppo Equitalia</t>
  </si>
  <si>
    <t>1.2.3.02.01.05.008</t>
  </si>
  <si>
    <t>crediti di breve periodo a tasso non agevolato a Anas S.p.A.</t>
  </si>
  <si>
    <t>1.2.3.02.01.05.009</t>
  </si>
  <si>
    <t>crediti di breve periodo a tasso non agevolato a altri enti centrali produttori di servizi economici</t>
  </si>
  <si>
    <t>1.2.3.02.01.05.010</t>
  </si>
  <si>
    <t>crediti di breve periodo a tasso non agevolato a autorità amministrative indipendenti</t>
  </si>
  <si>
    <t>1.2.3.02.01.05.011</t>
  </si>
  <si>
    <t>crediti di breve periodo a tasso non agevolato a enti centrali a struttura associativa</t>
  </si>
  <si>
    <t>1.2.3.02.01.05.012</t>
  </si>
  <si>
    <t>crediti di breve periodo a tasso non agevolato a enti centrali produttori di servizi assistenziali, ricreativi e culturali</t>
  </si>
  <si>
    <t>1.2.3.02.01.05.013</t>
  </si>
  <si>
    <t>crediti di breve periodo a tasso non agevolato a enti e istituzioni centrali di ricerca e Istituti e stazioni sperimentali per la ricerca</t>
  </si>
  <si>
    <t>1.2.3.02.01.05.999</t>
  </si>
  <si>
    <t>crediti di breve periodo a tasso non agevolato a altre Amministrazioni Centrali n.a.c.</t>
  </si>
  <si>
    <t>1.2.3.02.01.06</t>
  </si>
  <si>
    <t>Crediti di breve periodo a tasso non agevolato a Amministrazioni Locali</t>
  </si>
  <si>
    <t>1.2.3.02.01.06.001</t>
  </si>
  <si>
    <t>crediti di breve periodo a tasso non agevolato a Regioni e province autonome</t>
  </si>
  <si>
    <t>1.2.3.02.01.06.002</t>
  </si>
  <si>
    <t>crediti di breve periodo a tasso non agevolato a Province</t>
  </si>
  <si>
    <t>1.2.3.02.01.06.003</t>
  </si>
  <si>
    <t>crediti di breve periodo a tasso non agevolato a Comuni</t>
  </si>
  <si>
    <t>1.2.3.02.01.06.004</t>
  </si>
  <si>
    <t>crediti di breve periodo a tasso non agevolato a Città metropolitane e Roma capitale</t>
  </si>
  <si>
    <t>1.2.3.02.01.06.005</t>
  </si>
  <si>
    <t>crediti di breve periodo a tasso non agevolato a Unioni di Comuni</t>
  </si>
  <si>
    <t>1.2.3.02.01.06.006</t>
  </si>
  <si>
    <t>crediti di breve periodo a tasso non agevolato a Comunità Montane</t>
  </si>
  <si>
    <t>1.2.3.02.01.06.007</t>
  </si>
  <si>
    <t>crediti di breve periodo a tasso non agevolato a Camere di Commercio</t>
  </si>
  <si>
    <t>1.2.3.02.01.06.008</t>
  </si>
  <si>
    <t>crediti di breve periodo a tasso non agevolato a Università</t>
  </si>
  <si>
    <t>1.2.3.02.01.06.009</t>
  </si>
  <si>
    <t>crediti di breve periodo a tasso non agevolato a Parchi nazionali e consorzi ed enti autonomi gestori di parchi e aree naturali protette</t>
  </si>
  <si>
    <t>1.2.3.02.01.06.010</t>
  </si>
  <si>
    <t>crediti di breve periodo a tasso non agevolato a Autorità Portuali</t>
  </si>
  <si>
    <t>1.2.3.02.01.06.011</t>
  </si>
  <si>
    <t xml:space="preserve">crediti di breve periodo a tasso non agevolato a Aziende sanitarie locali </t>
  </si>
  <si>
    <t>1.2.3.02.01.06.012</t>
  </si>
  <si>
    <t>crediti di breve periodo a tasso non agevolato a Aziende ospedaliere e Aziende ospedaliere universitarie integrate con il SSN</t>
  </si>
  <si>
    <t>1.2.3.02.01.06.013</t>
  </si>
  <si>
    <t>crediti di breve periodo a tasso non agevolato a Policlinici</t>
  </si>
  <si>
    <t>1.2.3.02.01.06.014</t>
  </si>
  <si>
    <t>crediti di breve periodo a tasso non agevolato a Istituti di ricovero e cura a carattere scientifico pubblici</t>
  </si>
  <si>
    <t>1.2.3.02.01.06.015</t>
  </si>
  <si>
    <t>crediti di breve periodo a tasso non agevolato a altre Amministrazioni Locali produttrici di servizi sanitari</t>
  </si>
  <si>
    <t>1.2.3.02.01.06.016</t>
  </si>
  <si>
    <t>crediti di breve periodo a tasso non agevolato a Agenzie regionali per le erogazioni in agricoltura</t>
  </si>
  <si>
    <t>1.2.3.02.01.06.017</t>
  </si>
  <si>
    <t>crediti di breve periodo a tasso non agevolato a altri enti e agenzie regionali e sub regionali</t>
  </si>
  <si>
    <t>1.2.3.02.01.06.018</t>
  </si>
  <si>
    <t>crediti di breve periodo a tasso non agevolato a Consorzi di enti locali</t>
  </si>
  <si>
    <t>1.2.3.02.01.06.019</t>
  </si>
  <si>
    <t>crediti di breve periodo a tasso non agevolato a Fondazioni e istituzioni liriche locali e a Teatri stabili di iniziativa pubblica</t>
  </si>
  <si>
    <t>1.2.3.02.01.06.999</t>
  </si>
  <si>
    <t>crediti di breve periodo a tasso non agevolato a altre Amministrazioni Locali n.a.c.</t>
  </si>
  <si>
    <t>1.2.3.02.01.07</t>
  </si>
  <si>
    <t>Crediti di breve periodo a tasso non agevolato a Enti di Previdenza</t>
  </si>
  <si>
    <t>1.2.3.02.01.07.001</t>
  </si>
  <si>
    <t>crediti di breve periodo a tasso non agevolato a INPS</t>
  </si>
  <si>
    <t>1.2.3.02.01.07.002</t>
  </si>
  <si>
    <t>crediti di breve periodo a tasso non agevolato a INAIL</t>
  </si>
  <si>
    <t>1.2.3.02.01.07.999</t>
  </si>
  <si>
    <t>crediti di breve periodo a tasso non agevolato a altri Enti di Previdenza n.a.c.</t>
  </si>
  <si>
    <t>1.2.3.02.01.08</t>
  </si>
  <si>
    <t>Crediti di breve periodo a tasso non agevolato a organismi interni o unità locali di amministrazioni centrali</t>
  </si>
  <si>
    <t>1.2.3.02.01.08.001</t>
  </si>
  <si>
    <t>crediti di breve periodo a tasso non agevolato a organismi interni e/o unità locali dell'amministrazione</t>
  </si>
  <si>
    <t>1.2.3.02.01.09</t>
  </si>
  <si>
    <t>Crediti di medio-lungo termine a tasso agevolato a Amministrazioni Centrali</t>
  </si>
  <si>
    <t>1.2.3.02.01.09.001</t>
  </si>
  <si>
    <t>Crediti di medio-lungo termine a tasso agevolato a Ministeri</t>
  </si>
  <si>
    <t>1.2.3.02.01.09.003</t>
  </si>
  <si>
    <t>Crediti di medio-lungo termine a tasso agevolato a Presidenza del Consiglio dei Ministri</t>
  </si>
  <si>
    <t>1.2.3.02.01.09.004</t>
  </si>
  <si>
    <t>Crediti di medio-lungo termine a tasso agevolato a Organi Costituzionali e di rilievo costituzionale</t>
  </si>
  <si>
    <t>1.2.3.02.01.09.005</t>
  </si>
  <si>
    <t>Crediti di medio-lungo termine a tasso agevolato a Agenzie Fiscali</t>
  </si>
  <si>
    <t>1.2.3.02.01.09.006</t>
  </si>
  <si>
    <t>Crediti di medio-lungo termine a tasso agevolato a enti di regolazione dell'attività economica</t>
  </si>
  <si>
    <t>1.2.3.02.01.09.007</t>
  </si>
  <si>
    <t>Crediti di medio-lungo termine a tasso agevolato a Gruppo Equitalia</t>
  </si>
  <si>
    <t>1.2.3.02.01.09.008</t>
  </si>
  <si>
    <t>Crediti di medio-lungo termine a tasso agevolato a Anas S.p.A.</t>
  </si>
  <si>
    <t>1.2.3.02.01.09.009</t>
  </si>
  <si>
    <t>Crediti di medio-lungo termine a tasso agevolato a altri enti centrali produttori di servizi economici</t>
  </si>
  <si>
    <t>1.2.3.02.01.09.010</t>
  </si>
  <si>
    <t>Crediti di medio-lungo termine a tasso agevolato a autorità amministrative indipendenti</t>
  </si>
  <si>
    <t>1.2.3.02.01.09.011</t>
  </si>
  <si>
    <t>Crediti di medio-lungo termine a tasso agevolato a enti centrali a struttura associativa</t>
  </si>
  <si>
    <t>1.2.3.02.01.09.012</t>
  </si>
  <si>
    <t>Crediti di medio-lungo termine a tasso agevolato a enti centrali produttori di servizi assistenziali, ricreativi e culturali</t>
  </si>
  <si>
    <t>1.2.3.02.01.09.013</t>
  </si>
  <si>
    <t>Crediti di medio-lungo termine a tasso agevolato a enti e istituzioni centrali di ricerca e Istituti e stazioni sperimentali per la ricerca</t>
  </si>
  <si>
    <t>1.2.3.02.01.09.999</t>
  </si>
  <si>
    <t>Crediti di medio-lungo termine a tasso agevolato a altre Amministrazioni Centrali n.a.c.</t>
  </si>
  <si>
    <t>1.2.3.02.01.10</t>
  </si>
  <si>
    <t>Crediti di medio-lungo termine a tasso agevolato a Amministrazioni Locali</t>
  </si>
  <si>
    <t>1.2.3.02.01.10.001</t>
  </si>
  <si>
    <t>Crediti di medio-lungo termine a tasso agevolato a Regioni e province autonome</t>
  </si>
  <si>
    <t>1.2.3.02.01.10.002</t>
  </si>
  <si>
    <t>Crediti di medio-lungo termine a tasso agevolato a Province</t>
  </si>
  <si>
    <t>1.2.3.02.01.10.003</t>
  </si>
  <si>
    <t>Crediti di medio-lungo termine a tasso agevolato a Comuni</t>
  </si>
  <si>
    <t>1.2.3.02.01.10.004</t>
  </si>
  <si>
    <t>Crediti di medio-lungo termine a tasso agevolato a Città metropolitane e Roma capitale</t>
  </si>
  <si>
    <t>1.2.3.02.01.10.005</t>
  </si>
  <si>
    <t>Crediti di medio-lungo termine a tasso agevolato a Unioni di Comuni</t>
  </si>
  <si>
    <t>1.2.3.02.01.10.006</t>
  </si>
  <si>
    <t>Crediti di medio-lungo termine a tasso agevolato a Comunità Montane</t>
  </si>
  <si>
    <t>1.2.3.02.01.10.007</t>
  </si>
  <si>
    <t>Crediti di medio-lungo termine a tasso agevolato a Camere di Commercio</t>
  </si>
  <si>
    <t>1.2.3.02.01.10.008</t>
  </si>
  <si>
    <t>Crediti di medio-lungo termine a tasso agevolato a Università</t>
  </si>
  <si>
    <t>1.2.3.02.01.10.009</t>
  </si>
  <si>
    <t>Crediti di medio-lungo termine a tasso agevolato a Parchi nazionali e consorzi ed enti autonomi gestori di parchi e aree naturali protette</t>
  </si>
  <si>
    <t>1.2.3.02.01.10.010</t>
  </si>
  <si>
    <t>Crediti di medio-lungo termine a tasso agevolato a Autorità Portuali</t>
  </si>
  <si>
    <t>1.2.3.02.01.10.011</t>
  </si>
  <si>
    <t xml:space="preserve">Crediti di medio-lungo termine a tasso agevolato a Aziende sanitarie locali </t>
  </si>
  <si>
    <t>1.2.3.02.01.10.012</t>
  </si>
  <si>
    <t>Crediti di medio-lungo termine a tasso agevolato a Aziende ospedaliere e Aziende ospedaliere universitarie integrate con il SSN</t>
  </si>
  <si>
    <t>1.2.3.02.01.10.013</t>
  </si>
  <si>
    <t>Crediti di medio-lungo termine a tasso agevolato a Policlinici</t>
  </si>
  <si>
    <t>1.2.3.02.01.10.014</t>
  </si>
  <si>
    <t>Crediti di medio-lungo termine a tasso agevolato a Istituti di ricovero e cura a carattere scientifico pubblici</t>
  </si>
  <si>
    <t>1.2.3.02.01.10.015</t>
  </si>
  <si>
    <t>Crediti di medio-lungo termine a tasso agevolato a altre Amministrazioni Locali produttrici di servizi sanitari</t>
  </si>
  <si>
    <t>1.2.3.02.01.10.016</t>
  </si>
  <si>
    <t>Crediti di medio-lungo termine a tasso agevolato a Agenzie regionali per le erogazioni in agricoltura</t>
  </si>
  <si>
    <t>1.2.3.02.01.10.017</t>
  </si>
  <si>
    <t>Crediti di medio-lungo termine a tasso agevolato a altri enti e agenzie regionali e sub regionali</t>
  </si>
  <si>
    <t>1.2.3.02.01.10.018</t>
  </si>
  <si>
    <t>Crediti di medio-lungo termine a tasso agevolato a Consorzi di enti locali</t>
  </si>
  <si>
    <t>1.2.3.02.01.10.019</t>
  </si>
  <si>
    <t>Crediti di medio-lungo termine a tasso agevolato a Fondazioni e istituzioni liriche locali e a Teatri stabili di iniziativa pubblica</t>
  </si>
  <si>
    <t>1.2.3.02.01.10.999</t>
  </si>
  <si>
    <t>Crediti di medio-lungo termine a tasso agevolato a altre Amministrazioni Locali n.a.c.</t>
  </si>
  <si>
    <t>1.2.3.02.01.11</t>
  </si>
  <si>
    <t>Crediti di medio-lungo termine a tasso agevolato a Enti di Previdenza</t>
  </si>
  <si>
    <t>1.2.3.02.01.11.001</t>
  </si>
  <si>
    <t>Crediti di medio-lungo termine a tasso agevolato a INPS</t>
  </si>
  <si>
    <t>1.2.3.02.01.11.002</t>
  </si>
  <si>
    <t>Crediti di medio-lungo termine a tasso agevolato a INAIL</t>
  </si>
  <si>
    <t>1.2.3.02.01.11.999</t>
  </si>
  <si>
    <t>Crediti di medio-lungo termine a tasso agevolato a altri Enti di Previdenza n.a.c.</t>
  </si>
  <si>
    <t>1.2.3.02.01.12</t>
  </si>
  <si>
    <t>Crediti di medio-lungo termine a tasso agevolato a organismi interni o unità locali di amministrazioni centrali</t>
  </si>
  <si>
    <t>1.2.3.02.01.12.001</t>
  </si>
  <si>
    <t>Crediti di medio-lungo termine a tasso agevolato a organismi interni e/o unità locali dell'amministrazione</t>
  </si>
  <si>
    <t>1.2.3.02.01.13</t>
  </si>
  <si>
    <t>Crediti di medio-lungo termine a tasso non agevolato a Amministrazioni Centrali</t>
  </si>
  <si>
    <t>1.2.3.02.01.13.001</t>
  </si>
  <si>
    <t>crediti di medio-lungo termine a tasso non agevolato a Ministeri</t>
  </si>
  <si>
    <t>1.2.3.02.01.13.003</t>
  </si>
  <si>
    <t>crediti di medio-lungo termine a tasso non agevolato a Presidenza del Consiglio dei Ministri</t>
  </si>
  <si>
    <t>1.2.3.02.01.13.004</t>
  </si>
  <si>
    <t>crediti di medio-lungo termine a tasso non agevolato a Organi Costituzionali e di rilievo costituzionale</t>
  </si>
  <si>
    <t>1.2.3.02.01.13.005</t>
  </si>
  <si>
    <t>crediti di medio-lungo termine a tasso non agevolato a Agenzie Fiscali</t>
  </si>
  <si>
    <t>1.2.3.02.01.13.006</t>
  </si>
  <si>
    <t>crediti di medio-lungo termine a tasso non agevolato a enti di regolazione dell'attività economica</t>
  </si>
  <si>
    <t>1.2.3.02.01.13.007</t>
  </si>
  <si>
    <t>crediti di medio-lungo termine a tasso non agevolato a Gruppo Equitalia</t>
  </si>
  <si>
    <t>1.2.3.02.01.13.008</t>
  </si>
  <si>
    <t>crediti di medio-lungo termine a tasso non agevolato a Anas S.p.A.</t>
  </si>
  <si>
    <t>1.2.3.02.01.13.009</t>
  </si>
  <si>
    <t>crediti di medio-lungo termine a tasso non agevolato a altri enti centrali produttori di servizi economici</t>
  </si>
  <si>
    <t>1.2.3.02.01.13.010</t>
  </si>
  <si>
    <t>crediti di medio-lungo termine a tasso non agevolato a autorità amministrative indipendenti</t>
  </si>
  <si>
    <t>1.2.3.02.01.13.011</t>
  </si>
  <si>
    <t>crediti di medio-lungo termine a tasso non agevolato a enti centrali a struttura associativa</t>
  </si>
  <si>
    <t>1.2.3.02.01.13.012</t>
  </si>
  <si>
    <t>crediti di medio-lungo termine a tasso non agevolato a enti centrali produttori di servizi assistenziali, ricreativi e culturali</t>
  </si>
  <si>
    <t>1.2.3.02.01.13.013</t>
  </si>
  <si>
    <t>crediti di medio-lungo termine a tasso non agevolato a enti e istituzioni centrali di ricerca e Istituti e stazioni sperimentali per la ricerca</t>
  </si>
  <si>
    <t>1.2.3.02.01.13.999</t>
  </si>
  <si>
    <t>crediti di medio-lungo termine a tasso non agevolato a altre Amministrazioni Centrali n.a.c.</t>
  </si>
  <si>
    <t>1.2.3.02.01.14</t>
  </si>
  <si>
    <t>Crediti di medio-lungo termine a tasso non agevolato a Amministrazioni Locali</t>
  </si>
  <si>
    <t>1.2.3.02.01.14.001</t>
  </si>
  <si>
    <t>crediti di medio-lungo termine a tasso non agevolato a Regioni e province autonome</t>
  </si>
  <si>
    <t>1.2.3.02.01.14.002</t>
  </si>
  <si>
    <t>crediti di medio-lungo termine a tasso non agevolato a Province</t>
  </si>
  <si>
    <t>1.2.3.02.01.14.003</t>
  </si>
  <si>
    <t>crediti di medio-lungo termine a tasso non agevolato a Comuni</t>
  </si>
  <si>
    <t>1.2.3.02.01.14.004</t>
  </si>
  <si>
    <t>crediti di medio-lungo termine a tasso non agevolato a Città metropolitane e Roma capitale</t>
  </si>
  <si>
    <t>1.2.3.02.01.14.005</t>
  </si>
  <si>
    <t>crediti di medio-lungo termine a tasso non agevolato a Unioni di Comuni</t>
  </si>
  <si>
    <t>1.2.3.02.01.14.006</t>
  </si>
  <si>
    <t>crediti di medio-lungo termine a tasso non agevolato a Comunità Montane</t>
  </si>
  <si>
    <t>1.2.3.02.01.14.007</t>
  </si>
  <si>
    <t>crediti di medio-lungo termine a tasso non agevolato a Camere di Commercio</t>
  </si>
  <si>
    <t>1.2.3.02.01.14.008</t>
  </si>
  <si>
    <t>crediti di medio-lungo termine a tasso non agevolato a Università</t>
  </si>
  <si>
    <t>1.2.3.02.01.14.009</t>
  </si>
  <si>
    <t>crediti di medio-lungo termine a tasso non agevolato a Parchi nazionali e consorzi ed enti autonomi gestori di parchi e aree naturali protette</t>
  </si>
  <si>
    <t>1.2.3.02.01.14.010</t>
  </si>
  <si>
    <t>crediti di medio-lungo termine a tasso non agevolato a Autorità Portuali</t>
  </si>
  <si>
    <t>1.2.3.02.01.14.011</t>
  </si>
  <si>
    <t xml:space="preserve">crediti di medio-lungo termine a tasso non agevolato a Aziende sanitarie locali </t>
  </si>
  <si>
    <t>1.2.3.02.01.14.012</t>
  </si>
  <si>
    <t>crediti di medio-lungo termine a tasso non agevolato a Aziende ospedaliere e Aziende ospedaliere universitarie integrate con il SSN</t>
  </si>
  <si>
    <t>1.2.3.02.01.14.013</t>
  </si>
  <si>
    <t>crediti di medio-lungo termine a tasso non agevolato a Policlinici</t>
  </si>
  <si>
    <t>1.2.3.02.01.14.014</t>
  </si>
  <si>
    <t>crediti di medio-lungo termine a tasso non agevolato a Istituti di ricovero e cura a carattere scientifico pubblici</t>
  </si>
  <si>
    <t>1.2.3.02.01.14.015</t>
  </si>
  <si>
    <t>crediti di medio-lungo termine a tasso non agevolato a altre Amministrazioni Locali produttrici di servizi sanitari</t>
  </si>
  <si>
    <t>1.2.3.02.01.14.016</t>
  </si>
  <si>
    <t>crediti di medio-lungo termine a tasso non agevolato a Agenzie regionali per le erogazioni in agricoltura</t>
  </si>
  <si>
    <t>1.2.3.02.01.14.017</t>
  </si>
  <si>
    <t>crediti di medio-lungo termine a tasso non agevolato a altri enti e agenzie regionali e sub regionali</t>
  </si>
  <si>
    <t>1.2.3.02.01.14.018</t>
  </si>
  <si>
    <t>crediti di medio-lungo termine a tasso non agevolato a Consorzi di enti locali</t>
  </si>
  <si>
    <t>1.2.3.02.01.14.019</t>
  </si>
  <si>
    <t>crediti di medio-lungo termine a tasso non agevolato a Fondazioni e istituzioni liriche locali e a Teatri stabili di iniziativa pubblica</t>
  </si>
  <si>
    <t>1.2.3.02.01.14.999</t>
  </si>
  <si>
    <t>crediti di medio-lungo termine a tasso non agevolato a altre Amministrazioni Locali n.a.c.</t>
  </si>
  <si>
    <t>1.2.3.02.01.15</t>
  </si>
  <si>
    <t>Crediti di medio-lungo termine a tasso non agevolato a Enti di Previdenza</t>
  </si>
  <si>
    <t>1.2.3.02.01.15.001</t>
  </si>
  <si>
    <t>crediti di medio-lungo termine a tasso non agevolato a INPS</t>
  </si>
  <si>
    <t>1.2.3.02.01.15.002</t>
  </si>
  <si>
    <t>crediti di medio-lungo termine a tasso non agevolato a INAIL</t>
  </si>
  <si>
    <t>1.2.3.02.01.15.999</t>
  </si>
  <si>
    <t>crediti di medio-lungo termine a tasso non agevolato a altri Enti di Previdenza n.a.c.</t>
  </si>
  <si>
    <t>1.2.3.02.01.16</t>
  </si>
  <si>
    <t>Crediti di medio-lungo termine a tasso non agevolato a organismi interni o unità locali di amministrazioni centrali</t>
  </si>
  <si>
    <t>1.2.3.02.01.16.001</t>
  </si>
  <si>
    <t>crediti di medio-lungo termine a tasso non agevolato a organismi interni e/o unità locali dell'amministrazione</t>
  </si>
  <si>
    <t>1.2.3.02.01.17</t>
  </si>
  <si>
    <t>Altri crediti finanziari a Amministrazioni Centrali sorti a seguito di escussione di garanzie</t>
  </si>
  <si>
    <t>1.2.3.02.01.17.001</t>
  </si>
  <si>
    <t>crediti a seguito di escussione di garanzie in favore di Ministeri</t>
  </si>
  <si>
    <t>1.2.3.02.01.17.003</t>
  </si>
  <si>
    <t>crediti a Presidenza del Consiglio dei Ministri a seguito di escussione di garanzie</t>
  </si>
  <si>
    <t>1.2.3.02.01.17.004</t>
  </si>
  <si>
    <t>crediti a Organi Costituzionali e di rilievo costituzionale a seguito di escussione di garanzie</t>
  </si>
  <si>
    <t>1.2.3.02.01.17.005</t>
  </si>
  <si>
    <t>crediti a Agenzie Fiscali a seguito di escussione di garanzie</t>
  </si>
  <si>
    <t>1.2.3.02.01.17.006</t>
  </si>
  <si>
    <t>crediti a enti di regolazione dell'attività economica a seguito di escussione di garanzie</t>
  </si>
  <si>
    <t>1.2.3.02.01.17.007</t>
  </si>
  <si>
    <t>crediti a Gruppo Equitalia a seguito di escussione di garanzie</t>
  </si>
  <si>
    <t>1.2.3.02.01.17.008</t>
  </si>
  <si>
    <t>crediti a Anas S.p.A. a seguito di escussione di garanzie</t>
  </si>
  <si>
    <t>1.2.3.02.01.17.009</t>
  </si>
  <si>
    <t>crediti a altri enti centrali produttori di servizi economici a seguito di escussione di garanzie</t>
  </si>
  <si>
    <t>1.2.3.02.01.17.010</t>
  </si>
  <si>
    <t>crediti a autorità amministrative indipendenti a seguito di escussione di garanzie</t>
  </si>
  <si>
    <t>1.2.3.02.01.17.011</t>
  </si>
  <si>
    <t>crediti a enti centrali a struttura associativa a seguito di escussione di garanzie</t>
  </si>
  <si>
    <t>1.2.3.02.01.17.012</t>
  </si>
  <si>
    <t>crediti a enti centrali produttori di servizi assistenziali, ricreativi e culturali a seguito di escussione di garanzie</t>
  </si>
  <si>
    <t>1.2.3.02.01.17.013</t>
  </si>
  <si>
    <t>crediti a enti e istituzioni centrali di ricerca e Istituti e stazioni sperimentali per la ricerca a seguito di escussione di garanzie</t>
  </si>
  <si>
    <t>1.2.3.02.01.17.999</t>
  </si>
  <si>
    <t>crediti a altre Amministrazioni Centrali n.a.c. a seguito di escussione di garanzie</t>
  </si>
  <si>
    <t>1.2.3.02.01.18</t>
  </si>
  <si>
    <t>Altri crediti finanziari a Amministrazioni locali sorti a seguito di escussione di garanzie</t>
  </si>
  <si>
    <t>1.2.3.02.01.18.001</t>
  </si>
  <si>
    <t>crediti a Regioni e province autonome a seguito di escussione di garanzie</t>
  </si>
  <si>
    <t>1.2.3.02.01.18.002</t>
  </si>
  <si>
    <t>crediti a Province a seguito di escussione di garanzie</t>
  </si>
  <si>
    <t>1.2.3.02.01.18.003</t>
  </si>
  <si>
    <t>crediti a Comuni a seguito di escussione di garanzie</t>
  </si>
  <si>
    <t>1.2.3.02.01.18.004</t>
  </si>
  <si>
    <t>crediti a Città metropolitane e Roma capitale a seguito di escussione di garanzie</t>
  </si>
  <si>
    <t>1.2.3.02.01.18.005</t>
  </si>
  <si>
    <t>crediti a Unioni di Comuni a seguito di escussione di garanzie</t>
  </si>
  <si>
    <t>1.2.3.02.01.18.006</t>
  </si>
  <si>
    <t>crediti a Comunità Montane a seguito di escussione di garanzie</t>
  </si>
  <si>
    <t>1.2.3.02.01.18.007</t>
  </si>
  <si>
    <t>crediti a Camere di Commercio a seguito di escussione di garanzie</t>
  </si>
  <si>
    <t>1.2.3.02.01.18.008</t>
  </si>
  <si>
    <t>crediti a Università a seguito di escussione di garanzie</t>
  </si>
  <si>
    <t>1.2.3.02.01.18.009</t>
  </si>
  <si>
    <t>crediti a Parchi nazionali e consorzi ed enti autonomi gestori di parchi e aree naturali protette a seguito di escussione di garanzie</t>
  </si>
  <si>
    <t>1.2.3.02.01.18.010</t>
  </si>
  <si>
    <t>crediti a Autorità Portuali a seguito di escussione di garanzie</t>
  </si>
  <si>
    <t>1.2.3.02.01.18.011</t>
  </si>
  <si>
    <t>crediti a Aziende sanitarie locali  a seguito di escussione di garanzie</t>
  </si>
  <si>
    <t>1.2.3.02.01.18.012</t>
  </si>
  <si>
    <t>crediti a Aziende ospedaliere e Aziende ospedaliere universitarie integrate con il SSN a seguito di escussione di garanzie</t>
  </si>
  <si>
    <t>1.2.3.02.01.18.013</t>
  </si>
  <si>
    <t>crediti a Policlinici a seguito di escussione di garanzie</t>
  </si>
  <si>
    <t>1.2.3.02.01.18.014</t>
  </si>
  <si>
    <t>crediti a Istituti di ricovero e cura a carattere scientifico pubblici a seguito di escussione di garanzie</t>
  </si>
  <si>
    <t>1.2.3.02.01.18.015</t>
  </si>
  <si>
    <t>crediti a altre Amministrazioni Locali produttrici di servizi sanitari a seguito di escussione di garanzie</t>
  </si>
  <si>
    <t>1.2.3.02.01.18.016</t>
  </si>
  <si>
    <t>crediti a Agenzie regionali per le erogazioni in agricoltura a seguito di escussione di garanzie</t>
  </si>
  <si>
    <t>1.2.3.02.01.18.017</t>
  </si>
  <si>
    <t>crediti a altri enti e agenzie regionali e sub regionali a seguito di escussione di garanzie</t>
  </si>
  <si>
    <t>1.2.3.02.01.18.018</t>
  </si>
  <si>
    <t>crediti a Consorzi di enti locali a seguito di escussione di garanzie</t>
  </si>
  <si>
    <t>1.2.3.02.01.18.019</t>
  </si>
  <si>
    <t>crediti a Fondazioni e istituzioni liriche locali e a Teatri stabili di iniziativa pubblica a seguito di escussione di garanzie</t>
  </si>
  <si>
    <t>1.2.3.02.01.18.999</t>
  </si>
  <si>
    <t>crediti a altre Amministrazioni Locali n.a.c. a seguito di escussione di garanzie</t>
  </si>
  <si>
    <t>1.2.3.02.01.19</t>
  </si>
  <si>
    <t>Altri crediti finanziari a enti di previdenza sorti a seguito di escussione di garanzie</t>
  </si>
  <si>
    <t>1.2.3.02.01.19.001</t>
  </si>
  <si>
    <t>crediti a INPS a seguito di escussione di garanzie</t>
  </si>
  <si>
    <t>1.2.3.02.01.19.002</t>
  </si>
  <si>
    <t>crediti a INAIL a seguito di escussione di garanzie</t>
  </si>
  <si>
    <t>1.2.3.02.01.19.999</t>
  </si>
  <si>
    <t>crediti a altri Enti di Previdenza n.a.c. a seguito di escussione di garanzie</t>
  </si>
  <si>
    <t>1.2.3.02.01.20</t>
  </si>
  <si>
    <t xml:space="preserve">Altri crediti verso Amministrazioni Centrali dovuti all'incremento di altre attività finanziarie </t>
  </si>
  <si>
    <t>1.2.3.02.01.20.001</t>
  </si>
  <si>
    <t>Crediti dovuti all'Incremento di altre attività finanziarie verso Ministeri</t>
  </si>
  <si>
    <t>1.2.3.02.01.20.003</t>
  </si>
  <si>
    <t>Crediti dovuti all'Incremento di altre attività finanziarie verso Presidenza del Consiglio dei Ministri</t>
  </si>
  <si>
    <t>1.2.3.02.01.20.004</t>
  </si>
  <si>
    <t>Crediti dovuti all'Incremento di altre attività finanziarie verso Organi Costituzionali e di rilievo costituzionale</t>
  </si>
  <si>
    <t>1.2.3.02.01.20.005</t>
  </si>
  <si>
    <t>Crediti dovuti all'Incremento di altre attività finanziarie verso Agenzie Fiscali</t>
  </si>
  <si>
    <t>1.2.3.02.01.20.006</t>
  </si>
  <si>
    <t>Crediti dovuti all'Incremento di altre attività finanziarie verso enti di regolazione dell'attività economica</t>
  </si>
  <si>
    <t>1.2.3.02.01.20.007</t>
  </si>
  <si>
    <t>Crediti dovuti all'Incremento di altre attività finanziarie verso Gruppo Equitalia</t>
  </si>
  <si>
    <t>1.2.3.02.01.20.008</t>
  </si>
  <si>
    <t>Crediti dovuti all'Incremento di altre attività finanziarie verso Anas S.p.A.</t>
  </si>
  <si>
    <t>1.2.3.02.01.20.009</t>
  </si>
  <si>
    <t>Crediti dovuti all'Incremento di altre attività finanziarie verso altri enti centrali produttori di servizi economici</t>
  </si>
  <si>
    <t>1.2.3.02.01.20.010</t>
  </si>
  <si>
    <t>Crediti dovuti all'Incremento di altre attività finanziarie verso autorità amministrative indipendenti</t>
  </si>
  <si>
    <t>1.2.3.02.01.20.011</t>
  </si>
  <si>
    <t>Crediti dovuti all'Incremento di altre attività finanziarie verso enti centrali a struttura associativa</t>
  </si>
  <si>
    <t>1.2.3.02.01.20.012</t>
  </si>
  <si>
    <t>Crediti dovuti all'Incremento di altre attività finanziarie verso enti centrali produttori di servizi assistenziali, ricreativi e culturali</t>
  </si>
  <si>
    <t>1.2.3.02.01.20.013</t>
  </si>
  <si>
    <t>Crediti dovuti all'Incremento di altre attività finanziarie verso enti e istituzioni centrali di ricerca e Istituti e stazioni sperimentali per la ricerca</t>
  </si>
  <si>
    <t>1.2.3.02.01.20.999</t>
  </si>
  <si>
    <t>Crediti dovuti all'Incremento di altre attività finanziarie verso altre Amministrazioni Centrali n.a.c.</t>
  </si>
  <si>
    <t>1.2.3.02.01.21</t>
  </si>
  <si>
    <t xml:space="preserve">Altri crediti verso Amministrazioni locali dovuti all'incremento di altre attività finanziarie </t>
  </si>
  <si>
    <t>1.2.3.02.01.21.001</t>
  </si>
  <si>
    <t>Crediti dovuti all'Incremento di altre attività finanziarie verso Regioni e province autonome</t>
  </si>
  <si>
    <t>1.2.3.02.01.21.002</t>
  </si>
  <si>
    <t>Crediti dovuti all'Incremento di altre attività finanziarie verso Province</t>
  </si>
  <si>
    <t>1.2.3.02.01.21.003</t>
  </si>
  <si>
    <t>Crediti dovuti all'Incremento di altre attività finanziarie verso Comuni</t>
  </si>
  <si>
    <t>1.2.3.02.01.21.004</t>
  </si>
  <si>
    <t>Crediti dovuti all'Incremento di altre attività finanziarie verso Città metropolitane e Roma capitale</t>
  </si>
  <si>
    <t>1.2.3.02.01.21.005</t>
  </si>
  <si>
    <t>Crediti dovuti all'Incremento di altre attività finanziarie verso Unioni di Comuni</t>
  </si>
  <si>
    <t>1.2.3.02.01.21.006</t>
  </si>
  <si>
    <t>Crediti dovuti all'Incremento di altre attività finanziarie verso Comunità Montane</t>
  </si>
  <si>
    <t>1.2.3.02.01.21.007</t>
  </si>
  <si>
    <t>Crediti dovuti all'Incremento di altre attività finanziarie verso Camere di Commercio</t>
  </si>
  <si>
    <t>1.2.3.02.01.21.008</t>
  </si>
  <si>
    <t>Crediti dovuti all'Incremento di altre attività finanziarie verso Università</t>
  </si>
  <si>
    <t>1.2.3.02.01.21.009</t>
  </si>
  <si>
    <t>Crediti dovuti all'Incremento di altre attività finanziarie verso Parchi nazionali e consorzi ed enti autonomi gestori di parchi e aree naturali protette</t>
  </si>
  <si>
    <t>1.2.3.02.01.21.010</t>
  </si>
  <si>
    <t>Crediti dovuti all'Incremento di altre attività finanziarie verso Autorità Portuali</t>
  </si>
  <si>
    <t>1.2.3.02.01.21.011</t>
  </si>
  <si>
    <t xml:space="preserve">Crediti dovuti all'Incremento di altre attività finanziarie verso Aziende sanitarie locali </t>
  </si>
  <si>
    <t>1.2.3.02.01.21.012</t>
  </si>
  <si>
    <t>Crediti dovuti all'Incremento di altre attività finanziarie verso Aziende ospedaliere e Aziende ospedaliere universitarie integrate con il SSN</t>
  </si>
  <si>
    <t>1.2.3.02.01.21.013</t>
  </si>
  <si>
    <t>Crediti dovuti all'Incremento di altre attività finanziarie verso Policlinici</t>
  </si>
  <si>
    <t>1.2.3.02.01.21.014</t>
  </si>
  <si>
    <t>Crediti dovuti all'Incremento di altre attività finanziarie verso Istituti di ricovero e cura a carattere scientifico pubblici</t>
  </si>
  <si>
    <t>1.2.3.02.01.21.015</t>
  </si>
  <si>
    <t>Crediti dovuti all'Incremento di altre attività finanziarie verso altre Amministrazioni Locali produttrici di servizi sanitari</t>
  </si>
  <si>
    <t>1.2.3.02.01.21.016</t>
  </si>
  <si>
    <t>Crediti dovuti all'Incremento di altre attività finanziarie verso Agenzie regionali per le erogazioni in agricoltura</t>
  </si>
  <si>
    <t>1.2.3.02.01.21.017</t>
  </si>
  <si>
    <t>Crediti dovuti all'Incremento di altre attività finanziarie verso altri enti e agenzie regionali e sub regionali</t>
  </si>
  <si>
    <t>1.2.3.02.01.21.018</t>
  </si>
  <si>
    <t>Crediti dovuti all'Incremento di altre attività finanziarie verso Consorzi di enti locali</t>
  </si>
  <si>
    <t>1.2.3.02.01.21.019</t>
  </si>
  <si>
    <t>Crediti dovuti all'Incremento di altre attività finanziarie verso Fondazioni e istituzioni liriche locali e a Teatri stabili di iniziativa pubblica</t>
  </si>
  <si>
    <t>1.2.3.02.01.21.999</t>
  </si>
  <si>
    <t>Crediti dovuti all'Incremento di altre attività finanziarie verso altre Amministrazioni Locali n.a.c.</t>
  </si>
  <si>
    <t>1.2.3.02.01.22</t>
  </si>
  <si>
    <t xml:space="preserve">Altri crediti verso enti di previdenza dovuti all'incremento di altre attività finanziarie </t>
  </si>
  <si>
    <t>1.2.3.02.01.22.001</t>
  </si>
  <si>
    <t>Crediti dovuti all'Incremento di altre attività finanziarie verso INPS</t>
  </si>
  <si>
    <t>1.2.3.02.01.22.002</t>
  </si>
  <si>
    <t>Crediti dovuti all'Incremento di altre attività finanziarie verso INAIL</t>
  </si>
  <si>
    <t>1.2.3.02.01.22.999</t>
  </si>
  <si>
    <t>Crediti dovuti all'Incremento di altre attività finanziarie verso altri Enti di Previdenza n.a.c.</t>
  </si>
  <si>
    <t>1.2.3.02.02</t>
  </si>
  <si>
    <t>Crediti verso imprese controllate</t>
  </si>
  <si>
    <t>1.2.3.02.02.01</t>
  </si>
  <si>
    <t>Crediti di breve periodo a tasso agevolato a imprese controllate</t>
  </si>
  <si>
    <t>1.2.3.02.02.01.001</t>
  </si>
  <si>
    <t>crediti di breve periodo a tasso agevolato a imprese controllate</t>
  </si>
  <si>
    <t>1.2.3.02.02.02</t>
  </si>
  <si>
    <t>Crediti di breve periodo a tasso non agevolato a imprese controllate</t>
  </si>
  <si>
    <t>1.2.3.02.02.02.001</t>
  </si>
  <si>
    <t>crediti di breve periodo a tasso non agevolato a imprese controllate</t>
  </si>
  <si>
    <t>1.2.3.02.02.03</t>
  </si>
  <si>
    <t>Crediti di medio-lungo termine a tasso agevolato a imprese controllate</t>
  </si>
  <si>
    <t>1.2.3.02.02.03.001</t>
  </si>
  <si>
    <t>1.2.3.02.02.04</t>
  </si>
  <si>
    <t>Crediti di medio-lungo termine a tasso non agevolato a imprese controllate</t>
  </si>
  <si>
    <t>1.2.3.02.02.04.001</t>
  </si>
  <si>
    <t>crediti di medio-lungo termine a tasso non agevolato a imprese controllate</t>
  </si>
  <si>
    <t>1.2.3.02.02.05</t>
  </si>
  <si>
    <t>Crediti per escussione di garanzie verso imprese controllate</t>
  </si>
  <si>
    <t>1.2.3.02.02.05.001</t>
  </si>
  <si>
    <t>crediti a imprese controllate a seguito di escussione di garanzie</t>
  </si>
  <si>
    <t>1.2.3.02.02.06</t>
  </si>
  <si>
    <t>Altri crediti finanziari a imprese controllate</t>
  </si>
  <si>
    <t>1.2.3.02.02.06.001</t>
  </si>
  <si>
    <t>Crediti dovuti all'Incremento di altre attività finanziarie verso imprese controllate</t>
  </si>
  <si>
    <t>1.2.3.02.03</t>
  </si>
  <si>
    <t>Crediti verso altre imprese partecipate</t>
  </si>
  <si>
    <t>1.2.3.02.03.01</t>
  </si>
  <si>
    <t>Crediti di breve periodo a tasso agevolato a altre imprese partecipate</t>
  </si>
  <si>
    <t>1.2.3.02.03.01.001</t>
  </si>
  <si>
    <t>crediti di breve periodo a tasso agevolato a altre imprese partecipate</t>
  </si>
  <si>
    <t>1.2.3.02.03.02</t>
  </si>
  <si>
    <t>Crediti di breve periodo a tasso non agevolato a altre imprese partecipate</t>
  </si>
  <si>
    <t>1.2.3.02.03.02.001</t>
  </si>
  <si>
    <t>crediti di breve periodo a tasso non agevolato a altre imprese partecipate</t>
  </si>
  <si>
    <t>1.2.3.02.03.03</t>
  </si>
  <si>
    <t>Crediti di medio-lungo termine a tasso agevolato a altre imprese partecipate</t>
  </si>
  <si>
    <t>1.2.3.02.03.03.001</t>
  </si>
  <si>
    <t>1.2.3.02.03.04</t>
  </si>
  <si>
    <t>Crediti di medio-lungo termine a tasso non agevolato a altre imprese partecipate</t>
  </si>
  <si>
    <t>1.2.3.02.03.04.001</t>
  </si>
  <si>
    <t>crediti di medio-lungo termine a tasso non agevolato a altre imprese partecipate</t>
  </si>
  <si>
    <t>1.2.3.02.03.05</t>
  </si>
  <si>
    <t>Crediti per escussione di garanzie verso altre imprese partecipate</t>
  </si>
  <si>
    <t>1.2.3.02.03.05.001</t>
  </si>
  <si>
    <t>crediti a altre imprese partecipate a seguito di escussione di garanzie</t>
  </si>
  <si>
    <t>1.2.3.02.03.06</t>
  </si>
  <si>
    <t>Altri crediti finanziari a altre imprese partecipate</t>
  </si>
  <si>
    <t>1.2.3.02.03.06.001</t>
  </si>
  <si>
    <t>Crediti dovuti all'Incremento di altre attività finanziarie verso altre imprese partecipate</t>
  </si>
  <si>
    <t>1.2.3.02.04</t>
  </si>
  <si>
    <t>Crediti verso altre imprese</t>
  </si>
  <si>
    <t>1.2.3.02.04.01</t>
  </si>
  <si>
    <t>Crediti di breve periodo a tasso agevolato a altre imprese</t>
  </si>
  <si>
    <t>1.2.3.02.04.01.001</t>
  </si>
  <si>
    <t>crediti di breve periodo a tasso agevolato alla Cassa Depositi e Prestiti - SPA</t>
  </si>
  <si>
    <t>d</t>
  </si>
  <si>
    <t>1.2.3.02.04.01.002</t>
  </si>
  <si>
    <t>crediti di breve periodo a tasso agevolato a altre Imprese</t>
  </si>
  <si>
    <t>1.2.3.02.04.02</t>
  </si>
  <si>
    <t>Crediti di breve periodo a tasso non agevolato a altre Imprese</t>
  </si>
  <si>
    <t>1.2.3.02.04.02.001</t>
  </si>
  <si>
    <t>crediti di breve periodo a tasso non agevolato alla Cassa Depositi e Prestiti - SPA</t>
  </si>
  <si>
    <t>1.2.3.02.04.02.002</t>
  </si>
  <si>
    <t>crediti di breve periodo a tasso non agevolato a altre Imprese</t>
  </si>
  <si>
    <t>1.2.3.02.04.03</t>
  </si>
  <si>
    <t>Crediti di medio-lungo termine a tasso agevolato a altre Imprese</t>
  </si>
  <si>
    <t>1.2.3.02.04.03.001</t>
  </si>
  <si>
    <t>Crediti di medio-lungo termine a tasso agevolato alla Cassa Depositi e Prestiti - SPA</t>
  </si>
  <si>
    <t>1.2.3.02.04.03.002</t>
  </si>
  <si>
    <t>1.2.3.02.04.04</t>
  </si>
  <si>
    <t>Crediti di medio-lungo termine a tasso non agevolato a altre Imprese</t>
  </si>
  <si>
    <t>1.2.3.02.04.04.001</t>
  </si>
  <si>
    <t>crediti di medio-lungo termine a tasso non agevolato alla Cassa Depositi e Prestiti - SPA</t>
  </si>
  <si>
    <t>1.2.3.02.04.04.002</t>
  </si>
  <si>
    <t>crediti di medio-lungo termine a tasso non agevolato a altre Imprese</t>
  </si>
  <si>
    <t>1.2.3.02.04.05</t>
  </si>
  <si>
    <t>Crediti a seguito di escussione di garanzie in favore di altre Imprese</t>
  </si>
  <si>
    <t>1.2.3.02.04.05.001</t>
  </si>
  <si>
    <t>crediti alla Cassa Depositi e Prestiti - SPA a seguito di escussione di garanzie</t>
  </si>
  <si>
    <t>1.2.3.02.04.05.002</t>
  </si>
  <si>
    <t>crediti a altre Imprese a seguito di escussione di garanzie</t>
  </si>
  <si>
    <t>1.2.3.02.04.06</t>
  </si>
  <si>
    <t>Crediti da derivati da ammortamento</t>
  </si>
  <si>
    <t>1.2.3.02.04.06.001</t>
  </si>
  <si>
    <t>Derivati da ammortamento</t>
  </si>
  <si>
    <t>1.2.3.02.04.06.002</t>
  </si>
  <si>
    <t>1.2.3.02.04.99</t>
  </si>
  <si>
    <t>Altri crediti finanziari a altre Imprese</t>
  </si>
  <si>
    <t>1.2.3.02.04.99.001</t>
  </si>
  <si>
    <t>Crediti dovuti all'Incremento di altre attività finanziarie versolla Cassa Depositi e Prestiti - SPA</t>
  </si>
  <si>
    <t>1.2.3.02.04.99.002</t>
  </si>
  <si>
    <t>Crediti dovuti all'Incremento di altre attività finanziarie verso altre Imprese</t>
  </si>
  <si>
    <t>1.2.3.02.05</t>
  </si>
  <si>
    <t>Crediti finanziari verso altri soggetti</t>
  </si>
  <si>
    <t>1.2.3.02.05.01</t>
  </si>
  <si>
    <t>Crediti di breve periodo a tasso agevolato ad altri soggetti</t>
  </si>
  <si>
    <t>1.2.3.02.05.01.001</t>
  </si>
  <si>
    <t>crediti di breve periodo a tasso agevolato a Famiglie</t>
  </si>
  <si>
    <t>1.2.3.02.05.01.002</t>
  </si>
  <si>
    <t xml:space="preserve">crediti di breve periodo a tasso agevolato a Istituzioni Sociali Private </t>
  </si>
  <si>
    <t>1.2.3.02.05.01.003</t>
  </si>
  <si>
    <t>crediti di breve periodo a tasso agevolato all'Unione Europea</t>
  </si>
  <si>
    <t>1.2.3.02.05.01.004</t>
  </si>
  <si>
    <t>crediti di breve periodo a tasso agevolato al Resto del Mondo</t>
  </si>
  <si>
    <t>1.2.3.02.05.02</t>
  </si>
  <si>
    <t>Crediti di breve periodo a tasso non agevolato ad altri soggetti</t>
  </si>
  <si>
    <t>1.2.3.02.05.02.001</t>
  </si>
  <si>
    <t>crediti di breve periodo a tasso non agevolato a Famiglie</t>
  </si>
  <si>
    <t>1.2.3.02.05.02.002</t>
  </si>
  <si>
    <t xml:space="preserve">crediti di breve periodo a tasso non agevolato a Istituzioni Sociali Private </t>
  </si>
  <si>
    <t>1.2.3.02.05.02.003</t>
  </si>
  <si>
    <t>crediti di breve periodo a tasso non agevolato all'Unione Europea</t>
  </si>
  <si>
    <t>1.2.3.02.05.02.004</t>
  </si>
  <si>
    <t>crediti di breve periodo a tasso non agevolato al Resto del Mondo</t>
  </si>
  <si>
    <t>1.2.3.02.05.03</t>
  </si>
  <si>
    <t>Crediti di medio-lungo termine a tasso agevolato ad altri soggetti</t>
  </si>
  <si>
    <t>1.2.3.02.05.03.001</t>
  </si>
  <si>
    <t>Crediti di medio-lungo termine a tasso agevolato a Famiglie</t>
  </si>
  <si>
    <t>1.2.3.02.05.03.002</t>
  </si>
  <si>
    <t xml:space="preserve">Crediti di medio-lungo termine a tasso agevolato a Istituzioni Sociali Private </t>
  </si>
  <si>
    <t>1.2.3.02.05.03.003</t>
  </si>
  <si>
    <t>Crediti di medio-lungo termine a tasso agevolato all'Unione Europea</t>
  </si>
  <si>
    <t>1.2.3.02.05.03.004</t>
  </si>
  <si>
    <t>Crediti di medio-lungo termine a tasso agevolato al Resto del Mondo</t>
  </si>
  <si>
    <t>1.2.3.02.05.04</t>
  </si>
  <si>
    <t>Crediti di medio-lungo termine a tasso non agevolato ad altri soggetti</t>
  </si>
  <si>
    <t>1.2.3.02.05.04.001</t>
  </si>
  <si>
    <t>crediti di medio-lungo termine a tasso non agevolato a Famiglie</t>
  </si>
  <si>
    <t>1.2.3.02.05.04.002</t>
  </si>
  <si>
    <t xml:space="preserve">crediti di medio-lungo termine a tasso non agevolato a Istituzioni Sociali Private </t>
  </si>
  <si>
    <t>1.2.3.02.05.04.003</t>
  </si>
  <si>
    <t>crediti di medio-lungo termine a tasso non agevolato all'Unione Europea</t>
  </si>
  <si>
    <t>1.2.3.02.05.04.004</t>
  </si>
  <si>
    <t>crediti di medio-lungo termine a tasso non agevolato al Resto del Mondo</t>
  </si>
  <si>
    <t>1.2.3.02.05.05</t>
  </si>
  <si>
    <t>Crediti a seguito di escussione di garanzie in favore di altri soggetti</t>
  </si>
  <si>
    <t>1.2.3.02.05.05.001</t>
  </si>
  <si>
    <t>crediti a Famiglie a seguito di escussione di garanzie</t>
  </si>
  <si>
    <t>1.2.3.02.05.05.002</t>
  </si>
  <si>
    <t>crediti a Istituzioni Sociali Private  a seguito di escussione di garanzie</t>
  </si>
  <si>
    <t>1.2.3.02.05.05.003</t>
  </si>
  <si>
    <t>crediti a Unione Europea a seguito di escussione di garanzie</t>
  </si>
  <si>
    <t>1.2.3.02.05.05.004</t>
  </si>
  <si>
    <t>crediti a Resto del Mondo a seguito di escussione di garanzie</t>
  </si>
  <si>
    <t>1.2.3.02.05.06</t>
  </si>
  <si>
    <t>Altri crediti finanziari ad altri soggetti</t>
  </si>
  <si>
    <t>1.2.3.02.05.06.001</t>
  </si>
  <si>
    <t>Crediti dovuti all'Incremento di altre attività finanziarie verso Famiglie</t>
  </si>
  <si>
    <t>1.2.3.02.05.06.002</t>
  </si>
  <si>
    <t xml:space="preserve">Crediti dovuti all'Incremento di altre attività finanziarie verso Istituzioni Sociali Private </t>
  </si>
  <si>
    <t>1.2.3.02.05.06.003</t>
  </si>
  <si>
    <t>Crediti dovuti all'Incremento di altre attività finanziarie verso la UE</t>
  </si>
  <si>
    <t>1.2.3.02.05.06.004</t>
  </si>
  <si>
    <t>Crediti dovuti all'Incremento di altre attività finanziarie verso il Resto del Mondo</t>
  </si>
  <si>
    <t>1.2.3.03</t>
  </si>
  <si>
    <t>Altri titoli</t>
  </si>
  <si>
    <t>1.2.3.03.01</t>
  </si>
  <si>
    <t>Titoli obbligazionari a breve termine</t>
  </si>
  <si>
    <t>1.2.3.03.01.01</t>
  </si>
  <si>
    <t>Titoli obbligazionari a breve termine emessi da amministrazioni pubbliche</t>
  </si>
  <si>
    <t>1.2.3.03.01.01.001</t>
  </si>
  <si>
    <t>titoli obbligazionari a breve termine emessi da Amministrazioni Centrali</t>
  </si>
  <si>
    <t>1.2.3.03.01.01.002</t>
  </si>
  <si>
    <t>titoli obbligazionari a breve termine emessi da Amministrazioni Locali</t>
  </si>
  <si>
    <t>1.2.3.03.01.02</t>
  </si>
  <si>
    <t>Titoli obbligazionari a breve termine emessi da soggetti residenti</t>
  </si>
  <si>
    <t>1.2.3.03.01.02.001</t>
  </si>
  <si>
    <t>titoli obbligazionari a breve termine emessi da soggetti residenti</t>
  </si>
  <si>
    <t>1.2.3.03.01.03</t>
  </si>
  <si>
    <t>Titoli obbligazionari a breve termine emessi da soggetti non residenti</t>
  </si>
  <si>
    <t>1.2.3.03.01.03.001</t>
  </si>
  <si>
    <t>titoli obbligazionari a breve termine emessi da soggetti non residenti</t>
  </si>
  <si>
    <t>1.2.3.03.02</t>
  </si>
  <si>
    <t>Titoli obbligazionari a medio-lungo termine</t>
  </si>
  <si>
    <t>1.2.3.03.02.01</t>
  </si>
  <si>
    <t>Titoli obbligazionari a medio-lungo termine emessi da amministrazioni pubbliche</t>
  </si>
  <si>
    <t>1.2.3.03.02.01.001</t>
  </si>
  <si>
    <t>titoli obbligazionari a medio-lungo emessi da Amministrazioni Centrali</t>
  </si>
  <si>
    <t>1.2.3.03.02.01.002</t>
  </si>
  <si>
    <t>titoli obbligazionari a medio-lungo emessi da Amministrazioni Locali</t>
  </si>
  <si>
    <t>1.2.3.03.02.02</t>
  </si>
  <si>
    <t>Titoli obbligazionari a medio-lungo termine emessi da soggetti residenti</t>
  </si>
  <si>
    <t>1.2.3.03.02.02.001</t>
  </si>
  <si>
    <t>titoli obbligazionari a medio-lungo emessi da altri soggetti residenti</t>
  </si>
  <si>
    <t>1.2.3.03.02.03</t>
  </si>
  <si>
    <t>Titoli obbligazionari a medio-lungo termine emessi da soggetti non residenti</t>
  </si>
  <si>
    <t>1.2.3.03.02.03.001</t>
  </si>
  <si>
    <t>titoli obbligazionari a medio-lungo emessi da soggetti non residenti</t>
  </si>
  <si>
    <t>1.2.3.03.03</t>
  </si>
  <si>
    <t>Quote di fondi di investimento</t>
  </si>
  <si>
    <t>1.2.3.03.03.01</t>
  </si>
  <si>
    <t>1.2.3.03.03.01.001</t>
  </si>
  <si>
    <t>1.2.3.03.03.99</t>
  </si>
  <si>
    <t>1.2.3.03.03.99.001</t>
  </si>
  <si>
    <t>Attivo circolante</t>
  </si>
  <si>
    <t>1.3.1</t>
  </si>
  <si>
    <t>Rimanenze</t>
  </si>
  <si>
    <t>1.3.1.01</t>
  </si>
  <si>
    <t>Rimanenze di materie prime, sussidiarie e di consumo</t>
  </si>
  <si>
    <t>1.3.1.01.01</t>
  </si>
  <si>
    <t>1.3.1.01.01.01</t>
  </si>
  <si>
    <t>1.3.1.01.01.01.001</t>
  </si>
  <si>
    <t>C</t>
  </si>
  <si>
    <t>1.3.1.02</t>
  </si>
  <si>
    <t>Rimanenze di semilavorati</t>
  </si>
  <si>
    <t>1.3.1.02.01</t>
  </si>
  <si>
    <t>1.3.1.02.01.01</t>
  </si>
  <si>
    <t>1.3.1.02.01.01.001</t>
  </si>
  <si>
    <t>1.3.1.03</t>
  </si>
  <si>
    <t>Lavori in corso su ordinazione</t>
  </si>
  <si>
    <t>1.3.1.03.01</t>
  </si>
  <si>
    <t>1.3.1.03.01.01</t>
  </si>
  <si>
    <t>1.3.1.03.01.01.001</t>
  </si>
  <si>
    <t>1.3.1.04</t>
  </si>
  <si>
    <t>Rimanenze di prodotti finiti</t>
  </si>
  <si>
    <t>1.3.1.04.01</t>
  </si>
  <si>
    <t>1.3.1.04.01.01</t>
  </si>
  <si>
    <t>1.3.1.04.01.01.001</t>
  </si>
  <si>
    <t>1.3.1.05</t>
  </si>
  <si>
    <t>Acconti</t>
  </si>
  <si>
    <t>1.3.1.05.01</t>
  </si>
  <si>
    <t>1.3.1.05.01.01</t>
  </si>
  <si>
    <t>1.3.1.05.01.01.001</t>
  </si>
  <si>
    <t>1.3.2</t>
  </si>
  <si>
    <t>1.3.2.01</t>
  </si>
  <si>
    <t>Crediti di natura tributaria, contributiva e perequativa</t>
  </si>
  <si>
    <t>1.3.2.01.01</t>
  </si>
  <si>
    <t>Crediti da tributi</t>
  </si>
  <si>
    <t>1.3.2.01.01.01</t>
  </si>
  <si>
    <t>Crediti per imposte, tasse e proventi assimilati</t>
  </si>
  <si>
    <t>Crediti da riscossione Imposta municipale propria</t>
  </si>
  <si>
    <t xml:space="preserve">Crediti da riscossione Imposta comunale sugli immobili (ICI) </t>
  </si>
  <si>
    <t>Crediti da riscossione Addizionale comunale IRPEF</t>
  </si>
  <si>
    <t>Crediti da riscossione Imposta sulle assicurazioni RC auto</t>
  </si>
  <si>
    <t xml:space="preserve">Crediti da riscossione Imposta di iscrizione al pubblico registro automobilistico (PRA) </t>
  </si>
  <si>
    <t>Crediti da riscossione Imposta di soggiorno</t>
  </si>
  <si>
    <t xml:space="preserve">Crediti da riscossione Tasse sulle concessioni comunali </t>
  </si>
  <si>
    <t>Crediti da riscossione Tassa di circolazione dei veicoli a motore (tassa automobilistica)</t>
  </si>
  <si>
    <t>Crediti da riscossione Tassa smaltimento rifiuti solidi urbani</t>
  </si>
  <si>
    <t>Crediti da riscossione Tassa occupazione spazi e aree pubbliche</t>
  </si>
  <si>
    <t>Crediti da riscossione Imposta comunale sulla pubblicità e diritto sulle pubbliche affissioni</t>
  </si>
  <si>
    <t xml:space="preserve">Crediti da riscossione Imposta municipale secondaria </t>
  </si>
  <si>
    <t>Crediti da riscossione Tributo per l'esercizio delle funzioni di tutela, protezione e igiene dell'ambiente</t>
  </si>
  <si>
    <t>Crediti da riscossione Tributo comunale sui rifiuti e sui servizi</t>
  </si>
  <si>
    <t>Crediti da riscossione Diritti mattatoi</t>
  </si>
  <si>
    <t>Crediti da riscossione Diritti degli Enti provinciali turismo</t>
  </si>
  <si>
    <t>Crediti da riscossione Addizionale regionale sui canoni per le utenze di acque pubbliche</t>
  </si>
  <si>
    <t>Crediti da riscossione Proventi dei Casinò</t>
  </si>
  <si>
    <t>Crediti da riscossione Altre ritenute n.a.c.</t>
  </si>
  <si>
    <t>Crediti da riscossione Altre entrate su lotto, lotterie e altre attività di gioco n.a.c.</t>
  </si>
  <si>
    <t>Crediti da riscossione Altre accise n.a.c.</t>
  </si>
  <si>
    <t>Crediti da riscossione Altre imposte sostitutive n.a.c.</t>
  </si>
  <si>
    <t>Crediti da riscossione Altre imposte, tasse e proventi assimilati n.a.c.</t>
  </si>
  <si>
    <t>1.3.2.01.01.03</t>
  </si>
  <si>
    <t>Crediti da rimborsi di imposte</t>
  </si>
  <si>
    <t>Crediti per rimborso di imposte indirette</t>
  </si>
  <si>
    <t>1.3.2.01.01.03.002</t>
  </si>
  <si>
    <t>IVA a credito</t>
  </si>
  <si>
    <t>Crediti per rimborso di imposte dirette</t>
  </si>
  <si>
    <t>1.3.2.01.01.03.004</t>
  </si>
  <si>
    <t>IVA acquisti in sospensione/differita</t>
  </si>
  <si>
    <t>1.3.2.01.01.04</t>
  </si>
  <si>
    <t>Crediti per tributi in conto capitale</t>
  </si>
  <si>
    <t>1.3.2.01.01.05</t>
  </si>
  <si>
    <t>Crediti per imposte riscosse per conto di terzi</t>
  </si>
  <si>
    <t>Crediti da riscossione di imposte di natura corrente per conto di terzi</t>
  </si>
  <si>
    <t>Crediti da riscossione di imposte in conto capitale per conto di terzi</t>
  </si>
  <si>
    <t>1.3.2.01.03</t>
  </si>
  <si>
    <t>Crediti per tributi destinati al finanziamento della Sanità</t>
  </si>
  <si>
    <t>1.3.2.01.03.01</t>
  </si>
  <si>
    <t>Imposta regionale sulle attività produttive - IRAP - Sanità</t>
  </si>
  <si>
    <t>1.3.2.01.03.01.001</t>
  </si>
  <si>
    <t>1.3.2.01.03.02</t>
  </si>
  <si>
    <t>Imposta regionale sulle attività produttive - IRAP - Sanità derivante da manovra fiscale regionale</t>
  </si>
  <si>
    <t>1.3.2.01.03.02.001</t>
  </si>
  <si>
    <t>1.3.2.01.03.03</t>
  </si>
  <si>
    <t>Compartecipazione IVA - Sanità</t>
  </si>
  <si>
    <t>1.3.2.01.03.03.001</t>
  </si>
  <si>
    <t>1.3.2.01.03.04</t>
  </si>
  <si>
    <t>Addizionale IRPEF - Sanità</t>
  </si>
  <si>
    <t>1.3.2.01.03.04.001</t>
  </si>
  <si>
    <t>1.3.2.01.03.05</t>
  </si>
  <si>
    <t>Addizionale IRPEF - Sanità derivante da manovra fiscale regionale</t>
  </si>
  <si>
    <t>1.3.2.01.03.05.001</t>
  </si>
  <si>
    <t>1.3.2.01.03.06</t>
  </si>
  <si>
    <t>Accisa sulla benzina per autotrazione - sanità</t>
  </si>
  <si>
    <t>1.3.2.01.03.06.001</t>
  </si>
  <si>
    <t>1.3.2.01.03.99</t>
  </si>
  <si>
    <t>Altri tributi destinati al finanziamento della spesa sanitaria n.a.c.</t>
  </si>
  <si>
    <t>1.3.2.01.03.99.001</t>
  </si>
  <si>
    <t>1.3.2.01.04</t>
  </si>
  <si>
    <t>Crediti da fondi perequativi</t>
  </si>
  <si>
    <t>1.3.2.01.04.01</t>
  </si>
  <si>
    <t>Crediti da Fondi perequativi da Amministrazioni Centrali</t>
  </si>
  <si>
    <t>Crediti da riscossione Fondi perequativi dallo Stato</t>
  </si>
  <si>
    <t>1.3.2.01.04.01.002</t>
  </si>
  <si>
    <t>Crediti da riscossione Fondo perequativo dallo Stato - Sanità</t>
  </si>
  <si>
    <t>1.3.2.01.04.02</t>
  </si>
  <si>
    <t>Crediti da Fondi perequativi dalla Regione o Provincia autonoma</t>
  </si>
  <si>
    <t>Crediti da riscossione Fondi perequativi dalla Regione o Provincia autonoma</t>
  </si>
  <si>
    <t>1.3.2.01.05</t>
  </si>
  <si>
    <t>Altri crediti di natura tributaria</t>
  </si>
  <si>
    <t>1.3.2.01.05.01</t>
  </si>
  <si>
    <t>Crediti da compartecipazione di tributi</t>
  </si>
  <si>
    <t>Crediti da riscossione Compartecipazione al bollo auto</t>
  </si>
  <si>
    <t>Crediti da riscossione Compartecipazione al gasolio</t>
  </si>
  <si>
    <t>Crediti da riscossione Compartecipazione IVA ai Comuni</t>
  </si>
  <si>
    <t>Crediti da riscossione Compartecipazione IRPEF ai Comuni</t>
  </si>
  <si>
    <t>Crediti da riscossione Compartecipazione IRPEF alle Province</t>
  </si>
  <si>
    <t>Crediti da riscossione Tributo provinciale deposito in discarica dei rifiuti solidi</t>
  </si>
  <si>
    <t>Crediti da riscossione Compartecipazioni accise benzina e gasolio destinate ad alimentare il Fondo Nazionale Trasporti di cui all'art.16 bis del DL 95/2012</t>
  </si>
  <si>
    <t>Crediti da riscossione Altre compartecipazioni alle province n.a.c.</t>
  </si>
  <si>
    <t>Crediti da riscossione Altre compartecipazioni a comuni n.a.c.</t>
  </si>
  <si>
    <t>1.3.2.02</t>
  </si>
  <si>
    <t>Crediti verso clienti e utenti</t>
  </si>
  <si>
    <t>1.3.2.02.01</t>
  </si>
  <si>
    <t xml:space="preserve">Crediti da proventi della vendita di beni e servizi </t>
  </si>
  <si>
    <t>1.3.2.02.01.01</t>
  </si>
  <si>
    <t>Crediti da proventi dalla vendita di beni</t>
  </si>
  <si>
    <t>1.3.2.02.01.02</t>
  </si>
  <si>
    <t>Crediti derivanti dalla vendita di servizi</t>
  </si>
  <si>
    <t>1.3.2.02.02</t>
  </si>
  <si>
    <t>Crediti da fitti, noleggi e locazioni</t>
  </si>
  <si>
    <t>1.3.2.02.02.01</t>
  </si>
  <si>
    <t>1.3.2.02.03</t>
  </si>
  <si>
    <t>Crediti da canoni, concessioni, diritti reali di godimento e servitù onerose</t>
  </si>
  <si>
    <t>1.3.2.02.03.01</t>
  </si>
  <si>
    <t>1.3.2.02.05</t>
  </si>
  <si>
    <t>Crediti da proventi derivanti dall'attività di controllo e repressione delle irregolarità e degli illeciti</t>
  </si>
  <si>
    <t>1.3.2.02.05.01</t>
  </si>
  <si>
    <t>Crediti verso Amministrazioni pubbliche derivanti dall'attività di controllo e repressione delle irregolarità e degli illeciti</t>
  </si>
  <si>
    <t>1.3.2.02.05.02</t>
  </si>
  <si>
    <t>Crediti verso famiglie derivanti dall'attività di controllo e repressione delle irregolarità e degli illeciti</t>
  </si>
  <si>
    <t>1.3.2.02.05.03</t>
  </si>
  <si>
    <t>Crediti verso imprese derivanti dall'attività di controllo e repressione delle irregolarità e degli illeciti</t>
  </si>
  <si>
    <t>1.3.2.02.05.04</t>
  </si>
  <si>
    <t>Crediti verso Istituzioni Sociali Private derivanti dall'attività di controllo e repressione delle irregolarità e degli illeciti</t>
  </si>
  <si>
    <t>1.3.2.02.06</t>
  </si>
  <si>
    <t>Crediti da proventi da alienazione di beni materiali</t>
  </si>
  <si>
    <t>1.3.2.02.06.01</t>
  </si>
  <si>
    <t>Crediti da proventi da alienazione di Mezzi di trasporto ad uso civile, di sicurezza e ordine pubblico</t>
  </si>
  <si>
    <t>Crediti da Alienazione di Mezzi di trasporto stradali</t>
  </si>
  <si>
    <t>Crediti da Alienazione di Mezzi di trasporto aerei</t>
  </si>
  <si>
    <t>Crediti da Alienazione di Mezzi di trasporto per vie d'acqua</t>
  </si>
  <si>
    <t>Crediti da Alienazione di altri mezzi di trasporto ad uso civile, di sicurezza e ordine pubblico n.a.c.</t>
  </si>
  <si>
    <t>1.3.2.02.06.03</t>
  </si>
  <si>
    <t>Crediti da proventi da alienazione di mobili e arredi</t>
  </si>
  <si>
    <t>Crediti da Alienazione di mobili e arredi per ufficio</t>
  </si>
  <si>
    <t>Crediti da Alienazione di mobili e arredi per alloggi e pertinenze</t>
  </si>
  <si>
    <t>Crediti da Alienazione di mobili e arredi per laboratori</t>
  </si>
  <si>
    <t>Crediti da Alienazione di mobili e arredi n.a.c.</t>
  </si>
  <si>
    <t>1.3.2.02.06.04</t>
  </si>
  <si>
    <t>Crediti da proventi da alienazione di impianti e macchinari</t>
  </si>
  <si>
    <t>Crediti da Alienazione di Macchinari</t>
  </si>
  <si>
    <t>Crediti da Alienazione di impianti</t>
  </si>
  <si>
    <t>1.3.2.02.06.05</t>
  </si>
  <si>
    <t>Crediti da proventi da alienazione di attrezzature scientifiche e sanitarie</t>
  </si>
  <si>
    <t>Crediti da Attrezzature scientifiche</t>
  </si>
  <si>
    <t>Crediti da Attrezzature sanitarie</t>
  </si>
  <si>
    <t>Crediti da Alienazione di Attrezzature n.a.c.</t>
  </si>
  <si>
    <t>1.3.2.02.06.06</t>
  </si>
  <si>
    <t>Crediti da proventi da alienazione di macchine per ufficio</t>
  </si>
  <si>
    <t>Crediti da Alienazione di macchine per ufficio</t>
  </si>
  <si>
    <t>1.3.2.02.06.07</t>
  </si>
  <si>
    <t>Crediti da proventi da alienazione di hardware</t>
  </si>
  <si>
    <t>Crediti da Alienazione di server</t>
  </si>
  <si>
    <t>Crediti da Alienazione di postazioni di lavoro</t>
  </si>
  <si>
    <t>Crediti da Alienazione di periferiche</t>
  </si>
  <si>
    <t>Crediti da Alienazione di apparati di telecomunicazione</t>
  </si>
  <si>
    <t>Crediti da alienazione di Tablet e dispositivi di telefonia fissa e mobile</t>
  </si>
  <si>
    <t>Crediti da Alienazione di hardware n.a.c.</t>
  </si>
  <si>
    <t>1.3.2.02.06.08</t>
  </si>
  <si>
    <t>Crediti da proventi da alienazione di beni immobili</t>
  </si>
  <si>
    <t>Crediti da Alienazione di Fabbricati ad uso abitativo</t>
  </si>
  <si>
    <r>
      <t>Crediti da Alienazione di Fabbricati ad uso commerciale</t>
    </r>
    <r>
      <rPr>
        <strike/>
        <sz val="8"/>
        <color indexed="8"/>
        <rFont val="Arial"/>
        <family val="2"/>
      </rPr>
      <t xml:space="preserve"> e istituzionale</t>
    </r>
  </si>
  <si>
    <t>Crediti da Alienazione di Fabbricati ad uso scolastico</t>
  </si>
  <si>
    <t>Crediti da Alienazione di Fabbricati industriali e costruzioni leggere</t>
  </si>
  <si>
    <t>Crediti da Alienazione di Fabbricati rurali</t>
  </si>
  <si>
    <t>Crediti da Alienazione di Fabbricati Ospedalieri e altre strutture sanitarie</t>
  </si>
  <si>
    <t>Crediti da Alienazione di Infrastrutture telematiche</t>
  </si>
  <si>
    <t>Crediti da Alienazione di Infrastrutture idrauliche</t>
  </si>
  <si>
    <t>Crediti da Alienazione di Infrastrutture portuali e aeroportuali</t>
  </si>
  <si>
    <t>Crediti da Alienazione di Infrastrutture stradali</t>
  </si>
  <si>
    <t>Crediti da Alienazione di Altre vie di comunicazione</t>
  </si>
  <si>
    <t>Crediti da Alienazione di opere per la sistemazione del suolo</t>
  </si>
  <si>
    <t>Crediti da Alienazione di Impianti sportivi</t>
  </si>
  <si>
    <t>Crediti da Alienazione di Fabbricati destinati ad asili nido</t>
  </si>
  <si>
    <t>Crediti da Alienazione di Fabbricati destinati ad uso strumentale</t>
  </si>
  <si>
    <t>Crediti da Alienazione di altri beni immobili n.a.c.</t>
  </si>
  <si>
    <t>1.3.2.02.06.09</t>
  </si>
  <si>
    <t>Crediti da proventi da alienazione di oggetti di valore</t>
  </si>
  <si>
    <t>Crediti da Alienazione di Oggetti di valore</t>
  </si>
  <si>
    <t>1.3.2.02.06.10</t>
  </si>
  <si>
    <t>Crediti da proventi da alienazione di diritti reali</t>
  </si>
  <si>
    <t>Crediti da Alienazione di diritti reali</t>
  </si>
  <si>
    <t>1.3.2.02.06.99</t>
  </si>
  <si>
    <t>Crediti da proventi da alienazione di altri beni materiali</t>
  </si>
  <si>
    <t>Crediti da Alienazione di Materiale bibliografico</t>
  </si>
  <si>
    <t>Crediti da Alienazione di Strumenti musicali</t>
  </si>
  <si>
    <t>Crediti da Alienazioni di beni materiali n.a.c.</t>
  </si>
  <si>
    <t>1.3.2.02.07</t>
  </si>
  <si>
    <t>Crediti da cessione di terreni e beni materiali non prodotti</t>
  </si>
  <si>
    <t>1.3.2.02.07.01</t>
  </si>
  <si>
    <t>Crediti da proventi derivanti dalla cessione di terreni</t>
  </si>
  <si>
    <t>Crediti da Cessione di Terreni agricoli</t>
  </si>
  <si>
    <t>Crediti da Cessione di Terreni edificabili</t>
  </si>
  <si>
    <t>Crediti da Cessione di terreni n.a.c.</t>
  </si>
  <si>
    <t>1.3.2.02.07.02</t>
  </si>
  <si>
    <t>Crediti derivanti dalla cessione di beni del patrimonio naturale non prodotto</t>
  </si>
  <si>
    <t>Crediti da Cessione di beni del Demanio marittimo</t>
  </si>
  <si>
    <t>Crediti da Cessione di beni del Demanio idrico</t>
  </si>
  <si>
    <t>Crediti da Cessione di beni del patrimonio faunistico</t>
  </si>
  <si>
    <t>Crediti da Cessione di beni del patrimonio floreale</t>
  </si>
  <si>
    <t>1.3.2.02.08</t>
  </si>
  <si>
    <t>Crediti da cessione di beni immateriali</t>
  </si>
  <si>
    <t>1.3.2.02.08.01</t>
  </si>
  <si>
    <t>Crediti da proventi da alienazione di Software autoprodotto</t>
  </si>
  <si>
    <t>1.3.2.02.08.01.001</t>
  </si>
  <si>
    <t>1.3.2.02.08.02</t>
  </si>
  <si>
    <t>Crediti da proventi da alienazione di Brevetti</t>
  </si>
  <si>
    <t>Crediti da Alienazione di Brevetti</t>
  </si>
  <si>
    <t>1.3.2.02.08.03</t>
  </si>
  <si>
    <t>Crediti da proventi da alienazione di Opere dell'ingegno e Diritti d'autore</t>
  </si>
  <si>
    <t>Crediti da Alienazione di Opere dell'ingegno e Diritti d'autore</t>
  </si>
  <si>
    <t>1.3.2.02.08.04</t>
  </si>
  <si>
    <t>Crediti da proventi da alienazione di Software</t>
  </si>
  <si>
    <t>1.3.2.02.08.99</t>
  </si>
  <si>
    <t>Crediti da proventi da alienazione di altri beni immateriali n.a.c.</t>
  </si>
  <si>
    <t>Crediti da Alienazione di altri beni immateriali n.a.c.</t>
  </si>
  <si>
    <t>1.3.2.02.09</t>
  </si>
  <si>
    <t>Crediti derivanti dal conferimento di immobili a fondi immobiliari</t>
  </si>
  <si>
    <t>1.3.2.02.09.01</t>
  </si>
  <si>
    <t>1.3.2.02.10</t>
  </si>
  <si>
    <t>Crediti derivanti dalla cessione di attività finanziarie</t>
  </si>
  <si>
    <t>1.3.2.02.10.01</t>
  </si>
  <si>
    <t>Crediti da Alienazione di partecipazioni</t>
  </si>
  <si>
    <t>Crediti da Alienazione di partecipazioni in imprese controllate incluse nelle Amministrazioni Centrali</t>
  </si>
  <si>
    <t>Crediti da Alienazione di partecipazioni in altre imprese partecipate incluse nelle Amministrazioni Centrali</t>
  </si>
  <si>
    <t>Crediti da Alienazione di partecipazioni in altre imprese incluse nelle Amministrazioni Centrali</t>
  </si>
  <si>
    <t>Crediti da Alienazione di partecipazioni in imprese controllate incluse nelle Amministrazioni Locali</t>
  </si>
  <si>
    <t>Crediti da Alienazione di partecipazioni in altre imprese partecipate incluse nelle Amministrazioni Locali</t>
  </si>
  <si>
    <t>Crediti da Alienazione di partecipazioni in altre imprese incluse nelle Amministrazioni Locali</t>
  </si>
  <si>
    <t>Crediti da Alienazione di partecipazioni in imprese controllate</t>
  </si>
  <si>
    <t>Crediti da Alienazione di partecipazioni in altre imprese partecipate</t>
  </si>
  <si>
    <t>Crediti da Alienazione di partecipazioni in altre imprese</t>
  </si>
  <si>
    <t>Crediti da Alienazione di partecipazioni in ISP controllate</t>
  </si>
  <si>
    <t>Crediti da Alienazione di partecipazioni in altre ISP</t>
  </si>
  <si>
    <t>Crediti da Alienazione di partecipazioni in PA controllate incluse nelle Amministrazioni locali</t>
  </si>
  <si>
    <t>Crediti da Alienazione di partecipazioni in PA partecipate incluse nelle Amministrazioni locali</t>
  </si>
  <si>
    <t>Crediti da Alienazione di partecipazioni in altre  PA  incluse nelle Amministrazioni locali</t>
  </si>
  <si>
    <t>1.3.2.02.10.02</t>
  </si>
  <si>
    <t>Crediti da Alienazione di quote di fondi comuni di investimento</t>
  </si>
  <si>
    <t>Crediti da Alienazione di quote di fondi immobiliari</t>
  </si>
  <si>
    <t>Crediti da Alienazione di quote di altri fondi comuni di investimento</t>
  </si>
  <si>
    <t>1.3.2.02.10.03</t>
  </si>
  <si>
    <t>Crediti da Alienazione di titoli obbligazionari a breve termine</t>
  </si>
  <si>
    <t>Crediti da Alienazione di titoli obbligazionari a breve termine emessi da Amministrazioni Centrali</t>
  </si>
  <si>
    <t>Crediti da Alienazione di titoli obbligazionari a breve termine emessi da Amministrazioni Locali</t>
  </si>
  <si>
    <t>Crediti da Alienazione di titoli obbligazionari a breve termine emessi da altri soggetti residenti</t>
  </si>
  <si>
    <t>Crediti da Alienazione di titoli obbligazionari a breve termine emessi da soggetti non residenti</t>
  </si>
  <si>
    <t>1.3.2.02.10.04</t>
  </si>
  <si>
    <t>Crediti da Alienazione di titoli obbligazionari a medio-lungo termine</t>
  </si>
  <si>
    <t>Crediti da Alienazione di titoli obbligazionari a medio-lungo termine emessi da Amministrazioni Centrali</t>
  </si>
  <si>
    <t>Crediti da Alienazione di titoli obbligazionari a medio-lungo termine emessi da Amministrazioni Locali</t>
  </si>
  <si>
    <t>Crediti da Alienazione di titoli obbligazionari a medio-lungo termine emessi da altri soggetti residenti</t>
  </si>
  <si>
    <t>Crediti da Alienazione di titoli obbligazionari a medio-lungo termine emessi da soggetti non residenti</t>
  </si>
  <si>
    <t>1.3.2.03</t>
  </si>
  <si>
    <t>Crediti per trasferimenti correnti</t>
  </si>
  <si>
    <t>1.3.2.03.01</t>
  </si>
  <si>
    <t>Crediti per trasferimenti correnti da Amministrazioni pubbliche</t>
  </si>
  <si>
    <t>1.3.2.03.01.01</t>
  </si>
  <si>
    <t>Crediti per trasferimenti correnti da Amministrazioni centrali</t>
  </si>
  <si>
    <t>Crediti per Trasferimenti correnti da Ministeri</t>
  </si>
  <si>
    <t>Crediti per Trasferimenti correnti da Ministero dell'Istruzione - Istituzioni Scolastiche</t>
  </si>
  <si>
    <t>Crediti per Trasferimenti correnti da Presidenza del Consiglio dei Ministri</t>
  </si>
  <si>
    <t>Crediti per Trasferimenti correnti da Organi Costituzionali e di rilievo costituzionale</t>
  </si>
  <si>
    <t>Crediti per Trasferimenti correnti da Agenzie Fiscali</t>
  </si>
  <si>
    <t>Crediti per Trasferimenti correnti da enti di regolazione dell'attività economica</t>
  </si>
  <si>
    <t>Crediti per Trasferimenti correnti da Gruppo Equitalia</t>
  </si>
  <si>
    <t>Crediti per Trasferimenti correnti da Anas S.p.A.</t>
  </si>
  <si>
    <t>Crediti per Trasferimenti correnti da altri enti centrali produttori di servizi economici</t>
  </si>
  <si>
    <t>Crediti per Trasferimenti correnti da autorità amministrative indipendenti</t>
  </si>
  <si>
    <t>Crediti per Trasferimenti correnti da enti centrali a struttura associativa</t>
  </si>
  <si>
    <t>Crediti per Trasferimenti correnti da enti centrali produttori di servizi assistenziali, ricreativi e culturali</t>
  </si>
  <si>
    <t>Crediti per Trasferimenti correnti da enti e istituzioni centrali di ricerca e Istituti e stazioni sperimentali per la ricerca</t>
  </si>
  <si>
    <t>Crediti per Trasferimenti correnti da altre Amministrazioni Centrali n.a.c.</t>
  </si>
  <si>
    <t>1.3.2.03.01.02</t>
  </si>
  <si>
    <t>Crediti per trasferimenti correnti da Amministrazioni locali</t>
  </si>
  <si>
    <t>Crediti per Trasferimenti correnti da Regioni e province autonome</t>
  </si>
  <si>
    <t>Crediti per Trasferimenti correnti da Province</t>
  </si>
  <si>
    <t>Crediti per Trasferimenti correnti da Comuni</t>
  </si>
  <si>
    <t>Crediti per Trasferimenti correnti da Città metropolitane e Roma capitale</t>
  </si>
  <si>
    <t>Crediti per Trasferimenti correnti da Unioni di Comuni</t>
  </si>
  <si>
    <t>Crediti per Trasferimenti correnti da Comunità Montane</t>
  </si>
  <si>
    <t>Crediti per Trasferimenti correnti da Camere di Commercio</t>
  </si>
  <si>
    <t>Crediti per Trasferimenti correnti da Università</t>
  </si>
  <si>
    <t>Crediti per Trasferimenti correnti da Parchi nazionali e consorzi ed enti autonomi gestori di parchi e aree naturali protette</t>
  </si>
  <si>
    <t>Crediti per Trasferimenti correnti da Autorità Portuali</t>
  </si>
  <si>
    <t xml:space="preserve">Crediti per Trasferimenti correnti da Aziende sanitarie locali </t>
  </si>
  <si>
    <t>Crediti per Trasferimenti correnti da Aziende ospedaliere e Aziende ospedaliere universitarie integrate con il SSN</t>
  </si>
  <si>
    <t>Crediti per Trasferimenti correnti da Policlinici</t>
  </si>
  <si>
    <t>Crediti per Trasferimenti correnti da Istituti di ricovero e cura a carattere scientifico pubblici</t>
  </si>
  <si>
    <t>Crediti per Trasferimenti correnti da altre Amministrazioni Locali produttrici di servizi sanitari</t>
  </si>
  <si>
    <t>Crediti per Trasferimenti correnti da Agenzie regionali per le erogazioni in agricoltura</t>
  </si>
  <si>
    <t>Crediti per Trasferimenti correnti da altri enti e agenzie regionali e sub regionali</t>
  </si>
  <si>
    <t>Crediti per Trasferimenti correnti da Consorzi di enti locali</t>
  </si>
  <si>
    <t>Crediti per Trasferimenti correnti da Fondazioni e istituzioni liriche locali e da teatri stabili di iniziativa pubblica</t>
  </si>
  <si>
    <t>Crediti per Trasferimenti correnti da altre Amministrazioni Locali n.a.c.</t>
  </si>
  <si>
    <t>1.3.2.03.01.03</t>
  </si>
  <si>
    <t>Crediti per trasferimenti correnti da Enti di previdenza</t>
  </si>
  <si>
    <t>Crediti per Trasferimenti correnti da INPS</t>
  </si>
  <si>
    <t>Crediti per Trasferimenti correnti da INAIL</t>
  </si>
  <si>
    <t>Crediti per Trasferimenti correnti da altri Enti di Previdenza n.a.c.</t>
  </si>
  <si>
    <t>1.3.2.03.01.04</t>
  </si>
  <si>
    <t>Crediti per trasferimenti correnti da organismi interni e/o unità locali della amministrazione</t>
  </si>
  <si>
    <t>Crediti per Trasferimenti correnti da organismi interni e/o unità locali della amministrazione</t>
  </si>
  <si>
    <t>1.3.2.03.02</t>
  </si>
  <si>
    <t>Crediti per trasferimenti correnti da imprese controllate</t>
  </si>
  <si>
    <t>1.3.2.03.02.01</t>
  </si>
  <si>
    <t>Crediti per trasferimenti correnti capitale da imprese controllate</t>
  </si>
  <si>
    <t>Crediti per Altri trasferimenti correnti da imprese controllate</t>
  </si>
  <si>
    <t>1.3.2.03.03</t>
  </si>
  <si>
    <t>Crediti per trasferimenti correnti da altre imprese partecipate</t>
  </si>
  <si>
    <t>1.3.2.03.03.01</t>
  </si>
  <si>
    <t>Crediti per Altri trasferimenti correnti da altre imprese partecipate</t>
  </si>
  <si>
    <t>1.3.2.03.04</t>
  </si>
  <si>
    <t>Crediti per trasferimenti correnti da altri soggetti</t>
  </si>
  <si>
    <t>1.3.2.03.04.01</t>
  </si>
  <si>
    <t>Crediti per trasferimenti correnti da famiglie</t>
  </si>
  <si>
    <t>Crediti per Trasferimenti correnti da famiglie</t>
  </si>
  <si>
    <t>1.3.2.03.04.03</t>
  </si>
  <si>
    <t>Crediti per trasferimenti correnti da imprese</t>
  </si>
  <si>
    <t>Crediti per Altri trasferimenti correnti da altre imprese</t>
  </si>
  <si>
    <t>1.3.2.03.04.04</t>
  </si>
  <si>
    <t>Crediti per trasferimenti correnti da ISP</t>
  </si>
  <si>
    <t>Crediti per Trasferimenti correnti da Istituzioni Sociali Private</t>
  </si>
  <si>
    <t>1.3.2.03.04.05</t>
  </si>
  <si>
    <t>Crediti per trasferimenti correnti da UE e Resto del mondo</t>
  </si>
  <si>
    <t>Crediti per Trasferimenti correnti dall'Unione Europea</t>
  </si>
  <si>
    <t>Crediti per Trasferimenti correnti dal Resto del Mondo</t>
  </si>
  <si>
    <t>1.3.2.04</t>
  </si>
  <si>
    <t>Crediti per contributi agli investimenti</t>
  </si>
  <si>
    <t>1.3.2.04.01</t>
  </si>
  <si>
    <t>Crediti per contributi agli investimenti da Amministrazioni pubbliche</t>
  </si>
  <si>
    <t>1.3.2.04.01.01</t>
  </si>
  <si>
    <t>Crediti per contributi agli investimenti da Amministrazioni Centrali</t>
  </si>
  <si>
    <t>Crediti da Contributi agli investimenti da Ministeri</t>
  </si>
  <si>
    <t>Crediti da Contributi agli investimenti da Ministero dell'Istruzione - Istituzioni Scolastiche</t>
  </si>
  <si>
    <t>Crediti da Contributi agli investimenti da Presidenza del Consiglio dei Ministri</t>
  </si>
  <si>
    <t>Crediti da Contributi agli investimenti da Organi Costituzionali e di rilievo costituzionale</t>
  </si>
  <si>
    <t>Crediti da Contributi agli investimenti da Agenzie Fiscali</t>
  </si>
  <si>
    <t>Crediti da Contributi agli investimenti da enti di regolazione dell'attività economica</t>
  </si>
  <si>
    <t>Crediti da Contributi agli investimenti da Gruppo Equitalia</t>
  </si>
  <si>
    <t>Crediti da Contributi agli investimenti da Anas S.p.A.</t>
  </si>
  <si>
    <t>Crediti da Contributi agli investimenti da altri enti centrali produttori di servizi economici</t>
  </si>
  <si>
    <t>Crediti da Contributi agli investimenti da autorità amministrative indipendenti</t>
  </si>
  <si>
    <t>Crediti da Contributi agli investimenti da enti centrali a struttura associativa</t>
  </si>
  <si>
    <t>Crediti da Contributi agli investimenti da enti centrali produttori di servizi assistenziali, ricreativi e culturali</t>
  </si>
  <si>
    <t>Crediti da Contributi agli investimenti da enti e istituzioni centrali di ricerca e Istituti e stazioni sperimentali per la ricerca</t>
  </si>
  <si>
    <t>Crediti da Contributo agli investimenti da Ministeri - finanziamento degli investimenti sanitari ai sensi dell'articolo 20 della legge 67/1988</t>
  </si>
  <si>
    <t>Crediti da Contributi agli investimenti da altre Amministrazioni Centrali n.a.c.</t>
  </si>
  <si>
    <t>1.3.2.04.01.02</t>
  </si>
  <si>
    <t>Crediti per contributi agli investimenti da Amministrazioni Locali</t>
  </si>
  <si>
    <t>Crediti da Contributi agli investimenti da Regioni e province autonome</t>
  </si>
  <si>
    <t>Crediti da Contributi agli investimenti da Province</t>
  </si>
  <si>
    <t>Crediti da Contributi agli investimenti da Comuni</t>
  </si>
  <si>
    <t>Crediti da Contributi agli investimenti da Città metropolitane e Roma capitale</t>
  </si>
  <si>
    <t>Crediti da Contributi agli investimenti da Unioni di Comuni</t>
  </si>
  <si>
    <t>Crediti da Contributi agli investimenti da Comunità Montane</t>
  </si>
  <si>
    <t>Crediti da Contributi agli investimenti da Camere di Commercio</t>
  </si>
  <si>
    <t>Crediti da Contributi agli investimenti da Università</t>
  </si>
  <si>
    <t>Crediti da Contributi agli investimenti da Parchi nazionali e consorzi ed enti autonomi gestori di parchi e aree naturali protette</t>
  </si>
  <si>
    <t>Crediti da Contributi agli investimenti da Autorità Portuali</t>
  </si>
  <si>
    <t xml:space="preserve">Crediti da Contributi agli investimenti da Aziende sanitarie locali </t>
  </si>
  <si>
    <t>Crediti da Contributi agli investimenti da Aziende ospedaliere e Aziende ospedaliere universitarie integrate con il SSN</t>
  </si>
  <si>
    <t>Crediti da Contributi agli investimenti da Policlinici</t>
  </si>
  <si>
    <t>Crediti da Contributi agli investimenti da Istituti di ricovero e cura a carattere scientifico pubblici</t>
  </si>
  <si>
    <t>Crediti da Contributi agli investimenti da altre Amministrazioni Locali produttrici di servizi sanitari</t>
  </si>
  <si>
    <t>Crediti da Contributi agli investimenti da Agenzie regionali per le erogazioni in agricoltura</t>
  </si>
  <si>
    <t>Crediti da Contributi agli investimenti da altri enti e agenzie regionali e sub regionali</t>
  </si>
  <si>
    <t>Crediti da Contributi agli investimenti da Consorzi di enti locali</t>
  </si>
  <si>
    <t>Crediti da Contributi agli investimenti da Fondazioni e istituzioni liriche locali e da teatri stabili di iniziativa pubblica</t>
  </si>
  <si>
    <t>Crediti da Contributi agli investimenti da altre Amministrazioni Locali n.a.c.</t>
  </si>
  <si>
    <t>1.3.2.04.01.03</t>
  </si>
  <si>
    <t>Crediti per contributi agli investimenti da Enti di Previdenza</t>
  </si>
  <si>
    <t>Crediti da Contributi agli investimenti da INPS</t>
  </si>
  <si>
    <t>Crediti da Contributi agli investimenti da INAIL</t>
  </si>
  <si>
    <t>Crediti da Contributi agli investimenti da altri Enti di Previdenza n.a.c.</t>
  </si>
  <si>
    <t>1.3.2.04.01.04</t>
  </si>
  <si>
    <t>Crediti per contributi agli investimenti da unità locali di amministrazioni centrali</t>
  </si>
  <si>
    <t>Crediti da Contributi agli investimenti interni da organismi interni e/o unità locali della amministrazione</t>
  </si>
  <si>
    <t>1.3.2.04.01.05</t>
  </si>
  <si>
    <t>Crediti da Contributi agli investimenti direttamente destinati al rimborso di prestiti da amministrazioni centrali</t>
  </si>
  <si>
    <t>Crediti da Contributi agli investimenti direttamente destinati al rimborso di prestiti da Ministeri</t>
  </si>
  <si>
    <t>Crediti da Contributi agli investimenti direttamente destinati al rimborso di prestiti da Ministero dell'Istruzione - Istituzioni Scolastiche</t>
  </si>
  <si>
    <t>Crediti da Contributi agli investimenti direttamente destinati al rimborso di prestiti da Presidenza del Consiglio dei Ministri</t>
  </si>
  <si>
    <t>Crediti da Contributi agli investimenti direttamente destinati al rimborso di prestiti da Organi Costituzionali e di rilievo costituzionale</t>
  </si>
  <si>
    <t>Crediti da Contributi agli investimenti direttamente destinati al rimborso di prestiti da Agenzie Fiscali</t>
  </si>
  <si>
    <t>Crediti da Contributi agli investimenti direttamente destinati al rimborso di prestiti da enti di regolazione dell'attività economica</t>
  </si>
  <si>
    <t>Crediti da Contributi agli investimenti direttamente destinati al rimborso di prestiti da Gruppo Equitalia</t>
  </si>
  <si>
    <t>Crediti da Contributi agli investimenti direttamente destinati al rimborso di prestiti da Anas S.p.A.</t>
  </si>
  <si>
    <t>Crediti da Contributi agli investimenti direttamente destinati al rimborso di prestiti da altri enti centrali produttori di servizi economici</t>
  </si>
  <si>
    <t>Crediti da Contributi agli investimenti direttamente destinati al rimborso di prestiti da autorità amministrative indipendenti</t>
  </si>
  <si>
    <t>Crediti da Contributi agli investimenti direttamente destinati al rimborso di prestiti da enti centrali a struttura associativa</t>
  </si>
  <si>
    <t>Crediti da Contributi agli investimenti direttamente destinati al rimborso di prestiti da enti centrali produttori di servizi assistenziali, ricreativi e culturali</t>
  </si>
  <si>
    <t>Crediti da Contributi agli investimenti direttamente destinati al rimborso di prestiti da enti e istituzioni centrali di ricerca e Istituti e stazioni sperimentali per la ricerca</t>
  </si>
  <si>
    <t>Crediti da Contributi agli investimenti direttamente destinati al rimborso di prestiti da altre Amministrazioni Centrali n.a.c.</t>
  </si>
  <si>
    <t>1.3.2.04.01.06</t>
  </si>
  <si>
    <t>Crediti da Contributi agli investimenti direttamente destinati al rimborso di prestiti da amministrazioni locali</t>
  </si>
  <si>
    <t>Crediti da Contributi agli investimenti direttamente destinati al rimborso di prestiti da Regioni e province autonome</t>
  </si>
  <si>
    <t>Crediti da Contributi agli investimenti direttamente destinati al rimborso di prestiti da Province</t>
  </si>
  <si>
    <t>Crediti da Contributi agli investimenti direttamente destinati al rimborso di prestiti da Comuni</t>
  </si>
  <si>
    <t>Crediti da Contributi agli investimenti direttamente destinati al rimborso di prestiti da Città metropolitane e Roma capitale</t>
  </si>
  <si>
    <t>Crediti da Contributi agli investimenti direttamente destinati al rimborso di prestiti da Unioni di Comuni</t>
  </si>
  <si>
    <t>Crediti da Contributi agli investimenti direttamente destinati al rimborso di prestiti da Comunità Montane</t>
  </si>
  <si>
    <t>Crediti da Contributi agli investimenti direttamente destinati al rimborso di prestiti da Camere di Commercio</t>
  </si>
  <si>
    <t>Crediti da Contributi agli investimenti direttamente destinati al rimborso di prestiti da Università</t>
  </si>
  <si>
    <t>Crediti da Contributi agli investimenti direttamente destinati al rimborso di prestiti da Parchi nazionali e consorzi ed enti autonomi gestori di parchi e aree naturali protette</t>
  </si>
  <si>
    <t>Crediti da Contributi agli investimenti direttamente destinati al rimborso di prestiti da Autorità Portuali</t>
  </si>
  <si>
    <t xml:space="preserve">Crediti da Contributi agli investimenti direttamente destinati al rimborso di prestiti da Aziende sanitarie locali </t>
  </si>
  <si>
    <t>Crediti da Contributi agli investimenti direttamente destinati al rimborso di prestiti da Aziende ospedaliere e Aziende ospedaliere universitarie integrate con il SSN</t>
  </si>
  <si>
    <t>Crediti da Contributi agli investimenti direttamente destinati al rimborso di prestiti da Policlinici</t>
  </si>
  <si>
    <t>Crediti da Contributi agli investimenti direttamente destinati al rimborso di prestiti da Istituti di ricovero e cura a carattere scientifico pubblici</t>
  </si>
  <si>
    <t>Crediti da Contributi agli investimenti direttamente destinati al rimborso di prestiti da altre Amministrazioni Locali produttrici di servizi sanitari</t>
  </si>
  <si>
    <t>Crediti da Contributi agli investimenti direttamente destinati al rimborso di prestiti da Agenzie regionali per le erogazioni in agricoltura</t>
  </si>
  <si>
    <t>Crediti da Contributi agli investimenti direttamente destinati al rimborso di prestiti da altri enti e agenzie regionali e sub regionali</t>
  </si>
  <si>
    <t>Crediti da Contributi agli investimenti direttamente destinati al rimborso di prestiti da Consorzi di enti locali</t>
  </si>
  <si>
    <t>Crediti da Contributi agli investimenti direttamente destinati al rimborso di prestiti da Fondazioni e istituzioni liriche locali e da teatri stabili di iniziativa pubblica</t>
  </si>
  <si>
    <t>Crediti da Contributi agli investimenti direttamente destinati al rimborso di prestiti da altre Amministrazioni Locali n.a.c.</t>
  </si>
  <si>
    <t>1.3.2.04.01.07</t>
  </si>
  <si>
    <t>Crediti da Contributi agli investimenti direttamente destinati al rimborso di prestiti da enti di previdenza</t>
  </si>
  <si>
    <t>Crediti da Contributi agli investimenti direttamente destinati al rimborso di prestiti da INPS</t>
  </si>
  <si>
    <t>Crediti da Contributi agli investimenti direttamente destinati al rimborso di prestiti da INAIL</t>
  </si>
  <si>
    <t>Crediti da Contributi agli investimenti direttamente destinati al rimborso di prestiti da altri Enti di Previdenza n.a.c.</t>
  </si>
  <si>
    <t>1.3.2.04.01.08</t>
  </si>
  <si>
    <t>Crediti da Contributi agli investimenti direttamente destinati al rimborso di prestiti da organismi interni e/o unità locali della amministrazione</t>
  </si>
  <si>
    <t>1.3.2.04.02</t>
  </si>
  <si>
    <t>Crediti per contributi agli investimenti da imprese controllate</t>
  </si>
  <si>
    <t>1.3.2.04.02.01</t>
  </si>
  <si>
    <t>Crediti da Contributi agli investimenti da imprese controllate</t>
  </si>
  <si>
    <t>1.3.2.04.03</t>
  </si>
  <si>
    <t>Crediti per contributi agli investimenti da imprese partecipate</t>
  </si>
  <si>
    <t>1.3.2.04.03.01</t>
  </si>
  <si>
    <t>Crediti da Contributi agli investimenti da altre imprese partecipate</t>
  </si>
  <si>
    <t>1.3.2.04.04</t>
  </si>
  <si>
    <t>Crediti per contributi agli investimenti da altri soggetti</t>
  </si>
  <si>
    <t>1.3.2.04.04.01</t>
  </si>
  <si>
    <t>Crediti per contributi agli investimenti da famiglie</t>
  </si>
  <si>
    <t>Crediti da Contributi agli investimenti da Famiglie</t>
  </si>
  <si>
    <t>1.3.2.04.04.02</t>
  </si>
  <si>
    <t>Crediti per contributi agli investimenti da altre imprese</t>
  </si>
  <si>
    <t>Crediti da Contributi agli investimenti da altre Imprese</t>
  </si>
  <si>
    <t>1.3.2.04.04.03</t>
  </si>
  <si>
    <t>Crediti per contributi agli investimenti da ISP</t>
  </si>
  <si>
    <t xml:space="preserve">Crediti da Contributi agli investimenti da Istituzioni Sociali Private </t>
  </si>
  <si>
    <t>1.3.2.04.04.04</t>
  </si>
  <si>
    <t>Crediti per contributi agli investimenti dalla UE e dal Resto del Mondo</t>
  </si>
  <si>
    <t>Crediti da Fondo europeo agricolo per lo sviluppo rurale (FEASR)</t>
  </si>
  <si>
    <t>Crediti da Fondo europeo per la pesca (FEP)</t>
  </si>
  <si>
    <t>Crediti da Fondo europeo di sviluppo regionale (FESR)</t>
  </si>
  <si>
    <t>Crediti da Fondo Sociale Europeo (FSE)</t>
  </si>
  <si>
    <t xml:space="preserve">Crediti da Fondo Europeo Agricolo di Orientamento e di Garanzia </t>
  </si>
  <si>
    <t>Crediti da Strumento finanziario di orientamento della pesca (SFOP)</t>
  </si>
  <si>
    <t>Crediti da Contributi agli investimenti dal Resto del Mondo</t>
  </si>
  <si>
    <t>Crediti da Altri contributi agli investimenti dall'Unione Europea</t>
  </si>
  <si>
    <t>1.3.2.05</t>
  </si>
  <si>
    <t>Crediti per altri trasferimenti in conto capitale</t>
  </si>
  <si>
    <t>1.3.2.05.01</t>
  </si>
  <si>
    <t>Crediti per trasferimenti in conto capitale per assunzione di debiti da parte di Amministrazioni pubbliche</t>
  </si>
  <si>
    <t>1.3.2.05.01.01</t>
  </si>
  <si>
    <t>Crediti per trasferimenti in conto capitale per assunzione di debiti da parte di Amministrazioni centrali</t>
  </si>
  <si>
    <t>Crediti da Trasferimenti in conto capitale per assunzione di debiti dell'amministrazione da parte di Ministeri</t>
  </si>
  <si>
    <t>Crediti da Trasferimenti in conto capitale per assunzione di debiti dell'amministrazione da parte di Presidenza del Consiglio dei Ministri</t>
  </si>
  <si>
    <t>Crediti da Trasferimenti in conto capitale per assunzione di debiti dell'amministrazione da parte di Organi Costituzionali e di rilievo costituzionale</t>
  </si>
  <si>
    <t>Crediti da Trasferimenti in conto capitale per assunzione di debiti dell'amministrazione da parte di Agenzie Fiscali</t>
  </si>
  <si>
    <t>Crediti da Trasferimenti in conto capitale per assunzione di debiti dell'amministrazione da parte di enti di regolazione dell'attività economica</t>
  </si>
  <si>
    <t>Crediti da Trasferimenti in conto capitale per assunzione di debiti dell'amministrazione da parte di Gruppo Equitalia</t>
  </si>
  <si>
    <t>Crediti da Trasferimenti in conto capitale per assunzione di debiti dell'amministrazione da parte di Anas S.p.A.</t>
  </si>
  <si>
    <t>Crediti da Trasferimenti in conto capitale per assunzione di debiti dell'amministrazione da parte di altri enti centrali produttori di servizi economici</t>
  </si>
  <si>
    <t>Crediti da Trasferimenti in conto capitale per assunzione di debiti dell'amministrazione da parte di autorità amministrative indipendenti</t>
  </si>
  <si>
    <t>Crediti da Trasferimenti in conto capitale per assunzione di debiti dell'amministrazione da parte di enti centrali a struttura associativa</t>
  </si>
  <si>
    <t>Crediti da Trasferimenti in conto capitale per assunzione di debiti dell'amministrazione da parte di enti centrali produttori di servizi assistenziali, ricreativi e culturali</t>
  </si>
  <si>
    <t>Crediti da Trasferimenti in conto capitale per assunzione di debiti dell'amministrazione da parte di enti e istituzioni centrali di ricerca e Istituti e stazioni sperimentali per la ricerca</t>
  </si>
  <si>
    <t>Crediti da Trasferimenti in conto capitale per assunzione di debiti dell'amministrazione da parte di altre Amministrazioni Centrali n.a.c.</t>
  </si>
  <si>
    <t>1.3.2.05.01.02</t>
  </si>
  <si>
    <t>Crediti per trasferimenti in conto capitale per assunzione di debiti da parte di Amministrazioni locali</t>
  </si>
  <si>
    <t>Crediti da Trasferimenti in conto capitale per assunzione di debiti dell'amministrazione da parte di Regioni e province autonome</t>
  </si>
  <si>
    <t>Crediti da Trasferimenti in conto capitale per assunzione di debiti dell'amministrazione da parte di Province</t>
  </si>
  <si>
    <t>Crediti da Trasferimenti in conto capitale per assunzione di debiti dell'amministrazione da parte di Comuni</t>
  </si>
  <si>
    <t>Crediti da Trasferimenti in conto capitale per assunzione di debiti dell'amministrazione da parte di Città metropolitane e Roma capitale</t>
  </si>
  <si>
    <t>Crediti da Trasferimenti in conto capitale per assunzione di debiti dell'amministrazione da parte di Unioni di Comuni</t>
  </si>
  <si>
    <t>Crediti da Trasferimenti in conto capitale per assunzione di debiti dell'amministrazione da parte di Comunità Montane</t>
  </si>
  <si>
    <t>Crediti da Trasferimenti in conto capitale per assunzione di debiti dell'amministrazione da parte di Camere di Commercio</t>
  </si>
  <si>
    <t>Crediti da Trasferimenti in conto capitale per assunzione di debiti dell'amministrazione da parte di Università</t>
  </si>
  <si>
    <t>Crediti da Trasferimenti in conto capitale per assunzione di debiti dell'amministrazione da parte di Parchi nazionali e consorzi ed enti autonomi gestori di parchi e aree naturali protette</t>
  </si>
  <si>
    <t>Crediti da Trasferimenti in conto capitale per assunzione di debiti dell'amministrazione da parte di Autorità Portuali</t>
  </si>
  <si>
    <t xml:space="preserve">Crediti da Trasferimenti in conto capitale per assunzione di debiti dell'amministrazione da parte di Aziende sanitarie locali </t>
  </si>
  <si>
    <t>Crediti da Trasferimenti in conto capitale per assunzione di debiti dell'amministrazione da parte di Aziende ospedaliere e Aziende ospedaliere universitarie integrate con il SSN</t>
  </si>
  <si>
    <t>Crediti da Trasferimenti in conto capitale per assunzione di debiti dell'amministrazione da parte di Policlinici</t>
  </si>
  <si>
    <t>Crediti da Trasferimenti in conto capitale per assunzione di debiti dell'amministrazione da parte di Istituti di ricovero e cura a carattere scientifico pubblici</t>
  </si>
  <si>
    <t>Crediti da Trasferimenti in conto capitale per assunzione di debiti dell'amministrazione da parte di altre Amministrazioni Locali produttrici di servizi sanitari</t>
  </si>
  <si>
    <t>Crediti da Trasferimenti in conto capitale per assunzione di debiti dell'amministrazione da parte di Agenzie regionali per le erogazioni in agricoltura</t>
  </si>
  <si>
    <t>Crediti da Trasferimenti in conto capitale per assunzione di debiti dell'amministrazione da parte di altri enti e agenzie regionali e sub regionali</t>
  </si>
  <si>
    <t>Crediti da Trasferimenti in conto capitale per assunzione di debiti dell'amministrazione da parte di Consorzi di enti locali</t>
  </si>
  <si>
    <t>Crediti da Trasferimenti in conto capitale per assunzione di debiti dell'amministrazione da parte di Fondazioni e istituzioni liriche locali e a Teatri stabili di iniziativa pubblica</t>
  </si>
  <si>
    <t>Crediti da Trasferimenti in conto capitale per assunzione di debiti dell'amministrazione da parte di altre Amministrazioni Locali n.a.c.</t>
  </si>
  <si>
    <t>1.3.2.05.01.03</t>
  </si>
  <si>
    <t>Crediti per trasferimenti in conto capitale per assunzione di debiti da parte di enti di previdenza</t>
  </si>
  <si>
    <t>Crediti da Trasferimenti in conto capitale per assunzione di debiti dell'amministrazione da parte di INPS</t>
  </si>
  <si>
    <t>Crediti da Trasferimenti in conto capitale per assunzione di debiti dell'amministrazione da parte di INAIL</t>
  </si>
  <si>
    <t>Crediti da Trasferimenti in conto capitale per assunzione di debiti dell'amministrazione da parte di altri Enti di Previdenza n.a.c.</t>
  </si>
  <si>
    <t>1.3.2.05.01.04</t>
  </si>
  <si>
    <t>Crediti per trasferimenti in conto capitale per assunzione di debiti da parte di unità locali dell'amministrazione</t>
  </si>
  <si>
    <t>Crediti da Trasferimenti in conto capitale per assunzione di debiti dell'amministrazione da parte di organismi interni e/o unità locali della amministrazione</t>
  </si>
  <si>
    <t>1.3.2.05.02</t>
  </si>
  <si>
    <t>Crediti per trasferimenti in conto capitale per assunzione di debiti dell'amministrazione da parte di imprese controllate</t>
  </si>
  <si>
    <t>1.3.2.05.02.01</t>
  </si>
  <si>
    <t>Crediti da Trasferimenti in conto capitale per assunzione di debiti dell'amministrazione da parte di imprese controllate</t>
  </si>
  <si>
    <t>1.3.2.05.03</t>
  </si>
  <si>
    <t>Crediti per trasferimenti in conto capitale per assunzione di debiti dell'amministrazione da parte di imprese partecipate</t>
  </si>
  <si>
    <t>1.3.2.05.03.01</t>
  </si>
  <si>
    <t>Crediti da Trasferimenti in conto capitale per assunzione di debiti dell'amministrazione da parte di imprese partecipate</t>
  </si>
  <si>
    <t>Crediti da Trasferimenti in conto capitale per assunzione di debiti dell'amministrazione da parte di altre imprese partecipate</t>
  </si>
  <si>
    <t>1.3.2.05.04</t>
  </si>
  <si>
    <t>Crediti per trasferimenti in conto capitale per assunzione di debiti dell'amministrazione da parte di altri soggetti</t>
  </si>
  <si>
    <t>1.3.2.05.04.01</t>
  </si>
  <si>
    <t>Crediti da Trasferimenti in conto capitale per assunzione di debiti dell'amministrazione da parte di altre Imprese</t>
  </si>
  <si>
    <t>1.3.2.05.04.02</t>
  </si>
  <si>
    <t>Crediti per trasferimenti in conto capitale per assunzione di debiti dell'amministrazione dalla UE e dal Resto del Mondo</t>
  </si>
  <si>
    <t>Crediti da Trasferimenti in conto capitale per assunzione di debiti dell'amministrazione da parte dell'Unione Europea</t>
  </si>
  <si>
    <t>Crediti da Trasferimenti in conto capitale per assunzione di debiti dell'amministrazione da parte del Resto del Mondo</t>
  </si>
  <si>
    <t>1.3.2.05.05</t>
  </si>
  <si>
    <t>Crediti per trasferimenti in conto capitale per cancellazione di crediti verso l'amministrazione da parte di Amministrazioni pubbliche</t>
  </si>
  <si>
    <t>1.3.2.05.05.01</t>
  </si>
  <si>
    <t>Crediti per trasferimenti in conto capitale per cancellazione di crediti verso l'amministrazione da parte di Amministrazioni centrali</t>
  </si>
  <si>
    <t>Crediti da Trasferimenti in conto capitale da parte di Ministeri per cancellazione di debiti dell'amministrazione</t>
  </si>
  <si>
    <t>Crediti da Trasferimenti in conto capitale da parte di Presidenza del Consiglio dei Ministri per cancellazione di debiti dell'amministrazione</t>
  </si>
  <si>
    <t>Crediti da Trasferimenti in conto capitale da parte di Organi Costituzionali e di rilievo costituzionale per cancellazione di debiti dell'amministrazione</t>
  </si>
  <si>
    <t>Crediti da Trasferimenti in conto capitale da parte di Agenzie Fiscali per cancellazione di debiti dell'amministrazione</t>
  </si>
  <si>
    <t>Crediti da Trasferimenti in conto capitale da parte di enti di regolazione dell'attività economica per cancellazione di debiti dell'amministrazione</t>
  </si>
  <si>
    <t>Crediti da Trasferimenti in conto capitale da parte di Gruppo Equitalia per cancellazione di debiti dell'amministrazione</t>
  </si>
  <si>
    <t>Crediti da Trasferimenti in conto capitale da parte di Anas S.p.A. per cancellazione di debiti dell'amministrazione</t>
  </si>
  <si>
    <t>Crediti da Trasferimenti in conto capitale da parte di altri enti centrali produttori di servizi economici per cancellazione di debiti dell'amministrazione</t>
  </si>
  <si>
    <t>Crediti da Trasferimenti in conto capitale da parte di autorità amministrative indipendenti per cancellazione di debiti dell'amministrazione</t>
  </si>
  <si>
    <t>Crediti da Trasferimenti in conto capitale da parte di enti centrali a struttura associativa per cancellazione di debiti dell'amministrazione</t>
  </si>
  <si>
    <t>Crediti da Trasferimenti in conto capitale da parte di enti centrali produttori di servizi assistenziali, ricreativi e culturali per cancellazione di debiti dell'amministrazione</t>
  </si>
  <si>
    <t>Crediti da Trasferimenti in conto capitale da parte di enti e istituzioni centrali di ricerca e Istituti e stazioni sperimentali per la ricerca per cancellazione di debiti dell'amministrazione</t>
  </si>
  <si>
    <t>Crediti da Trasferimenti in conto capitale da parte di altre Amministrazioni Centrali n.a.c. per cancellazione di debiti dell'amministrazione</t>
  </si>
  <si>
    <t>1.3.2.05.05.02</t>
  </si>
  <si>
    <t>Crediti per trasferimenti in conto capitale per cancellazione di crediti verso l'amministrazione da parte di Amministrazioni locali</t>
  </si>
  <si>
    <t>Crediti da Trasferimenti in conto capitale da parte di Regioni e province autonome per cancellazione di debiti dell'amministrazione</t>
  </si>
  <si>
    <t>Crediti da Trasferimenti in conto capitale da parte di Province per cancellazione di debiti dell'amministrazione</t>
  </si>
  <si>
    <t>Crediti da Trasferimenti in conto capitale da parte di Comuni per cancellazione di debiti dell'amministrazione</t>
  </si>
  <si>
    <t>Crediti da Trasferimenti in conto capitale da parte di Città metropolitane e Roma capitale per cancellazione di debiti dell'amministrazione</t>
  </si>
  <si>
    <t>Crediti da Trasferimenti in conto capitale da parte di Unioni di Comuni per cancellazione di debiti dell'amministrazione</t>
  </si>
  <si>
    <t>Crediti da Trasferimenti in conto capitale da parte di Comunità Montane per cancellazione di debiti dell'amministrazione</t>
  </si>
  <si>
    <t>Crediti da Trasferimenti in conto capitale da parte di Camere di Commercio per cancellazione di debiti dell'amministrazione</t>
  </si>
  <si>
    <t>Crediti da Trasferimenti in conto capitale da parte di Università per cancellazione di debiti dell'amministrazione</t>
  </si>
  <si>
    <t>Crediti da Trasferimenti in conto capitale da parte di Parchi nazionali e consorzi ed enti autonomi gestori di parchi e aree naturali protette per cancellazione di debiti dell'amministrazione</t>
  </si>
  <si>
    <t>Crediti da Trasferimenti in conto capitale da parte di Autorità Portuali per cancellazione di debiti dell'amministrazione</t>
  </si>
  <si>
    <t>Crediti da Trasferimenti in conto capitale da parte di Aziende sanitarie locali  per cancellazione di debiti dell'amministrazione</t>
  </si>
  <si>
    <t>Crediti da Trasferimenti in conto capitale da parte di Aziende ospedaliere e Aziende ospedaliere universitarie integrate con il SSN per cancellazione di debiti dell'amministrazione</t>
  </si>
  <si>
    <t>Crediti da Trasferimenti in conto capitale da parte di Policlinici per cancellazione di debiti dell'amministrazione</t>
  </si>
  <si>
    <t>Crediti da Trasferimenti in conto capitale da parte di Istituti di ricovero e cura a carattere scientifico pubblici per cancellazione di debiti dell'amministrazione</t>
  </si>
  <si>
    <t>Crediti da Trasferimenti in conto capitale da parte di altre Amministrazioni Locali produttrici di servizi sanitari per cancellazione di debiti dell'amministrazione</t>
  </si>
  <si>
    <t>Crediti da Trasferimenti in conto capitale da parte di Agenzie regionali per le erogazioni in agricoltura per cancellazione di debiti dell'amministrazione</t>
  </si>
  <si>
    <t>Crediti da Trasferimenti in conto capitale da parte di altri enti e agenzie regionali e sub regionali per cancellazione di debiti dell'amministrazione</t>
  </si>
  <si>
    <t>Crediti da Trasferimenti in conto capitale da parte di Consorzi di enti locali per cancellazione di debiti dell'amministrazione</t>
  </si>
  <si>
    <t>Crediti da Trasferimenti in conto capitale da parte di Fondazioni e istituzioni liriche locali e a Teatri stabili di iniziativa pubblica per cancellazione di debiti dell'amministrazione</t>
  </si>
  <si>
    <t>Crediti da Trasferimenti in conto capitale da parte di altre Amministrazioni Locali n.a.c. per cancellazione di debiti dell'amministrazione</t>
  </si>
  <si>
    <t>1.3.2.05.05.03</t>
  </si>
  <si>
    <t>Crediti per trasferimenti in conto capitale per cancellazione di crediti verso l'amministrazione da parte di enti di previdenza</t>
  </si>
  <si>
    <t>Crediti da Trasferimenti in conto capitale da parte di INPS per cancellazione di debiti dell'amministrazione</t>
  </si>
  <si>
    <t>Crediti da Trasferimenti in conto capitale da parte di INAIL per cancellazione di debiti dell'amministrazione</t>
  </si>
  <si>
    <t>Crediti da Trasferimenti in conto capitale da parte di altri Enti di Previdenza n.a.c. per cancellazione di debiti dell'amministrazione</t>
  </si>
  <si>
    <t>1.3.2.05.05.04</t>
  </si>
  <si>
    <t>Crediti da Trasferimenti in conto capitale per cancellazione di crediti verso l'amministrazione da parte di organismi interni e/o unità locali della amministrazione</t>
  </si>
  <si>
    <t>Crediti da Trasferimenti in conto capitale da parte di organismi interni e/o unità locali della amministrazione per cancellazione di debiti dell'amministrazione</t>
  </si>
  <si>
    <t>1.3.2.05.06</t>
  </si>
  <si>
    <t>Crediti per trasferimenti in conto capitale per cancellazione di crediti verso l'amministrazione da parte di imprese controllate</t>
  </si>
  <si>
    <t>1.3.2.05.06.01</t>
  </si>
  <si>
    <t>Crediti da Trasferimenti in conto capitale per cancellazione di crediti verso l'amministrazione da parte di imprese controllate</t>
  </si>
  <si>
    <t>Crediti da Trasferimenti in conto capitale da parte di imprese controllate per cancellazione di debiti dell'amministrazione</t>
  </si>
  <si>
    <t>1.3.2.05.07</t>
  </si>
  <si>
    <t>Crediti per trasferimenti in conto capitale per cancellazione di crediti verso l'amministrazione da parte di altre imprese partecipate</t>
  </si>
  <si>
    <t>1.3.2.05.07.01</t>
  </si>
  <si>
    <t>Crediti da Trasferimenti in conto capitale per cancellazione di crediti verso l'amministrazione da parte di altre imprese partecipate</t>
  </si>
  <si>
    <t>Crediti da Trasferimenti in conto capitale da parte di altre imprese partecipate per cancellazione di debiti dell'amministrazione</t>
  </si>
  <si>
    <t>1.3.2.05.08</t>
  </si>
  <si>
    <t>Crediti per trasferimenti in conto capitale per cancellazione di crediti verso l'amministrazione da parte di altri soggetti</t>
  </si>
  <si>
    <t>1.3.2.05.08.01</t>
  </si>
  <si>
    <t>Crediti da Trasferimenti in conto capitale per cancellazione di crediti verso l'amministrazione da parte di altre Imprese</t>
  </si>
  <si>
    <t>Crediti da Trasferimenti in conto capitale da parte di altre Imprese per cancellazione di debiti dell'amministrazione</t>
  </si>
  <si>
    <t>1.3.2.05.08.02</t>
  </si>
  <si>
    <t>Crediti da Trasferimenti in conto capitale per cancellazione di crediti verso l'amministrazione da parte dell'Unione Europea</t>
  </si>
  <si>
    <t>Crediti da Trasferimenti in conto capitale da parte dell'Unione Europea per cancellazione di debiti dell'amministrazione</t>
  </si>
  <si>
    <t>1.3.2.05.08.03</t>
  </si>
  <si>
    <t>Crediti da Trasferimenti in conto capitale per cancellazione di crediti verso l'amministrazione da parte del Resto del Mondo</t>
  </si>
  <si>
    <t>Crediti da Trasferimenti in conto capitale da parte del Resto del Mondo per cancellazione di debiti dell'amministrazione</t>
  </si>
  <si>
    <t>1.3.2.05.09</t>
  </si>
  <si>
    <t>Crediti per Trasferimenti in conto capitale per ripiano disavanzi pregressi da Amministrazioni pubbliche</t>
  </si>
  <si>
    <t>1.3.2.05.09.01</t>
  </si>
  <si>
    <t>Crediti per Trasferimenti in conto capitale per ripiano disavanzi pregressi da Amministrazioni centrali</t>
  </si>
  <si>
    <t>Crediti da Trasferimenti in conto capitale per ripiano disavanzi pregressi da Ministeri</t>
  </si>
  <si>
    <t>Crediti da Trasferimenti in conto capitale per ripiano disavanzi pregressi da Presidenza del Consiglio dei Ministri</t>
  </si>
  <si>
    <t>Crediti da Trasferimenti in conto capitale per ripiano disavanzi pregressi da Organi Costituzionali e di rilievo costituzionale</t>
  </si>
  <si>
    <t>Crediti da Trasferimenti in conto capitale per ripiano disavanzi pregressi da Agenzie Fiscali</t>
  </si>
  <si>
    <t>Crediti da Trasferimenti in conto capitale per ripiano disavanzi pregressi da enti di regolazione dell'attività economica</t>
  </si>
  <si>
    <t>Crediti da Trasferimenti in conto capitale per ripiano disavanzi pregressi da Gruppo Equitalia</t>
  </si>
  <si>
    <t>Crediti da Trasferimenti in conto capitale per ripiano disavanzi pregressi da Anas S.p.A.</t>
  </si>
  <si>
    <t>Crediti da Trasferimenti in conto capitale per ripiano disavanzi pregressi da altri enti centrali produttori di servizi economici</t>
  </si>
  <si>
    <t>Crediti da Trasferimenti in conto capitale per ripiano disavanzi pregressi da autorità amministrative indipendenti</t>
  </si>
  <si>
    <t>Crediti da Trasferimenti in conto capitale per ripiano disavanzi pregressi da enti centrali a struttura associativa</t>
  </si>
  <si>
    <t>Crediti da Trasferimenti in conto capitale per ripiano disavanzi pregressi da enti centrali produttori di servizi assistenziali, ricreativi e culturali</t>
  </si>
  <si>
    <t>Crediti da Trasferimenti in conto capitale per ripiano disavanzi pregressi da enti e istituzioni centrali di ricerca e Istituti e stazioni sperimentali per la ricerca</t>
  </si>
  <si>
    <t>Crediti da Trasferimenti in conto capitale per ripiano disavanzi pregressi da altre Amministrazioni Centrali n.a.c.</t>
  </si>
  <si>
    <t>1.3.2.05.09.02</t>
  </si>
  <si>
    <t>Crediti per Trasferimenti in conto capitale per ripiano disavanzi pregressi da Amministrazioni locali</t>
  </si>
  <si>
    <t>Crediti da Trasferimenti in conto capitale per ripiano disavanzi pregressi da Regioni e province autonome</t>
  </si>
  <si>
    <t>Crediti da Trasferimenti in conto capitale per ripiano disavanzi pregressi da Province</t>
  </si>
  <si>
    <t>Crediti da Trasferimenti in conto capitale per ripiano disavanzi pregressi da Comuni</t>
  </si>
  <si>
    <t>Crediti da Trasferimenti in conto capitale per ripiano disavanzi pregressi da Città metropolitane e Roma capitale</t>
  </si>
  <si>
    <t>Crediti da Trasferimenti in conto capitale per ripiano disavanzi pregressi da Unioni di Comuni</t>
  </si>
  <si>
    <t>Crediti da Trasferimenti in conto capitale per ripiano disavanzi pregressi da Comunità Montane</t>
  </si>
  <si>
    <t>Crediti da Trasferimenti in conto capitale per ripiano disavanzi pregressi da Camere di Commercio</t>
  </si>
  <si>
    <t>Crediti da Trasferimenti in conto capitale per ripiano disavanzi pregressi da Università</t>
  </si>
  <si>
    <t>Crediti da Trasferimenti in conto capitale per ripiano disavanzi pregressi da Parchi nazionali e consorzi ed enti autonomi gestori di parchi e aree naturali protette</t>
  </si>
  <si>
    <t>Crediti da Trasferimenti in conto capitale per ripiano disavanzi pregressi da Autorità Portuali</t>
  </si>
  <si>
    <t xml:space="preserve">Crediti da Trasferimenti in conto capitale per ripiano disavanzi pregressi da Aziende sanitarie locali </t>
  </si>
  <si>
    <t>Crediti da Trasferimenti in conto capitale per ripiano disavanzi pregressi da Aziende ospedaliere e Aziende ospedaliere universitarie integrate con il SSN</t>
  </si>
  <si>
    <t>Crediti da Trasferimenti in conto capitale per ripiano disavanzi pregressi da Policlinici</t>
  </si>
  <si>
    <t>Crediti da Trasferimenti in conto capitale per ripiano disavanzi pregressi da Istituti di ricovero e cura a carattere scientifico pubblici</t>
  </si>
  <si>
    <t>Crediti da Trasferimenti in conto capitale per ripiano disavanzi pregressi da altre Amministrazioni Locali produttrici di servizi sanitari</t>
  </si>
  <si>
    <t>Crediti da Trasferimenti in conto capitale per ripiano disavanzi pregressi da Agenzie regionali per le erogazioni in agricoltura</t>
  </si>
  <si>
    <t>Crediti da Trasferimenti in conto capitale per ripiano disavanzi pregressi da altri enti e agenzie regionali e sub regionali</t>
  </si>
  <si>
    <t>Crediti da Trasferimenti in conto capitale per ripiano disavanzi pregressi da Consorzi di enti locali</t>
  </si>
  <si>
    <t>Crediti da Trasferimenti in conto capitale per ripiano disavanzi pregressi da Fondazioni e istituzioni liriche locali e da teatri stabili di iniziativa pubblica</t>
  </si>
  <si>
    <t>Crediti da Trasferimenti in conto capitale per ripiano disavanzi pregressi da altre Amministrazioni Locali n.a.c.</t>
  </si>
  <si>
    <t>1.3.2.05.09.03</t>
  </si>
  <si>
    <t>Crediti per Trasferimenti in conto capitale per ripiano disavanzi pregressi da enti di previdenza</t>
  </si>
  <si>
    <t>Crediti da Trasferimenti in conto capitale per ripiano disavanzi pregressi da INPS</t>
  </si>
  <si>
    <t>Crediti da Trasferimenti in conto capitale per ripiano disavanzi pregressi da INAIL</t>
  </si>
  <si>
    <t>Crediti da Trasferimenti in conto capitale per ripiano disavanzi pregressi da altri Enti di Previdenza n.a.c.</t>
  </si>
  <si>
    <t>1.3.2.05.09.04</t>
  </si>
  <si>
    <t>Crediti da Trasferimenti in conto capitale per ripiano disavanzi pregressi da organismi interni e/o unità locali della amministrazione</t>
  </si>
  <si>
    <t>1.3.2.05.10</t>
  </si>
  <si>
    <t>Crediti per Trasferimenti in conto capitale per ripiano disavanzi pregressi da imprese controllate</t>
  </si>
  <si>
    <t>1.3.2.05.10.01</t>
  </si>
  <si>
    <t>Crediti da Trasferimenti in conto capitale per ripiano disavanzi pregressi da imprese controllate</t>
  </si>
  <si>
    <t>1.3.2.05.11</t>
  </si>
  <si>
    <t>Crediti per Trasferimenti in conto capitale per ripiano disavanzi pregressi da altre imprese partecipate</t>
  </si>
  <si>
    <t>1.3.2.05.11.01</t>
  </si>
  <si>
    <t>Crediti da Trasferimenti in conto capitale per ripiano disavanzi pregressi da altre imprese partecipate</t>
  </si>
  <si>
    <t>1.3.2.05.12</t>
  </si>
  <si>
    <t>Crediti per Trasferimenti in conto capitale per ripiano disavanzi pregressi da altri soggetti</t>
  </si>
  <si>
    <t>1.3.2.05.12.01</t>
  </si>
  <si>
    <t>Crediti da Trasferimenti in conto capitale per ripiano disavanzi pregressi da altre Imprese</t>
  </si>
  <si>
    <t>1.3.2.05.12.02</t>
  </si>
  <si>
    <t>Crediti da Trasferimenti in conto capitale per ripiano disavanzi pregressi dall'Unione Europea</t>
  </si>
  <si>
    <t>1.3.2.05.12.03</t>
  </si>
  <si>
    <t>Crediti da Trasferimenti in conto capitale per ripiano disavanzi pregressi dal Resto del Mondo</t>
  </si>
  <si>
    <t>1.3.2.05.13</t>
  </si>
  <si>
    <t>Crediti per altri trasferimenti in conto capitale da Amministrazioni pubbliche</t>
  </si>
  <si>
    <t>1.3.2.05.13.01</t>
  </si>
  <si>
    <t>Crediti per altri trasferimenti in conto capitale da Amministrazioni centrali</t>
  </si>
  <si>
    <t>Crediti da Altri trasferimenti in conto capitale da Ministeri</t>
  </si>
  <si>
    <t>Crediti da Altri trasferimenti in conto capitale da Presidenza del Consiglio dei Ministri</t>
  </si>
  <si>
    <t>Crediti da Altri trasferimenti in conto capitale da Organi Costituzionali e di rilievo costituzionale</t>
  </si>
  <si>
    <t>Crediti da Altri trasferimenti in conto capitale da Agenzie Fiscali</t>
  </si>
  <si>
    <t>Crediti da Altri trasferimenti in conto capitale da enti di regolazione dell'attività economica</t>
  </si>
  <si>
    <t>Crediti da Altri trasferimenti in conto capitale da Gruppo Equitalia</t>
  </si>
  <si>
    <t>Crediti da Altri trasferimenti in conto capitale da Anas S.p.A.</t>
  </si>
  <si>
    <t>Crediti da Altri trasferimenti in conto capitale da altri enti centrali produttori di servizi economici</t>
  </si>
  <si>
    <t>Crediti da Altri trasferimenti in conto capitale da autorità amministrative indipendenti</t>
  </si>
  <si>
    <t>Crediti da Altri trasferimenti in conto capitale da enti centrali a struttura associativa</t>
  </si>
  <si>
    <t>Crediti da Altri trasferimenti in conto capitale da enti centrali produttori di servizi assistenziali, ricreativi e culturali</t>
  </si>
  <si>
    <t>Crediti da Altri trasferimenti in conto capitale da enti e istituzioni centrali di ricerca e Istituti e stazioni sperimentali per la ricerca</t>
  </si>
  <si>
    <t>Crediti da Altri trasferimenti in conto capitale da altre Amministrazioni Centrali n.a.c.</t>
  </si>
  <si>
    <t>1.3.2.05.13.02</t>
  </si>
  <si>
    <t>Crediti per altri trasferimenti in conto capitale da Amministrazioni locali</t>
  </si>
  <si>
    <t>Crediti da Altri trasferimenti in conto capitale da Regioni e province autonome</t>
  </si>
  <si>
    <t>Crediti da Altri trasferimenti in conto capitale da Province</t>
  </si>
  <si>
    <t>Crediti da Altri trasferimenti in conto capitale da Comuni</t>
  </si>
  <si>
    <t>Crediti da Altri trasferimenti in conto capitale da Città metropolitane e Roma capitale</t>
  </si>
  <si>
    <t>Crediti da Altri trasferimenti in conto capitale da Unioni di Comuni</t>
  </si>
  <si>
    <t>Crediti da Altri trasferimenti in conto capitale da Comunità Montane</t>
  </si>
  <si>
    <t>Crediti da Altri trasferimenti in conto capitale da Camere di Commercio</t>
  </si>
  <si>
    <t>Crediti da Altri trasferimenti in conto capitale da Università</t>
  </si>
  <si>
    <t>Crediti da Altri trasferimenti in conto capitale da Parchi nazionali e consorzi ed enti autonomi gestori di parchi e aree naturali protette</t>
  </si>
  <si>
    <t>Crediti da Altri trasferimenti in conto capitale da Autorità Portuali</t>
  </si>
  <si>
    <t xml:space="preserve">Crediti da Altri trasferimenti in conto capitale da Aziende sanitarie locali </t>
  </si>
  <si>
    <t>Crediti da Altri trasferimenti in conto capitale da Aziende ospedaliere e Aziende ospedaliere universitarie integrate con il SSN</t>
  </si>
  <si>
    <t>Crediti da Altri trasferimenti in conto capitale da Policlinici</t>
  </si>
  <si>
    <t>Crediti da Altri trasferimenti in conto capitale da Istituti di ricovero e cura a carattere scientifico pubblici</t>
  </si>
  <si>
    <t>Crediti da Altri trasferimenti in conto capitale da altre Amministrazioni Locali produttrici di servizi sanitari</t>
  </si>
  <si>
    <t>Crediti da Altri trasferimenti in conto capitale da Agenzie regionali per le erogazioni in agricoltura</t>
  </si>
  <si>
    <t>Crediti da Altri trasferimenti in conto capitale da altri enti e agenzie regionali e sub regionali</t>
  </si>
  <si>
    <t>Crediti da Altri trasferimenti in conto capitale da Consorzi di enti locali</t>
  </si>
  <si>
    <t>Crediti da Altri trasferimenti in conto capitale da Fondazioni e istituzioni liriche locali e da teatri stabili di iniziativa pubblica</t>
  </si>
  <si>
    <t>Crediti da Altri trasferimenti in conto capitale da altre Amministrazioni Locali n.a.c.</t>
  </si>
  <si>
    <t>1.3.2.05.13.03</t>
  </si>
  <si>
    <t>Crediti per altri trasferimenti in conto capitale da enti di previdenza</t>
  </si>
  <si>
    <t>Crediti da Altri trasferimenti in conto capitale da INPS</t>
  </si>
  <si>
    <t>Crediti da Altri trasferimenti in conto capitale da INAIL</t>
  </si>
  <si>
    <t>Crediti da Altri trasferimenti in conto capitale da altri Enti di Previdenza n.a.c.</t>
  </si>
  <si>
    <t>1.3.2.05.13.04</t>
  </si>
  <si>
    <t>Crediti da Altri trasferimenti in conto capitale da organismi interni e/o unità locali della amministrazione</t>
  </si>
  <si>
    <t>1.3.2.05.14</t>
  </si>
  <si>
    <t>Crediti per altri trasferimenti in conto capitale da imprese controllate</t>
  </si>
  <si>
    <t>1.3.2.05.14.01</t>
  </si>
  <si>
    <t>Crediti da Altri trasferimenti in conto capitale da imprese controllate</t>
  </si>
  <si>
    <t>1.3.2.05.15</t>
  </si>
  <si>
    <t>Crediti per altri trasferimenti in conto capitale da altre imprese partecipate</t>
  </si>
  <si>
    <t>1.3.2.05.15.01</t>
  </si>
  <si>
    <t>Crediti da Altri trasferimenti in conto capitale da altre imprese partecipate</t>
  </si>
  <si>
    <t>1.3.2.05.16</t>
  </si>
  <si>
    <t>Crediti per altri trasferimenti in conto capitale da altri soggetti</t>
  </si>
  <si>
    <t>1.3.2.05.16.01</t>
  </si>
  <si>
    <t>Crediti da Altri trasferimenti in conto capitale da Famiglie</t>
  </si>
  <si>
    <t>1.3.2.05.16.02</t>
  </si>
  <si>
    <t xml:space="preserve">Crediti da Altri trasferimenti in conto capitale da Istituzioni Sociali Private </t>
  </si>
  <si>
    <t>1.3.2.05.16.03</t>
  </si>
  <si>
    <t>Crediti da Altri trasferimenti in conto capitale da altre Imprese</t>
  </si>
  <si>
    <t>1.3.2.05.16.04</t>
  </si>
  <si>
    <t>Crediti per altri trasferimenti in conto capitale da UE e Resto del mondo</t>
  </si>
  <si>
    <t>Crediti da Altri trasferimenti in conto capitale dall'Unione Europea</t>
  </si>
  <si>
    <t>Crediti da Altri trasferimenti in conto capitale dal Resto del Mondo</t>
  </si>
  <si>
    <t>1.3.2.06</t>
  </si>
  <si>
    <t>Crediti per trasferimenti per conto terzi</t>
  </si>
  <si>
    <t>1.3.2.06.01</t>
  </si>
  <si>
    <t>Crediti per trasferimenti per operazioni conto terzi da Amministrazioni pubbliche</t>
  </si>
  <si>
    <t>1.3.2.06.01.01</t>
  </si>
  <si>
    <t>Crediti per trasferimenti per conto terzi da Amministrazioni Centrali</t>
  </si>
  <si>
    <t>Crediti da Trasferimenti da Ministeri per operazioni conto terzi</t>
  </si>
  <si>
    <t>Crediti da Trasferimenti da Presidenza del Consiglio dei Ministri per operazioni conto terzi</t>
  </si>
  <si>
    <t>Crediti da Trasferimenti da Organi Costituzionali e di rilievo costituzionale per operazioni conto terzi</t>
  </si>
  <si>
    <t>Crediti da Trasferimenti da Agenzie Fiscali per operazioni conto terzi</t>
  </si>
  <si>
    <t>Crediti da Trasferimenti da enti di regolazione dell'attività economica per operazioni conto terzi</t>
  </si>
  <si>
    <t>Crediti da Trasferimenti da Gruppo Equitalia per operazioni conto terzi</t>
  </si>
  <si>
    <t>Crediti da Trasferimenti da Anas S.p.A. per operazioni conto terzi</t>
  </si>
  <si>
    <t>Crediti da Trasferimenti da altri enti centrali produttori di servizi economici per operazioni conto terzi</t>
  </si>
  <si>
    <t>Crediti da Trasferimenti da autorità amministrative indipendenti per operazioni conto terzi</t>
  </si>
  <si>
    <t>Crediti da Trasferimenti da enti centrali a struttura associativa per operazioni conto terzi</t>
  </si>
  <si>
    <t>Crediti da Trasferimenti da enti centrali produttori di servizi assistenziali, ricreativi e culturali per operazioni conto terzi</t>
  </si>
  <si>
    <t>Crediti da Trasferimenti da enti e istituzioni centrali di ricerca e Istituti e stazioni sperimentali per la ricerca per operazioni conto terzi</t>
  </si>
  <si>
    <t>Crediti da Trasferimenti da altre Amministrazioni Centrali n.a.c. per operazioni conto terzi</t>
  </si>
  <si>
    <t>1.3.2.06.01.02</t>
  </si>
  <si>
    <t>Crediti per trasferimenti per conto terzi da Amministrazioni Locali</t>
  </si>
  <si>
    <t>Crediti da Trasferimenti da Regioni e province autonome per operazioni conto terzi</t>
  </si>
  <si>
    <t>Crediti da Trasferimenti da Province per operazioni conto terzi</t>
  </si>
  <si>
    <t>Crediti da Trasferimenti da Comuni per operazioni conto terzi</t>
  </si>
  <si>
    <t>Crediti da Trasferimenti da Città metropolitane e Roma capitale per operazioni conto terzi</t>
  </si>
  <si>
    <t>Crediti da Trasferimenti da Unioni di Comuni per operazioni conto terzi</t>
  </si>
  <si>
    <t>Crediti da Trasferimenti da Comunità Montane per operazioni conto terzi</t>
  </si>
  <si>
    <t>Crediti da Trasferimenti da Camere di Commercio per operazioni conto terzi</t>
  </si>
  <si>
    <t>Crediti da Trasferimenti da Università per operazioni conto terzi</t>
  </si>
  <si>
    <t>Crediti da Trasferimenti da Parchi nazionali e consorzi ed enti autonomi gestori di parchi e aree naturali protette per operazioni conto terzi</t>
  </si>
  <si>
    <t>Crediti da Trasferimenti da Autorità Portuali per operazioni conto terzi</t>
  </si>
  <si>
    <t>Crediti da Trasferimenti da Aziende sanitarie locali  per operazioni conto terzi</t>
  </si>
  <si>
    <t>Crediti da Trasferimenti da Aziende ospedaliere e Aziende ospedaliere universitarie integrate con il SSN per operazioni conto terzi</t>
  </si>
  <si>
    <t>Crediti da Trasferimenti da policlinici per operazioni conto terzi</t>
  </si>
  <si>
    <t>Crediti da Trasferimenti da Istituti di ricovero e cura a carattere scientifico pubblici per operazioni conto terzi</t>
  </si>
  <si>
    <t>Crediti da Trasferimenti da altre Amministrazioni Locali produttrici di servizi sanitari per operazioni conto terzi</t>
  </si>
  <si>
    <t>Crediti da Trasferimenti da Agenzie regionali per le erogazioni in agricoltura per operazioni conto terzi</t>
  </si>
  <si>
    <t>Crediti da Trasferimenti da altri enti e agenzie regionali e sub regionali per operazioni conto terzi</t>
  </si>
  <si>
    <t>Crediti da Trasferimenti da Consorzi di enti locali per operazioni conto terzi</t>
  </si>
  <si>
    <t>Crediti da Trasferimenti da Fondazioni e istituzioni liriche locali e da teatri stabili di iniziativa pubblica per operazioni conto terzi</t>
  </si>
  <si>
    <t>Crediti da Trasferimenti da altre Amministrazioni Locali n.a.c. per operazioni conto terzi</t>
  </si>
  <si>
    <t>1.3.2.06.01.03</t>
  </si>
  <si>
    <t>Crediti per trasferimenti per conto terzi da Enti di Previdenza</t>
  </si>
  <si>
    <t>Crediti da Trasferimenti da INPS per operazioni conto terzi</t>
  </si>
  <si>
    <t>Crediti da Trasferimenti da INAIL per operazioni conto terzi</t>
  </si>
  <si>
    <t>Crediti da Trasferimenti da altri Enti di Previdenza n.a.c. per operazioni conto terzi</t>
  </si>
  <si>
    <t>1.3.2.06.02</t>
  </si>
  <si>
    <t>Crediti per trasferimenti da imprese per operazioni conto terzi</t>
  </si>
  <si>
    <t>1.3.2.06.02.01</t>
  </si>
  <si>
    <t>Crediti per trasferimenti per conto terzi da Imprese</t>
  </si>
  <si>
    <t>Crediti da Trasferimenti da Imprese controllate per operazioni conto terzi</t>
  </si>
  <si>
    <t>Crediti da Trasferimenti da altre imprese partecipate per operazioni conto terzi</t>
  </si>
  <si>
    <t>Crediti da Trasferimenti da altre imprese per operazioni conto terzi</t>
  </si>
  <si>
    <t>1.3.2.06.03</t>
  </si>
  <si>
    <t>Crediti per trasferimenti da altri soggetti per operazioni conto terzi</t>
  </si>
  <si>
    <t>1.3.2.06.03.01</t>
  </si>
  <si>
    <t>Crediti per trasferimenti per conto terzi da Famiglie</t>
  </si>
  <si>
    <t>Crediti da Trasferimenti da Famiglie per operazioni conto terzi</t>
  </si>
  <si>
    <t>1.3.2.06.03.02</t>
  </si>
  <si>
    <t>Crediti per trasferimenti per conto terzi da ISP</t>
  </si>
  <si>
    <t>Crediti da Trasferimenti da Istituzioni Sociali Private  per operazioni conto terzi</t>
  </si>
  <si>
    <t>1.3.2.06.03.03</t>
  </si>
  <si>
    <t>Crediti per trasferimenti per conto terzi da UE e Resto del Mondo</t>
  </si>
  <si>
    <t>Crediti da Trasferimenti dall'Unione Europea e dal Resto del Mondo per operazioni conto terzi</t>
  </si>
  <si>
    <t>1.3.2.07</t>
  </si>
  <si>
    <t>Crediti per proventi di attività finanziarie</t>
  </si>
  <si>
    <t>1.3.2.07.01</t>
  </si>
  <si>
    <t>Crediti per proventi da titoli obbligazionari</t>
  </si>
  <si>
    <t>1.3.2.07.01.01</t>
  </si>
  <si>
    <t>Crediti per proventi da titoli obbligazionari a breve termine</t>
  </si>
  <si>
    <t>Crediti da interessi attivi da titoli obbligazionari a breve termine emessi da Amministrazioni Centrali</t>
  </si>
  <si>
    <t>Crediti da interessi attivi da titoli obbligazionari a breve termine  emessi da Amministrazioni locali</t>
  </si>
  <si>
    <t>Crediti da interessi attivi da titoli obbligazionari a breve termine emessi da altri soggetti residenti</t>
  </si>
  <si>
    <t>Crediti da interessi attivi da titoli obbligazionari a breve termine emessi da soggetti non residenti</t>
  </si>
  <si>
    <t>1.3.2.07.01.02</t>
  </si>
  <si>
    <t>Crediti per proventi da titoli obbligazionari a medio-lungo termine</t>
  </si>
  <si>
    <t>Crediti da interessi attivi da titoli obbligazionari a medio - lungo termine emessi da Amministrazioni Centrali</t>
  </si>
  <si>
    <t>Crediti da interessi attivi da titoli obbligazionari a medio - lungo termine emessi da Amministrazioni Locali</t>
  </si>
  <si>
    <t>Crediti da interessi attivi da titoli obbligazionari a medio - lungo termine emessi da altri soggetti residenti</t>
  </si>
  <si>
    <t>Crediti da interessi attivi da titoli obbligazionari a medio - lungo termine emessi da soggetti non residenti</t>
  </si>
  <si>
    <t>1.3.2.07.02</t>
  </si>
  <si>
    <t>Crediti per proventi da finanziamenti specifici</t>
  </si>
  <si>
    <t>1.3.2.07.02.01</t>
  </si>
  <si>
    <t>Crediti per proventi da finanziamenti a breve termine</t>
  </si>
  <si>
    <t>Crediti da interessi attivi da finanziamenti a breve termine concessi a Amministrazioni Centrali</t>
  </si>
  <si>
    <t>Crediti da interessi attivi da finanziamenti a breve termine concessi a Amministrazioni locali</t>
  </si>
  <si>
    <t>Crediti da interessi attivi da finanziamenti a breve termine concessi a Enti di previdenza</t>
  </si>
  <si>
    <t xml:space="preserve">Crediti da interessi attivi da finanziamenti a breve termine concessi a imprese controllate </t>
  </si>
  <si>
    <t>Crediti da interessi attivi da finanziamenti a breve termine concessi a imprese partecipate</t>
  </si>
  <si>
    <t xml:space="preserve">Crediti da interessi attivi da finanziamenti a breve termine concessi a altre imprese </t>
  </si>
  <si>
    <t xml:space="preserve">Crediti da interessi attivi da finanziamenti a breve termine concessi a altri soggetti </t>
  </si>
  <si>
    <t>1.3.2.07.02.02</t>
  </si>
  <si>
    <t>Crediti per proventi da finanziamenti a medio-lungo termine</t>
  </si>
  <si>
    <t>Crediti da interessi attivi da finanziamenti a medio lungo termine concessi a Amministrazioni Centrali</t>
  </si>
  <si>
    <t>Crediti da interessi attivi da finanziamenti a medio lungo termine concessi a Amministrazioni Locali</t>
  </si>
  <si>
    <t>Crediti da interessi attivi da finanziamenti a medio lungo termine concessi a Enti previdenziali</t>
  </si>
  <si>
    <t>Crediti da interessi attivi da finanziamenti a medio lungo termine concessi a imprese controllate</t>
  </si>
  <si>
    <t>Crediti da interessi attivi da finanziamenti a medio lungo termine concessi a imprese partecipate</t>
  </si>
  <si>
    <t>Crediti da interessi attivi da finanziamenti a medio lungo termine concessi a altre imprese</t>
  </si>
  <si>
    <t>Crediti da interessi attivi da finanziamenti a medio lungo termine concessi a altri soggetti</t>
  </si>
  <si>
    <t>1.3.2.07.03</t>
  </si>
  <si>
    <t>Crediti per altri proventi finanziari</t>
  </si>
  <si>
    <t>1.3.2.07.03.01</t>
  </si>
  <si>
    <t>Crediti da interessi attivi da derivati</t>
  </si>
  <si>
    <t>1.3.2.07.03.02</t>
  </si>
  <si>
    <t>Crediti da Interessi attivi da conti della tesoreria dello Stato o di altre Amministrazioni pubbliche</t>
  </si>
  <si>
    <t>1.3.2.07.03.03</t>
  </si>
  <si>
    <t>Crediti da Interessi attivi da depositi bancari o postali</t>
  </si>
  <si>
    <t>1.3.2.07.03.07</t>
  </si>
  <si>
    <t>Crediti da Altri interessi attivi da Amministrazioni Centrali</t>
  </si>
  <si>
    <t>1.3.2.07.03.08</t>
  </si>
  <si>
    <t>Crediti da Altri interessi attivi da Amministrazioni Locali</t>
  </si>
  <si>
    <t>1.3.2.07.03.09</t>
  </si>
  <si>
    <t>Crediti da Altri interessi attivi da Enti previdenziali</t>
  </si>
  <si>
    <t>1.3.2.07.03.10</t>
  </si>
  <si>
    <t>Crediti da Altri interessi attivi da altri soggetti</t>
  </si>
  <si>
    <t>1.3.2.07.03.11</t>
  </si>
  <si>
    <t>Crediti per rendimenti da fondi di investimento</t>
  </si>
  <si>
    <t>Crediti da Rendimenti da fondi immobiliari</t>
  </si>
  <si>
    <t>Crediti da Rendimenti da altri fondi comuni di investimento</t>
  </si>
  <si>
    <t>1.3.2.07.03.12</t>
  </si>
  <si>
    <t>Crediti per dividendi da imprese incluse nelle Amministrazioni Centrali</t>
  </si>
  <si>
    <t>Crediti per dividendi da imprese controllate incluse nella amministrazioni centrali</t>
  </si>
  <si>
    <t>Crediti per dividendi da imprese partecipate incluse nella amministrazioni centrali</t>
  </si>
  <si>
    <t>Crediti per dividendi da altre imprese incluse nella amministrazioni centrali</t>
  </si>
  <si>
    <t>1.3.2.07.03.13</t>
  </si>
  <si>
    <t>Crediti per dividendi da imprese incluse nelle Amministrazioni locali</t>
  </si>
  <si>
    <t>Crediti per dividendi da imprese controllate incluse nelle amministrazioni locali</t>
  </si>
  <si>
    <t>Crediti per dividendi da imprese partecipate incluse nella amministrazioni locali</t>
  </si>
  <si>
    <t>Crediti per dividendi da altre imprese incluse nella amministrazioni locali</t>
  </si>
  <si>
    <t>1.3.2.07.03.14</t>
  </si>
  <si>
    <t>Crediti per dividendi da altre imprese</t>
  </si>
  <si>
    <t>Crediti per dividendi da imprese controllate non incluse nelle amministrazioni pubbliche</t>
  </si>
  <si>
    <t>Crediti per dividendi da imprese partecipate non incluse nella amministrazioni pubbliche</t>
  </si>
  <si>
    <t>Crediti per dividendi da altre imprese non incluse nella amministrazioni pubbliche</t>
  </si>
  <si>
    <t>1.3.2.07.03.16</t>
  </si>
  <si>
    <t>Crediti per interessi di mora</t>
  </si>
  <si>
    <t>1.3.2.08</t>
  </si>
  <si>
    <t>Altri crediti</t>
  </si>
  <si>
    <t>1.3.2.08.01</t>
  </si>
  <si>
    <t>Crediti verso l'erario</t>
  </si>
  <si>
    <t>1.3.2.08.01.01</t>
  </si>
  <si>
    <t>1.3.2.08.01.01.001</t>
  </si>
  <si>
    <t>1.3.2.08.02</t>
  </si>
  <si>
    <t>Altri crediti da assoggettazione tributaria passiva</t>
  </si>
  <si>
    <t>1.3.2.08.02.01</t>
  </si>
  <si>
    <t>1.3.2.08.02.01.001</t>
  </si>
  <si>
    <t>1.3.2.08.03</t>
  </si>
  <si>
    <t>Imposte anticipate</t>
  </si>
  <si>
    <t>1.3.2.08.03.01</t>
  </si>
  <si>
    <t>1.3.2.08.03.01.001</t>
  </si>
  <si>
    <t>1.3.2.08.04</t>
  </si>
  <si>
    <t>Crediti verso altri soggetti</t>
  </si>
  <si>
    <t>1.3.2.08.04.01</t>
  </si>
  <si>
    <t xml:space="preserve">Crediti per rimborsi, recuperi e restituzioni di somme in conto capitale non dovute o incassate in eccesso </t>
  </si>
  <si>
    <t>Crediti per rimborsi, recuperi e restituzioni di somme in conto capitale non dovute o incassate in eccesso da amministrazioni centrali</t>
  </si>
  <si>
    <t>Crediti per rimborsi, recuperi e restituzioni di somme in conto capitale non dovute o incassate in eccesso da amministrazioni centrrali</t>
  </si>
  <si>
    <t>Crediti per rimborsi, recuperi e restituzioni di somme in conto capitale non dovute o incassate in eccesso da enti di previdenza</t>
  </si>
  <si>
    <t>Crediti per rimborsi, recuperi e restituzioni di somme in conto capitale non dovute o incassate in eccesso da famiglie</t>
  </si>
  <si>
    <t>Crediti per rimborsi, recuperi e restituzioni di somme in conto capitale non dovute o incassate in eccesso da imprese</t>
  </si>
  <si>
    <t>Crediti per rimborsi, recuperi e restituzioni di somme in conto capitale non dovute o incassate in eccesso da ISP</t>
  </si>
  <si>
    <t>1.3.2.08.04.01.007</t>
  </si>
  <si>
    <t>Crediti per rimborsi, recuperi e restituzioni di somme in conto capitale non dovute o incassate in eccesso dal Resto del Mondo</t>
  </si>
  <si>
    <t>1.3.2.08.04.02</t>
  </si>
  <si>
    <t>Crediti per altri utili e avanzi</t>
  </si>
  <si>
    <t>1.3.2.08.04.03</t>
  </si>
  <si>
    <t>Crediti per altri redditi da capitale n.a.c.</t>
  </si>
  <si>
    <t>1.3.2.08.04.04</t>
  </si>
  <si>
    <t>Crediti per indennizzi di assicurazione</t>
  </si>
  <si>
    <t>Crediti da Indennizzi di assicurazione su beni immobili</t>
  </si>
  <si>
    <t>Crediti da Indennizzi di assicurazione su beni mobili</t>
  </si>
  <si>
    <t>Crediti da Altri indennizzi di assicurazione contro i danni</t>
  </si>
  <si>
    <t>Crediti da Altri indennizzi di assicurazione n.a.c.</t>
  </si>
  <si>
    <t>1.3.2.08.04.05</t>
  </si>
  <si>
    <t>Crediti per rimborso del costo del personale comandato o assegnato ad altri Enti</t>
  </si>
  <si>
    <t>1.3.2.08.04.06</t>
  </si>
  <si>
    <t xml:space="preserve">Crediti per rimborsi, recuperi e restituzioni di somme non dovute o incassate in eccesso </t>
  </si>
  <si>
    <t>Crediti da rimborsi, recuperi e restituzioni di somme non dovute o incassate in eccesso da Amministrazioni Centrali</t>
  </si>
  <si>
    <t>Crediti da rimborsi, recuperi e restituzioni di somme non dovute o incassate in eccesso da Amministrazioni Locali</t>
  </si>
  <si>
    <t>Crediti da rimborsi, recuperi e restituzioni di somme non dovute o incassate in eccesso da Enti Previdenziali</t>
  </si>
  <si>
    <t>Crediti da rimborsi, recuperi e restituzioni di somme non dovute o incassate in eccesso da Famiglie</t>
  </si>
  <si>
    <t>Crediti da rimborsi, recuperi e restituzioni di somme non dovute o incassate in eccesso da Imprese</t>
  </si>
  <si>
    <t>Crediti da rimborsi, recuperi e restituzioni di somme non dovute o incassate in eccesso da ISP</t>
  </si>
  <si>
    <t>Crediti derivanti dal divieto di cumulo</t>
  </si>
  <si>
    <t>Crediti da rimborsi, recuperi e restituzioni di somme non dovute o incassate in eccesso da UE e Resto del Mondo</t>
  </si>
  <si>
    <t>1.3.2.08.04.07</t>
  </si>
  <si>
    <t>Crediti da azioni di rivalsa nei confronti di terzi</t>
  </si>
  <si>
    <t>Crediti da  azioni di surroga nei confronti di terzi</t>
  </si>
  <si>
    <t>1.3.2.08.04.08</t>
  </si>
  <si>
    <t>1.3.2.08.04.09</t>
  </si>
  <si>
    <t>Crediti per sponsorizzazioni</t>
  </si>
  <si>
    <t>Crediti per Sponsorizzazioni da imprese controllate</t>
  </si>
  <si>
    <t>Crediti per Sponsorizzazioni da altre imprese partecipate</t>
  </si>
  <si>
    <t>Crediti per Sponsorizzazioni da altre imprese</t>
  </si>
  <si>
    <t>1.3.2.08.04.10</t>
  </si>
  <si>
    <t>Crediti da permessi di costruire</t>
  </si>
  <si>
    <t>1.3.2.08.04.11</t>
  </si>
  <si>
    <t>Depositi cauzionali presso terzi</t>
  </si>
  <si>
    <t>1.3.2.08.04.11.001</t>
  </si>
  <si>
    <t>1.3.2.08.04.12</t>
  </si>
  <si>
    <t>Crediti derivanti dall'inversione contabile IVA (reverse charge)</t>
  </si>
  <si>
    <t>1.3.2.08.04.99</t>
  </si>
  <si>
    <t>Crediti diversi</t>
  </si>
  <si>
    <t>1.3.2.08.05</t>
  </si>
  <si>
    <t>Crediti per attività svolta per terzi</t>
  </si>
  <si>
    <t>1.3.2.08.05.01</t>
  </si>
  <si>
    <t>Crediti per acquisti di beni per conto di terzi</t>
  </si>
  <si>
    <t>1.3.2.08.05.02</t>
  </si>
  <si>
    <t>Crediti per acquisto di servizi per conto di terzi</t>
  </si>
  <si>
    <t>1.3.2.09</t>
  </si>
  <si>
    <t>Fatture da emettere</t>
  </si>
  <si>
    <t>1.3.2.09.01</t>
  </si>
  <si>
    <t>1.3.2.09.01.01</t>
  </si>
  <si>
    <t>1.3.2.09.01.01.001</t>
  </si>
  <si>
    <t>1.3.3</t>
  </si>
  <si>
    <t>Attività finanziarie che non costituiscono immobilizzazioni</t>
  </si>
  <si>
    <t>1.3.3.01</t>
  </si>
  <si>
    <t>1.3.3.01.01</t>
  </si>
  <si>
    <t>Partecipazioni in imprese controllate</t>
  </si>
  <si>
    <t>1.3.3.01.01.01</t>
  </si>
  <si>
    <t>1.3.3.01.01.01.001</t>
  </si>
  <si>
    <t>1.3.3.01.02</t>
  </si>
  <si>
    <t>Partecipazioni in altre imprese</t>
  </si>
  <si>
    <t>1.3.3.01.02.01</t>
  </si>
  <si>
    <t>1.3.3.01.02.01.001</t>
  </si>
  <si>
    <t>1.3.3.02</t>
  </si>
  <si>
    <t>1.3.3.02.99</t>
  </si>
  <si>
    <t>1.3.3.02.99.99</t>
  </si>
  <si>
    <t>1.3.3.02.99.99.999</t>
  </si>
  <si>
    <t>1.3.4</t>
  </si>
  <si>
    <t>Disponibilità liquide</t>
  </si>
  <si>
    <t>1.3.4.01</t>
  </si>
  <si>
    <t>Conto di tesoreria</t>
  </si>
  <si>
    <t>1.3.4.01.01</t>
  </si>
  <si>
    <t>Istituto tesoriere/cassiere</t>
  </si>
  <si>
    <t>1.3.4.01.01.01</t>
  </si>
  <si>
    <t>1.3.4.01.01.01.001</t>
  </si>
  <si>
    <t>1.3.4.01.01.01.002</t>
  </si>
  <si>
    <t>Istituto tesoriere/cassiere per fondi vincolati (solo enti locali)</t>
  </si>
  <si>
    <t>1.3.4.01.02</t>
  </si>
  <si>
    <t>Conti di tesoreria presso Banca d'Italia (diversi dal conto di TU)</t>
  </si>
  <si>
    <t>1.3.4.01.02.01</t>
  </si>
  <si>
    <t>1.3.4.01.02.01.001</t>
  </si>
  <si>
    <t>1.3.4.02</t>
  </si>
  <si>
    <t>Altri depositi bancari e postali</t>
  </si>
  <si>
    <t>1.3.4.02.01</t>
  </si>
  <si>
    <t>Depositi bancari</t>
  </si>
  <si>
    <t>1.3.4.02.01.01</t>
  </si>
  <si>
    <t>1.3.4.02.01.01.001</t>
  </si>
  <si>
    <t>1.3.4.02.02</t>
  </si>
  <si>
    <t>Depositi postali</t>
  </si>
  <si>
    <t>1.3.4.02.02.01</t>
  </si>
  <si>
    <t>1.3.4.02.02.01.001</t>
  </si>
  <si>
    <t>1.3.4.03</t>
  </si>
  <si>
    <t>Assegni</t>
  </si>
  <si>
    <t>1.3.4.03.01</t>
  </si>
  <si>
    <t>1.3.4.03.01.01</t>
  </si>
  <si>
    <t>1.3.4.03.01.01.001</t>
  </si>
  <si>
    <t>1.3.4.04</t>
  </si>
  <si>
    <t>Denaro e valori in cassa</t>
  </si>
  <si>
    <t>1.3.4.04.01</t>
  </si>
  <si>
    <t>1.3.4.04.01.01</t>
  </si>
  <si>
    <t>1.3.4.04.01.01.001</t>
  </si>
  <si>
    <t>1.4</t>
  </si>
  <si>
    <t>Ratei e risconti</t>
  </si>
  <si>
    <t>1.4.1</t>
  </si>
  <si>
    <t>Ratei attivi</t>
  </si>
  <si>
    <t>1.4.1.01</t>
  </si>
  <si>
    <t>1.4.1.01.01</t>
  </si>
  <si>
    <t>1.4.1.01.01.01</t>
  </si>
  <si>
    <t>1.4.1.01.01.01.001</t>
  </si>
  <si>
    <t>D</t>
  </si>
  <si>
    <t>1.4.2</t>
  </si>
  <si>
    <t>Risconti attivi</t>
  </si>
  <si>
    <t>1.4.2.01</t>
  </si>
  <si>
    <t>1.4.2.01.01</t>
  </si>
  <si>
    <t>1.4.2.01.01.01</t>
  </si>
  <si>
    <t>1.4.2.01.01.01.001</t>
  </si>
  <si>
    <t>Passivo</t>
  </si>
  <si>
    <t>Patrimonio netto</t>
  </si>
  <si>
    <t>2.1.1</t>
  </si>
  <si>
    <t xml:space="preserve">Capitale </t>
  </si>
  <si>
    <t>P</t>
  </si>
  <si>
    <t>2.1.1.02</t>
  </si>
  <si>
    <t>Fondo di dotazione</t>
  </si>
  <si>
    <t>2.1.1.02.01</t>
  </si>
  <si>
    <t>2.1.1.02.01.01</t>
  </si>
  <si>
    <t>2.1.1.02.01.01.001</t>
  </si>
  <si>
    <t>2.1.2</t>
  </si>
  <si>
    <t>Riserve</t>
  </si>
  <si>
    <t>2.1.2.01</t>
  </si>
  <si>
    <t>Riserve da utili</t>
  </si>
  <si>
    <t>2.1.2.01.01</t>
  </si>
  <si>
    <t>Riserve derivanti da leggi o obbligatorie</t>
  </si>
  <si>
    <t>2.1.2.01.01.01</t>
  </si>
  <si>
    <t>2.1.2.01.01.01.001</t>
  </si>
  <si>
    <t>2.1.2.01.02</t>
  </si>
  <si>
    <t>Riserve statutarie</t>
  </si>
  <si>
    <t>2.1.2.01.02.01</t>
  </si>
  <si>
    <t>2.1.2.01.02.01.001</t>
  </si>
  <si>
    <t>2.1.2.02</t>
  </si>
  <si>
    <t>Riserve da capitale</t>
  </si>
  <si>
    <t>2.1.2.02.01</t>
  </si>
  <si>
    <t>Riserve da rivalutazione</t>
  </si>
  <si>
    <t>2.1.2.02.01.01</t>
  </si>
  <si>
    <t>2.1.2.02.01.01.001</t>
  </si>
  <si>
    <t>2.1.2.03</t>
  </si>
  <si>
    <t>Riserve da permessi di costruire</t>
  </si>
  <si>
    <t>2.1.2.03.01</t>
  </si>
  <si>
    <t>2.1.2.03.01.01</t>
  </si>
  <si>
    <t>2.1.2.03.01.01.001</t>
  </si>
  <si>
    <t>2.1.2.04</t>
  </si>
  <si>
    <t>Altre riserve distintamente indicate</t>
  </si>
  <si>
    <t>2.1.2.04.01</t>
  </si>
  <si>
    <t>Riserve derivanti da decisioni di organi istituzionali dell'ente</t>
  </si>
  <si>
    <t>2.1.2.04.01.01</t>
  </si>
  <si>
    <t>2.1.2.04.01.01.001</t>
  </si>
  <si>
    <t>2.1.2.04.02</t>
  </si>
  <si>
    <t>Riserve indisponibili per beni demaniali e patrimoniali indisponibili e per i beni culturali</t>
  </si>
  <si>
    <t>2.1.2.04.02.01</t>
  </si>
  <si>
    <t>2.1.2.04.02.01.001</t>
  </si>
  <si>
    <t>2.1.2.04.03</t>
  </si>
  <si>
    <t>Riserve indisponibili derivanti da partecipazioni senza valore di liquidazione</t>
  </si>
  <si>
    <t>2.1.2.04.03.01</t>
  </si>
  <si>
    <t>2.1.2.04.03.01.001</t>
  </si>
  <si>
    <t>e</t>
  </si>
  <si>
    <t>2.1.2.04.99</t>
  </si>
  <si>
    <t>Altre riserve indisponibili</t>
  </si>
  <si>
    <t>2.1.2.04.99.99</t>
  </si>
  <si>
    <t>2.1.2.04.99.99.999</t>
  </si>
  <si>
    <t>Altre riserve distintamente indicate n.a.c.</t>
  </si>
  <si>
    <t>2.1.2.04.99.01</t>
  </si>
  <si>
    <t>2.1.2.04.99.01.001</t>
  </si>
  <si>
    <t>2.1.3</t>
  </si>
  <si>
    <t>Altri conferimenti di capitale</t>
  </si>
  <si>
    <t>2.1.3.01</t>
  </si>
  <si>
    <t>Lasciti e donazioni vincolati</t>
  </si>
  <si>
    <t>2.1.3.01.01</t>
  </si>
  <si>
    <t>2.1.3.01.01.01</t>
  </si>
  <si>
    <t>2.1.3.01.01.01.001</t>
  </si>
  <si>
    <t>2.1.3.02</t>
  </si>
  <si>
    <t>Lasciti e donazioni non vincolati</t>
  </si>
  <si>
    <t>2.1.3.02.01</t>
  </si>
  <si>
    <t>2.1.3.02.01.01</t>
  </si>
  <si>
    <t>2.1.3.02.01.01.001</t>
  </si>
  <si>
    <t>2.1.3.03</t>
  </si>
  <si>
    <t>Beni patrimoniali acquisiti per devoluzione</t>
  </si>
  <si>
    <t>2.1.3.03.01</t>
  </si>
  <si>
    <t>2.1.3.03.01.01</t>
  </si>
  <si>
    <t>2.1.3.03.01.01.001</t>
  </si>
  <si>
    <t>2.1.3.04</t>
  </si>
  <si>
    <t>Conferimenti di capitale da pubbliche amministrazioni</t>
  </si>
  <si>
    <t>2.1.3.04.01</t>
  </si>
  <si>
    <t>2.1.3.04.01.01</t>
  </si>
  <si>
    <t>2.1.3.04.01.01.001</t>
  </si>
  <si>
    <t>2.1.3.05</t>
  </si>
  <si>
    <t>Altri conferimenti di capitale a enti pubblici n.a.c.</t>
  </si>
  <si>
    <t>2.1.3.05.01</t>
  </si>
  <si>
    <t>2.1.3.05.01.01</t>
  </si>
  <si>
    <t>2.1.3.05.01.01.001</t>
  </si>
  <si>
    <t>2.1.4</t>
  </si>
  <si>
    <t>Risultato economico dell'esercizio</t>
  </si>
  <si>
    <t>2.1.4.01</t>
  </si>
  <si>
    <t>2.1.4.01.01</t>
  </si>
  <si>
    <t>2.1.4.01.01.01</t>
  </si>
  <si>
    <t>2.1.4.01.01.01.001</t>
  </si>
  <si>
    <t>Fondi per rischi e oneri e altri fondi</t>
  </si>
  <si>
    <t>2.2.1</t>
  </si>
  <si>
    <t xml:space="preserve">Fondi per trattamento di quiescenza </t>
  </si>
  <si>
    <t>2.2.1.01</t>
  </si>
  <si>
    <t>2.2.1.01.01</t>
  </si>
  <si>
    <t>2.2.1.01.01.01</t>
  </si>
  <si>
    <t>2.2.1.01.01.01.001</t>
  </si>
  <si>
    <t>2.2.2</t>
  </si>
  <si>
    <t>Fondi per imposte</t>
  </si>
  <si>
    <t>2.2.2.01</t>
  </si>
  <si>
    <t>2.2.2.01.01</t>
  </si>
  <si>
    <t>2.2.2.01.01.01</t>
  </si>
  <si>
    <t>2.2.2.01.01.01.001</t>
  </si>
  <si>
    <t>2.2.3</t>
  </si>
  <si>
    <t>Fondo ammortamento</t>
  </si>
  <si>
    <t>2.2.3.01</t>
  </si>
  <si>
    <t>Fondo ammortamento di immobilizzazioni materiali</t>
  </si>
  <si>
    <t>2.2.3.01.01</t>
  </si>
  <si>
    <t>Fondo ammortamento mezzi di trasporto ad uso civile, di sicurezza e ordine pubblico</t>
  </si>
  <si>
    <t>2.2.3.01.01.01</t>
  </si>
  <si>
    <t>2.2.3.01.01.01.001</t>
  </si>
  <si>
    <t>Fondo ammortamento mezzi di trasporto stradale</t>
  </si>
  <si>
    <t>(-)</t>
  </si>
  <si>
    <t>2.2.3.01.01.01.002</t>
  </si>
  <si>
    <t>Fondo ammortamento mezzi di trasporto aerei</t>
  </si>
  <si>
    <t>2.2.3.01.01.01.003</t>
  </si>
  <si>
    <t>Fondo ammortamento mezzi di trasporto per vie d'acqua</t>
  </si>
  <si>
    <t>2.2.3.01.01.01.999</t>
  </si>
  <si>
    <t>Fondo ammortamento altri mezzi di trasporto ad uso civile, di sicurezza e ordine pubblico n.a.c.</t>
  </si>
  <si>
    <t>2.2.3.01.03</t>
  </si>
  <si>
    <t>Fondo ammortamento mobili e arredi</t>
  </si>
  <si>
    <t>2.2.3.01.03.01</t>
  </si>
  <si>
    <t>2.2.3.01.03.01.001</t>
  </si>
  <si>
    <t>Fondo ammortamento mobili e arredi per ufficio</t>
  </si>
  <si>
    <t>2.2.3.01.03.01.002</t>
  </si>
  <si>
    <t>Fondo ammortamento mobili e arredi per alloggi e pertinenze</t>
  </si>
  <si>
    <t>2.2.3.01.03.01.003</t>
  </si>
  <si>
    <t>Fondo ammortamento mobili e arredi per laboratori</t>
  </si>
  <si>
    <t>2.2.3.01.03.01.999</t>
  </si>
  <si>
    <t>Fondo ammortamento mobili e arredi n.a.c.</t>
  </si>
  <si>
    <t>2.2.3.01.04</t>
  </si>
  <si>
    <t>Fondo ammortamento impianti e macchinari</t>
  </si>
  <si>
    <t>2.2.3.01.04.01</t>
  </si>
  <si>
    <t>2.2.3.01.04.01.001</t>
  </si>
  <si>
    <t>Fondo ammortamento macchinari</t>
  </si>
  <si>
    <t>2.2.3.01.04.01.002</t>
  </si>
  <si>
    <t>Fondo ammortamento impianti</t>
  </si>
  <si>
    <t>2.2.3.01.05</t>
  </si>
  <si>
    <t>2.2.3.01.05.01</t>
  </si>
  <si>
    <t>2.2.3.01.05.01.001</t>
  </si>
  <si>
    <t>Fondo ammortamento attrezzature scientifiche</t>
  </si>
  <si>
    <t>2.2.3.01.05.01.002</t>
  </si>
  <si>
    <t>Fondo ammortamento attrezzature sanitarie</t>
  </si>
  <si>
    <t>2.2.3.01.05.01.999</t>
  </si>
  <si>
    <t>Fondo ammortamento attrezzature n.a.c.</t>
  </si>
  <si>
    <t>2.2.3.01.06</t>
  </si>
  <si>
    <t>Fondo ammortamento macchine per ufficio</t>
  </si>
  <si>
    <t>2.2.3.01.06.01</t>
  </si>
  <si>
    <t>2.2.3.01.06.01.001</t>
  </si>
  <si>
    <t>2.2.3.01.07</t>
  </si>
  <si>
    <t>Fondo ammortamento hardware</t>
  </si>
  <si>
    <t>2.2.3.01.07.01</t>
  </si>
  <si>
    <t>2.2.3.01.07.01.001</t>
  </si>
  <si>
    <t>Fondo ammortamento server</t>
  </si>
  <si>
    <t>2.2.3.01.07.01.002</t>
  </si>
  <si>
    <t>Fondo ammortamento postazioni di lavoro</t>
  </si>
  <si>
    <t>2.2.3.01.07.01.003</t>
  </si>
  <si>
    <t>Fondo ammortamento periferiche</t>
  </si>
  <si>
    <t>2.2.3.01.07.01.004</t>
  </si>
  <si>
    <t>Fondo ammortamento apparati di telecomunicazione</t>
  </si>
  <si>
    <t>2.2.3.01.07.01.005</t>
  </si>
  <si>
    <t>Fondo ammortamento tablet e dispositvi di telefonia fissa e mobile</t>
  </si>
  <si>
    <t>2.2.3.01.07.01.999</t>
  </si>
  <si>
    <t>Fondo ammortamento hardware n.a.c.</t>
  </si>
  <si>
    <t>2.2.3.01.08</t>
  </si>
  <si>
    <t>Fondo ammortamento armi</t>
  </si>
  <si>
    <t>2.2.3.01.08.01</t>
  </si>
  <si>
    <t>2.2.3.01.08.01.001</t>
  </si>
  <si>
    <t>Fondo ammortamento armi leggere ad uso civile e per ordine pubblico e sicurezza</t>
  </si>
  <si>
    <t>2.2.3.01.08.01.999</t>
  </si>
  <si>
    <t>Fondo ammortamento armi n.a.c.</t>
  </si>
  <si>
    <t>2.2.3.01.09</t>
  </si>
  <si>
    <t>Fondo ammortamento beni immobili</t>
  </si>
  <si>
    <t>2.2.3.01.09.01</t>
  </si>
  <si>
    <t>2.2.3.01.09.01.001</t>
  </si>
  <si>
    <t>Fondo ammortamento di Fabbricati ad uso abitativo</t>
  </si>
  <si>
    <t>2.2.3.01.09.01.002</t>
  </si>
  <si>
    <r>
      <t>Fondi ammortamento di Fabbricati ad uso commerciale</t>
    </r>
    <r>
      <rPr>
        <strike/>
        <sz val="8"/>
        <color indexed="8"/>
        <rFont val="Arial"/>
        <family val="2"/>
      </rPr>
      <t xml:space="preserve"> e istituzionale</t>
    </r>
  </si>
  <si>
    <t>2.2.3.01.09.01.003</t>
  </si>
  <si>
    <t>Fondi ammortamento di Fabbricati ad uso scolastico</t>
  </si>
  <si>
    <t>2.2.3.01.09.01.004</t>
  </si>
  <si>
    <t>Fondi ammortamento di Fabbricati industriali e costruzioni leggere</t>
  </si>
  <si>
    <t>2.2.3.01.09.01.005</t>
  </si>
  <si>
    <t>Fondi ammortamento di Fabbricati rurali</t>
  </si>
  <si>
    <t>2.2.3.01.09.01.006</t>
  </si>
  <si>
    <t>Fondi ammortamento di Fabbricati Ospedalieri e altre strutture sanitarie</t>
  </si>
  <si>
    <t>2.2.3.01.09.01.007</t>
  </si>
  <si>
    <t>Fondi ammortamento di Opere destinate al culto</t>
  </si>
  <si>
    <t>2.2.3.01.09.01.008</t>
  </si>
  <si>
    <t>Fondi ammortamento di Infrastrutture telematiche</t>
  </si>
  <si>
    <t>2.2.3.01.09.01.009</t>
  </si>
  <si>
    <t>Fondi ammortamento di Infrastrutture idrauliche</t>
  </si>
  <si>
    <t>2.2.3.01.09.01.010</t>
  </si>
  <si>
    <t>Fondi ammortamento di Infrastrutture portuali e aeroportuali</t>
  </si>
  <si>
    <t>2.2.3.01.09.01.011</t>
  </si>
  <si>
    <t>Fondi ammortamento di Infrastrutture stradali</t>
  </si>
  <si>
    <t>2.2.3.01.09.01.012</t>
  </si>
  <si>
    <t>Fondi ammortamento di Altre vie di comunicazione</t>
  </si>
  <si>
    <t>2.2.3.01.09.01.013</t>
  </si>
  <si>
    <t>Fondi ammortamento di Opere per la sistemazione del suolo</t>
  </si>
  <si>
    <t>2.2.3.01.09.01.014</t>
  </si>
  <si>
    <t>Fondi ammortamento di Cimiteri</t>
  </si>
  <si>
    <t>2.2.3.01.09.01.015</t>
  </si>
  <si>
    <t>Fondi ammortamento di Impianti sportivi</t>
  </si>
  <si>
    <t>2.2.3.01.09.01.016</t>
  </si>
  <si>
    <t>Fondi ammortamento di Fabbricati destinati ad asili nido</t>
  </si>
  <si>
    <t>2.2.3.01.09.01.017</t>
  </si>
  <si>
    <t>Fondi ammortamento di Musei, teatri e biblioteche</t>
  </si>
  <si>
    <t>2.2.3.01.09.01.018</t>
  </si>
  <si>
    <t>Fondi ammortamento fabbricati ad uso strumentale</t>
  </si>
  <si>
    <t>2.2.3.01.09.01.999</t>
  </si>
  <si>
    <t>Fondi ammortamento di Beni immobili n.a.c.</t>
  </si>
  <si>
    <t>2.2.3.01.99</t>
  </si>
  <si>
    <t>Fondo ammortamento altri beni materiali</t>
  </si>
  <si>
    <t>2.2.3.01.99.01</t>
  </si>
  <si>
    <t>2.2.3.01.99.01.001</t>
  </si>
  <si>
    <t>Fondo ammortamento di materiale bibliografico</t>
  </si>
  <si>
    <t>2.2.3.01.99.01.002</t>
  </si>
  <si>
    <t>Fondo ammortamento di strumenti musicali</t>
  </si>
  <si>
    <t>2.2.3.01.99.01.999</t>
  </si>
  <si>
    <t>Fondo ammortamento di altri beni materiali diversi</t>
  </si>
  <si>
    <t>2.2.3.02</t>
  </si>
  <si>
    <t>Fondo ammortamento di immobilizzazioni immateriali</t>
  </si>
  <si>
    <t>2.2.3.02.01</t>
  </si>
  <si>
    <t>Fondo ammortamento costi di avviamento</t>
  </si>
  <si>
    <t>2.2.3.02.01.01</t>
  </si>
  <si>
    <t>2.2.3.02.01.01.001</t>
  </si>
  <si>
    <t>2.2.3.02.02</t>
  </si>
  <si>
    <t>Fondo ammortamento software</t>
  </si>
  <si>
    <t>2.2.3.02.02.01</t>
  </si>
  <si>
    <t>2.2.3.02.02.01.001</t>
  </si>
  <si>
    <t>2.2.3.02.03</t>
  </si>
  <si>
    <t>Fondo ammortamento brevetti</t>
  </si>
  <si>
    <t>2.2.3.02.03.01</t>
  </si>
  <si>
    <t>2.2.3.02.03.01.001</t>
  </si>
  <si>
    <t>2.2.3.02.04</t>
  </si>
  <si>
    <t>Fondo ammortamento opere dell'ingegno e diritti d'autore</t>
  </si>
  <si>
    <t>2.2.3.02.04.01</t>
  </si>
  <si>
    <t>2.2.3.02.04.01.001</t>
  </si>
  <si>
    <t>2.2.3.02.99</t>
  </si>
  <si>
    <t>Fondo ammortamento di altri beni immateriali diversi</t>
  </si>
  <si>
    <t>2.2.3.02.99.99</t>
  </si>
  <si>
    <t>2.2.3.02.99.99.999</t>
  </si>
  <si>
    <t>2.2.4</t>
  </si>
  <si>
    <t>Fondo per svalutazione crediti</t>
  </si>
  <si>
    <t>2.2.4.01</t>
  </si>
  <si>
    <t>Fondo svalutazione crediti</t>
  </si>
  <si>
    <t>2.2.4.01.01</t>
  </si>
  <si>
    <t>2.2.4.01.01.01</t>
  </si>
  <si>
    <t>2.2.4.01.01.01.001</t>
  </si>
  <si>
    <t>2.2.9</t>
  </si>
  <si>
    <t>Altri fondi</t>
  </si>
  <si>
    <t>2.2.9.01</t>
  </si>
  <si>
    <t>Fondo rinnovi contrattuali</t>
  </si>
  <si>
    <t>2.2.9.01.01</t>
  </si>
  <si>
    <t>2.2.9.01.01.01</t>
  </si>
  <si>
    <t>2.2.9.01.01.01.001</t>
  </si>
  <si>
    <t>2.2.9.02</t>
  </si>
  <si>
    <t>Fondo ammortamento titoli</t>
  </si>
  <si>
    <t>2.2.9.02.01</t>
  </si>
  <si>
    <t>2.2.9.02.01.01</t>
  </si>
  <si>
    <t>2.2.9.02.01.01.001</t>
  </si>
  <si>
    <t>2.2.9.99</t>
  </si>
  <si>
    <t>2.2.9.99.01</t>
  </si>
  <si>
    <t>Fondo perdite società e enti partecipati</t>
  </si>
  <si>
    <t>2.2.9.99.01.01</t>
  </si>
  <si>
    <t>2.2.9.99.01.01.001</t>
  </si>
  <si>
    <t>Fondo perdite società partecipate</t>
  </si>
  <si>
    <t>2.2.9.99.01.01.002</t>
  </si>
  <si>
    <t xml:space="preserve">Fondo perdite enti partecipati </t>
  </si>
  <si>
    <t>2.2.9.99.99</t>
  </si>
  <si>
    <t>2.2.9.99.99.99</t>
  </si>
  <si>
    <t>2.2.9.99.99.99.999</t>
  </si>
  <si>
    <t>Fondo per trattamento fine rapporto</t>
  </si>
  <si>
    <t>2.3.1</t>
  </si>
  <si>
    <t>2.3.1.01</t>
  </si>
  <si>
    <t>2.3.1.01.01</t>
  </si>
  <si>
    <t>2.3.1.01.01.01</t>
  </si>
  <si>
    <t>2.3.1.01.01.01.001</t>
  </si>
  <si>
    <t>Debiti</t>
  </si>
  <si>
    <t>2.4.1</t>
  </si>
  <si>
    <t>Debiti da finanziamento</t>
  </si>
  <si>
    <t>2.4.1.01</t>
  </si>
  <si>
    <t>2.4.1.01.03</t>
  </si>
  <si>
    <t>Titoli a tasso fisso, M/L termine, valuta domestica</t>
  </si>
  <si>
    <t>2.4.1.01.03.01</t>
  </si>
  <si>
    <t>2.4.1.01.04</t>
  </si>
  <si>
    <t>Titoli a tasso fisso, M/L termine, valuta estera</t>
  </si>
  <si>
    <t>2.4.1.01.04.01</t>
  </si>
  <si>
    <t>2.4.1.01.07</t>
  </si>
  <si>
    <t>Titoli a tasso variabile, M/L termine, valuta domestica</t>
  </si>
  <si>
    <t>2.4.1.01.07.01</t>
  </si>
  <si>
    <t>2.4.1.01.08</t>
  </si>
  <si>
    <t>Titoli a tasso variabile, M/L termine, valuta estera</t>
  </si>
  <si>
    <t>2.4.1.01.08.01</t>
  </si>
  <si>
    <t>2.4.1.01.09</t>
  </si>
  <si>
    <t>Debiti per interessi passivi su titoli</t>
  </si>
  <si>
    <t>2.4.1.01.09.03</t>
  </si>
  <si>
    <t>Debiti per interessi passivi su titoli obbligazionari a medio - lungo termine in valuta domestica</t>
  </si>
  <si>
    <t>2.4.1.01.09.04</t>
  </si>
  <si>
    <t>Debiti per interessi passivi su titoli obbligazionari a medio - lungo termine in valuta estera</t>
  </si>
  <si>
    <t>2.4.1.02</t>
  </si>
  <si>
    <t>Debiti verso banche e istituto tesoriere</t>
  </si>
  <si>
    <t>2.4.1.02.01</t>
  </si>
  <si>
    <t>Debiti per anticipazioni</t>
  </si>
  <si>
    <t>2.4.1.02.01.01</t>
  </si>
  <si>
    <t>2.4.1.02.02</t>
  </si>
  <si>
    <t>Debiti per interessi su anticipazioni</t>
  </si>
  <si>
    <t>2.4.1.02.02.01</t>
  </si>
  <si>
    <t>Debiti per interessi passivi su anticipazioni di tesoreria degli istituti tesorieri cassieri</t>
  </si>
  <si>
    <t>2.4.1.03</t>
  </si>
  <si>
    <t>Debiti verso Amministrazioni pubbliche</t>
  </si>
  <si>
    <t>2.4.1.03.01</t>
  </si>
  <si>
    <t>Finanziamenti a breve termine da Amministrazioni Pubbliche</t>
  </si>
  <si>
    <t>2.4.1.03.01.01</t>
  </si>
  <si>
    <t>Finanziamenti a breve termine da Amministrazioni Centrali</t>
  </si>
  <si>
    <t>2.4.1.03.01.02</t>
  </si>
  <si>
    <t>Finanziamenti a breve termine da amministrazioni Locali</t>
  </si>
  <si>
    <t xml:space="preserve">Finanziamenti a breve termine da Aziende sanitarie locali </t>
  </si>
  <si>
    <t>2.4.1.03.01.03</t>
  </si>
  <si>
    <t>Finanziamenti a breve termine da Enti previdenziali</t>
  </si>
  <si>
    <t>2.4.1.03.02</t>
  </si>
  <si>
    <t>Debiti per anticipazioni a titolo oneroso da Amministrazioni pubbliche</t>
  </si>
  <si>
    <t>2.4.1.03.02.01</t>
  </si>
  <si>
    <t>Debiti per anticipazioni a titolo oneroso da Amministrazioni centrali</t>
  </si>
  <si>
    <t>2.4.1.03.02.02</t>
  </si>
  <si>
    <t>Debiti per anticipazioni a titolo oneroso da Amministrazioni locali</t>
  </si>
  <si>
    <t>2.4.1.03.02.03</t>
  </si>
  <si>
    <t>Debiti per anticipazioni a titolo oneroso da Enti di Previdenza</t>
  </si>
  <si>
    <t>2.4.1.03.03</t>
  </si>
  <si>
    <t>Debiti per anticipazioni a titolo non oneroso da Amministrazioni Pubbliche</t>
  </si>
  <si>
    <t>2.4.1.03.03.01</t>
  </si>
  <si>
    <t>Debiti per anticipazioni a titolo non oneroso da Amministrazioni centrali</t>
  </si>
  <si>
    <t>2.4.1.03.03.02</t>
  </si>
  <si>
    <t>Debiti per anticipazioni a titolo non oneroso da Amministrazioni locali</t>
  </si>
  <si>
    <t>2.4.1.03.03.03</t>
  </si>
  <si>
    <t>Debiti per anticipazioni a titolo non oneroso da Enti di Previdenza</t>
  </si>
  <si>
    <t>2.4.1.03.04</t>
  </si>
  <si>
    <t>Finanziamenti a medio / lungo  termine da Amministrazioni pubbliche</t>
  </si>
  <si>
    <t>2.4.1.03.04.01</t>
  </si>
  <si>
    <t>Finanziamenti a medio / lungo  termine da Amministrazioni centrali</t>
  </si>
  <si>
    <t>Mutui e altri finanziamenti a medio lungo termine da Ministeri</t>
  </si>
  <si>
    <t>Mutui e altri finanziamenti a medio lungo termine da Presidenza del Consiglio dei Ministri</t>
  </si>
  <si>
    <t>Mutui e altri finanziamenti a medio lungo termine da Organi Costituzionali e di rilievo costituzionale</t>
  </si>
  <si>
    <t>Mutui e altri finanziamenti a medio lungo termine da Agenzie Fiscali</t>
  </si>
  <si>
    <t>Mutui e altri finanziamenti a medio lungo termine da enti di regolazione dell'attività economica</t>
  </si>
  <si>
    <t>Mutui e altri finanziamenti a medio lungo termine da Gruppo Equitalia</t>
  </si>
  <si>
    <t>Mutui e altri finanziamenti a medio lungo termine da Anas S.p.A.</t>
  </si>
  <si>
    <t>Mutui e altri finanziamenti a medio lungo termine da altri enti centrali produttori di servizi economici</t>
  </si>
  <si>
    <t>Mutui e altri finanziamenti a medio lungo termine da autorità amministrative indipendenti</t>
  </si>
  <si>
    <t>Mutui e altri finanziamenti a medio lungo termine da enti centrali a struttura associativa</t>
  </si>
  <si>
    <t>Mutui e altri finanziamenti a medio lungo termine da enti centrali produttori di servizi assistenziali, ricreativi e culturali</t>
  </si>
  <si>
    <t>Mutui e altri finanziamenti a medio lungo termine da enti e istituzioni centrali di ricerca e Istituti e stazioni sperimentali per la ricerca</t>
  </si>
  <si>
    <t>Mutui e altri finanziamenti a medio lungo termine da altre Amministrazioni Centrali n.a.c.</t>
  </si>
  <si>
    <t>2.4.1.03.04.02</t>
  </si>
  <si>
    <t>Finanziamenti a medio / lungo  termine da Amministrazioni locali</t>
  </si>
  <si>
    <t>Mutui e altri finanziamenti a medio lungo termine da Regioni e province autonome</t>
  </si>
  <si>
    <t>Mutui e altri finanziamenti a medio lungo termine da Province</t>
  </si>
  <si>
    <t>Mutui e altri finanziamenti a medio lungo termine da Comuni</t>
  </si>
  <si>
    <t>Mutui e altri finanziamenti a medio lungo termine da Città metropolitane e Roma capitale</t>
  </si>
  <si>
    <t>Mutui e altri finanziamenti a medio lungo termine da Unioni di Comuni</t>
  </si>
  <si>
    <t>Mutui e altri finanziamenti a medio lungo termine da Comunità Montane</t>
  </si>
  <si>
    <t>Mutui e altri finanziamenti a medio lungo termine da Camere di Commercio</t>
  </si>
  <si>
    <t>Mutui e altri finanziamenti a medio lungo termine da Università</t>
  </si>
  <si>
    <t>Mutui e altri finanziamenti a medio lungo termine da Parchi nazionali e consorzi ed enti autonomi gestori di parchi e aree naturali protette</t>
  </si>
  <si>
    <t>Mutui e altri finanziamenti a medio lungo termine da Autorità Portuali</t>
  </si>
  <si>
    <t xml:space="preserve">Mutui e altri finanziamenti a medio lungo termine da Aziende sanitarie locali </t>
  </si>
  <si>
    <t>Mutui e altri finanziamenti a medio lungo termine da Aziende ospedaliere e Aziende ospedaliere universitarie integrate con il SSN</t>
  </si>
  <si>
    <t>Mutui e altri finanziamenti a medio lungo termine da Policlinici</t>
  </si>
  <si>
    <t>Mutui e altri finanziamenti a medio lungo termine da Istituti di ricovero e cura a carattere scientifico pubblici</t>
  </si>
  <si>
    <t>Mutui e altri finanziamenti a medio lungo termine da altre Amministrazioni Locali produttrici di servizi sanitari</t>
  </si>
  <si>
    <t>Mutui e altri finanziamenti a medio lungo termine da Agenzie regionali per le erogazioni in agricoltura</t>
  </si>
  <si>
    <t>Mutui e altri finanziamenti a medio lungo termine da altri enti e agenzie regionali e sub regionali</t>
  </si>
  <si>
    <t>Mutui e altri finanziamenti a medio lungo termine da Consorzi di enti locali</t>
  </si>
  <si>
    <t>Mutui e altri finanziamenti a medio lungo termine da Fondazioni e istituzioni liriche locali e da teatri stabili di iniziativa pubblica</t>
  </si>
  <si>
    <t>Mutui e altri finanziamenti a medio lungo termine da altre Amministrazioni Locali n.a.c.</t>
  </si>
  <si>
    <t>2.4.1.03.04.03</t>
  </si>
  <si>
    <t>Finanziamenti a medio / lungo  termine da enti di previdenza</t>
  </si>
  <si>
    <t>Mutui e altri finanziamenti a medio lungo termine da INPS</t>
  </si>
  <si>
    <t>Mutui e altri finanziamenti a medio lungo termine da INAIL</t>
  </si>
  <si>
    <t>Mutui e altri finanziamenti a medio lungo termine da altri Enti di Previdenza</t>
  </si>
  <si>
    <t>2.4.1.03.05</t>
  </si>
  <si>
    <t>Debiti per interessi passivi a Amministrazioni pubbliche su finanziamenti a breve termine</t>
  </si>
  <si>
    <t>2.4.1.03.05.01</t>
  </si>
  <si>
    <t>Debiti verso Amministrazioni Centrali per interessi passivi su finanziamenti a breve termine</t>
  </si>
  <si>
    <t>Debiti per Interessi passivi a Ministeri su finanziamenti a breve termine</t>
  </si>
  <si>
    <t>Debiti per Interessi passivi a Ministero dell'Istruzione - Istituzioni scolastiche su finanziamenti a breve termine</t>
  </si>
  <si>
    <t>Debiti per Interessi passivi a Presidenza del Consiglio dei Ministri su finanziamenti a breve termine</t>
  </si>
  <si>
    <t>Debiti per Interessi passivi a Organi Costituzionali e di rilievo costituzionale su finanziamenti a breve termine</t>
  </si>
  <si>
    <t>Debiti per Interessi passivi a Agenzie Fiscali su finanziamenti a breve termine</t>
  </si>
  <si>
    <t>Debiti per Interessi passivi a enti di regolazione dell'attività economica su finanziamenti a breve termine</t>
  </si>
  <si>
    <t>Debiti per Interessi passivi a Gruppo Equitalia su finanziamenti a breve termine</t>
  </si>
  <si>
    <t>Debiti per Interessi passivi a Anas S.p.A. su finanziamenti a breve termine</t>
  </si>
  <si>
    <t>Debiti per Interessi passivi a altri enti centrali produttori di servizi economici su finanziamenti a breve termine</t>
  </si>
  <si>
    <t>Debiti per Interessi passivi a autorità amministrative indipendenti su finanziamenti a breve termine</t>
  </si>
  <si>
    <t>Debiti per Interessi passivi a enti centrali a struttura associativa su finanziamenti a breve termine</t>
  </si>
  <si>
    <t>Debiti per Interessi passivi a enti centrali produttori di servizi assistenziali, ricreativi e culturali su finanziamenti a breve termine</t>
  </si>
  <si>
    <t>Debiti per Interessi passivi a enti e istituzioni centrali di ricerca e Istituti e stazioni sperimentali per la ricerca su finanziamenti a breve termine</t>
  </si>
  <si>
    <t>Debiti per Interessi passivi a altre Amministrazioni Centrali n.a.c. su finanziamenti a breve termine</t>
  </si>
  <si>
    <t>2.4.1.03.05.02</t>
  </si>
  <si>
    <t>Debiti verso Amministrazioni Locali per interessi passivi su finanziamenti a breve termine</t>
  </si>
  <si>
    <t>Debiti per Interessi passivi a Regioni e province autonome su finanziamenti a breve termine</t>
  </si>
  <si>
    <t>Debiti per Interessi passivi a Province su finanziamenti a breve termine</t>
  </si>
  <si>
    <t>Debiti per Interessi passivi a Comuni su finanziamenti a breve termine</t>
  </si>
  <si>
    <t>Debiti per Interessi passivi a Città metropolitane e Roma capitale su finanziamenti a breve termine</t>
  </si>
  <si>
    <t>Debiti per Interessi passivi a Unioni di Comuni su finanziamenti a breve termine</t>
  </si>
  <si>
    <t>Debiti per Interessi passivi a Comunità Montane su finanziamenti a breve termine</t>
  </si>
  <si>
    <t>Debiti per Interessi passivi a Camere di Commercio su finanziamenti a breve termine</t>
  </si>
  <si>
    <t>Debiti per Interessi passivi a Università su finanziamenti a breve termine</t>
  </si>
  <si>
    <t>Debiti per Interessi passivi a Parchi nazionali e consorzi ed enti autonomi gestori di parchi e aree naturali protette su finanziamenti a breve termine</t>
  </si>
  <si>
    <t>Debiti per Interessi passivi a Autorità Portuali su finanziamenti a breve termine</t>
  </si>
  <si>
    <t>Debiti per Interessi passivi a Aziende sanitarie locali su finanziamenti a breve termine</t>
  </si>
  <si>
    <t>Debiti per Interessi passivi a Aziende ospedaliere e Aziende ospedaliere universitarie integrate con il SSN su finanziamenti a breve termine</t>
  </si>
  <si>
    <t>Debiti per Interessi passivi a policlinici a titolo di finanziamento del servizio sanitario nazionale su finanziamenti a breve termine</t>
  </si>
  <si>
    <t>Debiti per Interessi passivi a policlinici su finanziamenti a breve termine</t>
  </si>
  <si>
    <t>Debiti per Interessi passivi a Istituti di ricovero e cura a carattere scientifico pubblici su finanziamenti a breve termine</t>
  </si>
  <si>
    <t>Debiti per Interessi passivi a altre Amministrazioni Locali produttrici di servizi sanitari su finanziamenti a breve termine</t>
  </si>
  <si>
    <t>Debiti per Interessi passivi a Agenzie regionali per le erogazioni in agricoltura su finanziamenti a breve termine</t>
  </si>
  <si>
    <t>Debiti per Interessi passivi a altri enti e agenzie regionali e sub regionali su finanziamenti a breve termine</t>
  </si>
  <si>
    <t>Debiti per Interessi passivi a Consorzi di enti locali su finanziamenti a breve termine</t>
  </si>
  <si>
    <t>Debiti per Interessi passivi a Fondazioni e istituzioni liriche locali e a Teatri stabili di iniziativa pubblica su finanziamenti a breve termine</t>
  </si>
  <si>
    <t>Debiti per Interessi passivi a altre Amministrazioni Locali n.a.c. su finanziamenti a breve termine</t>
  </si>
  <si>
    <t>2.4.1.03.05.03</t>
  </si>
  <si>
    <t>Debiti verso Enti previdenziali per interessi passivi su finanziamenti a breve termine</t>
  </si>
  <si>
    <t>2.4.1.03.06</t>
  </si>
  <si>
    <t>Debiti per interessi passivi a Amministrazioni pubbliche su finanziamenti a medio / lungo termine</t>
  </si>
  <si>
    <t>2.4.1.03.06.01</t>
  </si>
  <si>
    <t>Debiti verso Amministrazioni Centrali per interessi passivi su finanziamenti a medio lungo termine</t>
  </si>
  <si>
    <t xml:space="preserve">Debiti per Interessi passivi a Ministeri su mutui e altri finanziamenti a medio lungo termine </t>
  </si>
  <si>
    <t xml:space="preserve">Debiti per Interessi passivi a Ministero dell'Istruzione - Istituzioni scolastiche su mutui e altri finanziamenti a medio lungo termine </t>
  </si>
  <si>
    <t xml:space="preserve">Debiti per Interessi passivi a Presidenza del Consiglio dei Ministri su mutui e altri finanziamenti a medio lungo termine </t>
  </si>
  <si>
    <t xml:space="preserve">Debiti per Interessi passivi a Organi Costituzionali e di rilievo costituzionale su mutui e altri finanziamenti a medio lungo termine </t>
  </si>
  <si>
    <t xml:space="preserve">Debiti per Interessi passivi a Agenzie Fiscali su mutui e altri finanziamenti a medio lungo termine </t>
  </si>
  <si>
    <t xml:space="preserve">Debiti per Interessi passivi a enti di regolazione dell'attività economica su mutui e altri finanziamenti a medio lungo termine </t>
  </si>
  <si>
    <t xml:space="preserve">Debiti per Interessi passivi a Gruppo Equitalia su mutui e altri finanziamenti a medio lungo termine </t>
  </si>
  <si>
    <t xml:space="preserve">Debiti per Interessi passivi a Anas S.p.A. su mutui e altri finanziamenti a medio lungo termine </t>
  </si>
  <si>
    <t xml:space="preserve">Debiti per Interessi passivi a altri enti centrali produttori di servizi economici su mutui e altri finanziamenti a medio lungo termine </t>
  </si>
  <si>
    <t xml:space="preserve">Debiti per Interessi passivi a autorità amministrative indipendenti su mutui e altri finanziamenti a medio lungo termine </t>
  </si>
  <si>
    <t xml:space="preserve">Debiti per Interessi passivi a enti centrali a struttura associativa su mutui e altri finanziamenti a medio lungo termine </t>
  </si>
  <si>
    <t xml:space="preserve">Debiti per Interessi passivi a enti centrali produttori di servizi assistenziali, ricreativi e culturali su mutui e altri finanziamenti a medio lungo termine </t>
  </si>
  <si>
    <t xml:space="preserve">Debiti per Interessi passivi a enti e istituzioni centrali di ricerca e Istituti e stazioni sperimentali per la ricerca su mutui e altri finanziamenti a medio lungo termine </t>
  </si>
  <si>
    <t xml:space="preserve">Debiti per Interessi passivi a altre Amministrazioni Centrali n.a.c. su mutui e altri finanziamenti a medio lungo termine </t>
  </si>
  <si>
    <t>2.4.1.03.06.02</t>
  </si>
  <si>
    <t>Debiti verso Amministrazioni Locali per interessi passivi su finanziamenti a medio lungo termine</t>
  </si>
  <si>
    <t xml:space="preserve">Debiti per Interessi passivi a Regioni e province autonome su mutui e altri finanziamenti a medio lungo termine </t>
  </si>
  <si>
    <t xml:space="preserve">Debiti per Interessi passivi a Province su mutui e altri finanziamenti a medio lungo termine </t>
  </si>
  <si>
    <t xml:space="preserve">Debiti per Interessi passivi a Comuni su mutui e altri finanziamenti a medio lungo termine </t>
  </si>
  <si>
    <t xml:space="preserve">Debiti per Interessi passivi a Città metropolitane e Roma capitale su mutui e altri finanziamenti a medio lungo termine </t>
  </si>
  <si>
    <t xml:space="preserve">Debiti per Interessi passivi a Unioni di Comuni su mutui e altri finanziamenti a medio lungo termine </t>
  </si>
  <si>
    <t xml:space="preserve">Debiti per Interessi passivi a Comunità Montane su mutui e altri finanziamenti a medio lungo termine </t>
  </si>
  <si>
    <t xml:space="preserve">Debiti per Interessi passivi a Camere di Commercio su mutui e altri finanziamenti a medio lungo termine </t>
  </si>
  <si>
    <t xml:space="preserve">Debiti per Interessi passivi a Università su mutui e altri finanziamenti a medio lungo termine </t>
  </si>
  <si>
    <t xml:space="preserve">Debiti per Interessi passivi a Parchi nazionali e consorzi ed enti autonomi gestori di parchi e aree naturali protette su mutui e altri finanziamenti a medio lungo termine </t>
  </si>
  <si>
    <t xml:space="preserve">Debiti per Interessi passivi a Autorità Portuali su mutui e altri finanziamenti a medio lungo termine </t>
  </si>
  <si>
    <t xml:space="preserve">Debiti per Interessi passivi a Aziende sanitarie locali su mutui e altri finanziamenti a medio lungo termine </t>
  </si>
  <si>
    <t xml:space="preserve">Debiti per Interessi passivi a Aziende ospedaliere e Aziende ospedaliere universitarie integrate con il SSN su mutui e altri finanziamenti a medio lungo termine </t>
  </si>
  <si>
    <t xml:space="preserve">Debiti per Interessi passivi a policlinici a titolo di finanziamento del servizio sanitario nazionale su mutui e altri finanziamenti a medio lungo termine </t>
  </si>
  <si>
    <t xml:space="preserve">Debiti per Interessi passivi a policlinici su mutui e altri finanziamenti a medio lungo termine </t>
  </si>
  <si>
    <t xml:space="preserve">Debiti per Interessi passivi a Istituti di ricovero e cura a carattere scientifico pubblici su mutui e altri finanziamenti a medio lungo termine </t>
  </si>
  <si>
    <t xml:space="preserve">Debiti per Interessi passivi a altre Amministrazioni Locali produttrici di servizi sanitari su mutui e altri finanziamenti a medio lungo termine </t>
  </si>
  <si>
    <t xml:space="preserve">Debiti per Interessi passivi a Agenzie regionali per le erogazioni in agricoltura su mutui e altri finanziamenti a medio lungo termine </t>
  </si>
  <si>
    <t xml:space="preserve">Debiti per Interessi passivi a altri enti e agenzie regionali e sub regionali su mutui e altri finanziamenti a medio lungo termine </t>
  </si>
  <si>
    <t xml:space="preserve">Debiti per Interessi passivi a Consorzi di enti locali su mutui e altri finanziamenti a medio lungo termine </t>
  </si>
  <si>
    <t xml:space="preserve">Debiti per Interessi passivi a Fondazioni e istituzioni liriche locali e a Teatri stabili di iniziativa pubblica su mutui e altri finanziamenti a medio lungo termine </t>
  </si>
  <si>
    <t xml:space="preserve">Debiti per Interessi passivi a altre Amministrazioni Locali n.a.c. su mutui e altri finanziamenti a medio lungo termine </t>
  </si>
  <si>
    <t>2.4.1.03.06.03</t>
  </si>
  <si>
    <t>Debiti verso Enti previdenziali per interessi passivi su finanziamenti a medio lungo termine</t>
  </si>
  <si>
    <t xml:space="preserve">Debiti per Interessi passivi a INPS su mutui e altri finanziamenti a medio lungo termine </t>
  </si>
  <si>
    <t xml:space="preserve">Debiti per Interessi passivi a INAIL su mutui e altri finanziamenti a medio lungo termine </t>
  </si>
  <si>
    <t xml:space="preserve">Debiti per Interessi passivi a altri Enti di Previdenza n.a.c. su mutui e altri finanziamenti a medio lungo termine </t>
  </si>
  <si>
    <t>2.4.1.03.07</t>
  </si>
  <si>
    <t>Debiti per interessi di mora verso amministrazioni pubbliche</t>
  </si>
  <si>
    <t>2.4.1.03.07.01</t>
  </si>
  <si>
    <t>Debiti per interessi di mora pagati a Amministrazioni Centrali</t>
  </si>
  <si>
    <t>2.4.1.03.07.02</t>
  </si>
  <si>
    <t>Debiti per interessi di mora pagati a Amministrazioni Locali</t>
  </si>
  <si>
    <t>2.4.1.03.07.03</t>
  </si>
  <si>
    <t>Debiti per interessi di mora pagati a Enti previdenziali</t>
  </si>
  <si>
    <t>2.4.1.03.08</t>
  </si>
  <si>
    <t>Altri debiti per interessi passivi verso Amministrazioni pubbliche</t>
  </si>
  <si>
    <t>2.4.1.03.08.01</t>
  </si>
  <si>
    <t>Altri debiti per interessi passivi a Amministrazioni centrali</t>
  </si>
  <si>
    <t>2.4.1.03.08.02</t>
  </si>
  <si>
    <t>Altri debiti per interessi passivi a Amministrazioni locali</t>
  </si>
  <si>
    <t>2.4.1.03.08.03</t>
  </si>
  <si>
    <t>Altri debiti per interessi passivi a enti di previdenza</t>
  </si>
  <si>
    <t>2.4.1.04</t>
  </si>
  <si>
    <t>Debiti verso altri finanziatori</t>
  </si>
  <si>
    <t>2.4.1.04.01</t>
  </si>
  <si>
    <t>Finanziamenti a breve termine da imprese</t>
  </si>
  <si>
    <t>2.4.1.04.01.01</t>
  </si>
  <si>
    <t>2.4.1.04.01.02</t>
  </si>
  <si>
    <t>2.4.1.04.01.03</t>
  </si>
  <si>
    <t>Finanziamenti a breve termine da altre Imprese</t>
  </si>
  <si>
    <t>2.4.1.04.02</t>
  </si>
  <si>
    <t>2.4.1.04.02.01</t>
  </si>
  <si>
    <t>2.4.1.04.03</t>
  </si>
  <si>
    <t>Finanziamenti a medio / lungo  termine da imprese</t>
  </si>
  <si>
    <t>2.4.1.04.03.01</t>
  </si>
  <si>
    <t>Finanziamenti a medio / lungo  termine da Imprese controllate</t>
  </si>
  <si>
    <t>2.4.1.04.03.02</t>
  </si>
  <si>
    <t>Finanziamenti a medio / lungo  termine da altre imprese partecipate</t>
  </si>
  <si>
    <t>2.4.1.04.03.03</t>
  </si>
  <si>
    <t xml:space="preserve">Finanziamenti a medio / lungo  termine da altre Imprese </t>
  </si>
  <si>
    <t>2.4.1.04.03.04</t>
  </si>
  <si>
    <r>
      <t xml:space="preserve">Finanziamenti a medio / lungo  termine da Cassa Depositi e Prestiti </t>
    </r>
    <r>
      <rPr>
        <u/>
        <sz val="8"/>
        <color indexed="8"/>
        <rFont val="Arial"/>
        <family val="2"/>
      </rPr>
      <t xml:space="preserve">Gestione CDP </t>
    </r>
    <r>
      <rPr>
        <sz val="8"/>
        <color indexed="8"/>
        <rFont val="Arial"/>
        <family val="2"/>
      </rPr>
      <t>SpA</t>
    </r>
  </si>
  <si>
    <t>2.4.1.04.03.05</t>
  </si>
  <si>
    <t>Finanziamenti a medio / lungo  termine da Cassa Depositi e Prestiti - Gestione Tesoro</t>
  </si>
  <si>
    <t>2.4.1.04.04</t>
  </si>
  <si>
    <t>Finanziamenti a medio / lungo  termine da altri soggetti</t>
  </si>
  <si>
    <t>2.4.1.04.04.01</t>
  </si>
  <si>
    <t>Finanziamenti a medio / lungo  termine da altri soggetti con controparte residente</t>
  </si>
  <si>
    <t>2.4.1.04.04.02</t>
  </si>
  <si>
    <t>Finanziamenti a medio / lungo  termine da altri soggetti con controparte non residente</t>
  </si>
  <si>
    <t>2.4.1.04.05</t>
  </si>
  <si>
    <t>Debiti per interessi passivi a imprese su finanziamenti a breve termine</t>
  </si>
  <si>
    <t>2.4.1.04.05.01</t>
  </si>
  <si>
    <t>Debiti per interessi passivi su finanziamenti a breve termine pagati a altre imprese partecipate</t>
  </si>
  <si>
    <t>2.4.1.04.05.02</t>
  </si>
  <si>
    <t>Debiti per interessi passivi su finanziamenti a breve termine pagati a imprese controllate</t>
  </si>
  <si>
    <t>2.4.1.04.05.03</t>
  </si>
  <si>
    <t>Debiti per interessi passivi su finanziamenti a breve termine pagati a Cassa Depositi e Prestiti - SPA</t>
  </si>
  <si>
    <t>2.4.1.04.05.99</t>
  </si>
  <si>
    <t>Debiti per interessi passivi su finanziamenti a breve termine pagati ad altre imprese</t>
  </si>
  <si>
    <t>2.4.1.04.06</t>
  </si>
  <si>
    <t>Debiti per interessi passivi a altri soggetti su finanziamenti a breve termine</t>
  </si>
  <si>
    <t>2.4.1.04.06.01</t>
  </si>
  <si>
    <t>Debiti per interessi passivi pagati ad altri soggetti su finanziamenti a breve termine</t>
  </si>
  <si>
    <t>2.4.1.04.07</t>
  </si>
  <si>
    <t>Debiti per interessi passivi a imprese su finanziamenti a medio / lungo termine</t>
  </si>
  <si>
    <t>2.4.1.04.07.01</t>
  </si>
  <si>
    <t>Debiti per interessi passivi su finanziamenti a medio lungo termine pagati ad imprese controllate</t>
  </si>
  <si>
    <t>2.4.1.04.07.02</t>
  </si>
  <si>
    <t>Debiti per interessi passivi su finanziamenti a medio lungo termine pagati ad altre imprese partecipate</t>
  </si>
  <si>
    <t>2.4.1.04.07.03</t>
  </si>
  <si>
    <t>Debiti per interessi passivi su finanziamenti a medio lungo termine pagati a Cassa Depositi e Prestiti - SPA</t>
  </si>
  <si>
    <t>2.4.1.04.07.04</t>
  </si>
  <si>
    <t>Debiti per interessi passivi su finanziamenti a medio lungo termine pagati a Cassa Depositi e Prestiti - Gestione Tesoro</t>
  </si>
  <si>
    <t>2.4.1.04.07.99</t>
  </si>
  <si>
    <t>Debiti per interessi passivi su finanziamenti a medio lungo termine pagati ad altre imprese</t>
  </si>
  <si>
    <t>2.4.1.04.08</t>
  </si>
  <si>
    <t>Debiti per interessi passivi a altri soggetti su finanziamenti a medio / lungo termine</t>
  </si>
  <si>
    <t>2.4.1.04.08.01</t>
  </si>
  <si>
    <t>Debiti per interessi passivi pagati ad altri soggetti su finanziamenti a medio / lungo termine</t>
  </si>
  <si>
    <t>2.4.1.04.09</t>
  </si>
  <si>
    <t>Debiti per anticipazioni a titolo oneroso da altri soggetti</t>
  </si>
  <si>
    <t>2.4.1.04.09.01</t>
  </si>
  <si>
    <t>2.4.1.04.10</t>
  </si>
  <si>
    <t>Debiti per anticipazioni a titolo non oneroso  da altri soggetti</t>
  </si>
  <si>
    <t>2.4.1.04.10.01</t>
  </si>
  <si>
    <t>Debiti per anticipazioni a titolo non oneroso da altri soggetti</t>
  </si>
  <si>
    <t>2.4.1.04.11</t>
  </si>
  <si>
    <t>Leasing finanziario</t>
  </si>
  <si>
    <t>2.4.1.04.11.01</t>
  </si>
  <si>
    <t>2.4.1.04.13</t>
  </si>
  <si>
    <t>Cartolarizzazione</t>
  </si>
  <si>
    <t>2.4.1.04.13.01</t>
  </si>
  <si>
    <t>2.4.1.04.14</t>
  </si>
  <si>
    <t>Debiti per interessi di mora verso altri soggetti</t>
  </si>
  <si>
    <t>2.4.1.04.14.99</t>
  </si>
  <si>
    <t>Debiti per interessi di mora ad altri finanziatori</t>
  </si>
  <si>
    <t>2.4.1.04.17</t>
  </si>
  <si>
    <t>Altri finanziamenti</t>
  </si>
  <si>
    <t>2.4.1.04.17.01</t>
  </si>
  <si>
    <t>Prestiti da attualizzazione contributi pluriennali</t>
  </si>
  <si>
    <t>2.4.1.04.17.02</t>
  </si>
  <si>
    <t>Derivati</t>
  </si>
  <si>
    <t>2.4.1.04.18</t>
  </si>
  <si>
    <t>Altri debiti per interessi passivi verso altri finanziatori</t>
  </si>
  <si>
    <t>2.4.1.04.18.01</t>
  </si>
  <si>
    <t>Debiti per interessi per Attualizzazione Contributi Pluriennali</t>
  </si>
  <si>
    <t>2.4.1.04.18.02</t>
  </si>
  <si>
    <t>Debiti per flussi periodici netti scambiati</t>
  </si>
  <si>
    <t>2.4.1.04.18.03</t>
  </si>
  <si>
    <t>Debiti per importi pagati per chiusura anticipata di operazioni in essere</t>
  </si>
  <si>
    <t>2.4.1.04.18.04</t>
  </si>
  <si>
    <t>Debiti per interessi su conti della tesoreria dello Stato o di altre amministrazioni pubbliche pagati a CDDPP</t>
  </si>
  <si>
    <t>2.4.1.04.18.06</t>
  </si>
  <si>
    <t>Debiti per interessi su conti della tesoreria dello Stato o di altre amministrazioni pubbliche pagati ad altri soggetti</t>
  </si>
  <si>
    <t>2.4.1.04.18.07</t>
  </si>
  <si>
    <t>Debiti per interessi passivi su operazioni di leasing finanziario</t>
  </si>
  <si>
    <t>2.4.1.04.18.08</t>
  </si>
  <si>
    <t>Debiti per interessi passivi per operazioni di cartolarizzazione</t>
  </si>
  <si>
    <t>2.4.1.04.18.99</t>
  </si>
  <si>
    <t>Debiti per altri interessi passivi pagati ad altri soggetti</t>
  </si>
  <si>
    <t>2.4.2</t>
  </si>
  <si>
    <t>2.4.2.01</t>
  </si>
  <si>
    <t>2.4.2.01.01</t>
  </si>
  <si>
    <t>2.4.2.01.01.01</t>
  </si>
  <si>
    <t>2.4.3</t>
  </si>
  <si>
    <t>Debiti per trasferimenti e contributi</t>
  </si>
  <si>
    <t>2.4.3.02</t>
  </si>
  <si>
    <t>Debiti per trasferimenti correnti</t>
  </si>
  <si>
    <t>2.4.3.02.01</t>
  </si>
  <si>
    <t>Debiti per trasferimenti correnti ad Amministrazioni pubbliche</t>
  </si>
  <si>
    <t>2.4.3.02.01.01</t>
  </si>
  <si>
    <t>Debiti per trasferimenti correnti a Amministrazioni centrali</t>
  </si>
  <si>
    <t>Debiti per Trasferimenti correnti a Ministeri</t>
  </si>
  <si>
    <t>Debiti per Trasferimenti correnti a Ministero dell'Istruzione - Istituzioni scolastiche</t>
  </si>
  <si>
    <t>Debiti per Trasferimenti correnti a Presidenza del Consiglio dei Ministri</t>
  </si>
  <si>
    <t>Debiti per Trasferimenti correnti a Organi Costituzionali e di rilievo costituzionale</t>
  </si>
  <si>
    <t>Debiti per Trasferimenti correnti a Agenzie Fiscali</t>
  </si>
  <si>
    <t>Debiti per Trasferimenti correnti a enti di regolazione dell'attività economica</t>
  </si>
  <si>
    <t>Debiti per Trasferimenti correnti a Gruppo Equitalia</t>
  </si>
  <si>
    <t>Debiti per Trasferimenti correnti a Anas S.p.A.</t>
  </si>
  <si>
    <t>Debiti per Trasferimenti correnti a altri enti centrali produttori di servizi economici</t>
  </si>
  <si>
    <t>Debiti per Trasferimenti correnti a autorità amministrative indipendenti</t>
  </si>
  <si>
    <t>Debiti per Trasferimenti correnti a enti centrali a struttura associativa</t>
  </si>
  <si>
    <t>Debiti per Trasferimenti correnti a enti centrali produttori di servizi assistenziali, ricreativi e culturali</t>
  </si>
  <si>
    <t>Debiti per Trasferimenti correnti a enti e istituzioni centrali di ricerca e Istituti e stazioni sperimentali per la ricerca</t>
  </si>
  <si>
    <t>Debiti per Trasferimenti correnti al Ministero dell' economia in attuazione delle norme in materia di contenimento di spesa</t>
  </si>
  <si>
    <t>Debiti per Trasferimenti correnti a altre Amministrazioni Centrali n.a.c.</t>
  </si>
  <si>
    <t>2.4.3.02.01.02</t>
  </si>
  <si>
    <t>Debiti per trasferimenti correnti a Amministrazioni locali</t>
  </si>
  <si>
    <t>Debiti per Trasferimenti correnti a Regioni e province autonome</t>
  </si>
  <si>
    <t>Debiti per Trasferimenti correnti a Province</t>
  </si>
  <si>
    <t>Debiti per Trasferimenti correnti a Comuni</t>
  </si>
  <si>
    <t>Debiti per Trasferimenti correnti a Città metropolitane e Roma capitale</t>
  </si>
  <si>
    <t>Debiti per Trasferimenti correnti a Unioni di Comuni</t>
  </si>
  <si>
    <t>Debiti per Trasferimenti correnti a Comunità Montane</t>
  </si>
  <si>
    <t>Debiti per Trasferimenti correnti a Camere di Commercio</t>
  </si>
  <si>
    <t>Debiti per Trasferimenti correnti a Università</t>
  </si>
  <si>
    <t>Debiti per Trasferimenti correnti a Parchi nazionali e consorzi ed enti autonomi gestori di parchi e aree naturali protette</t>
  </si>
  <si>
    <t>Debiti per Trasferimenti correnti a Autorità Portuali</t>
  </si>
  <si>
    <t>Debiti per Trasferimenti correnti a Aziende sanitarie locali  n.a.f.</t>
  </si>
  <si>
    <t>Debiti per Trasferimenti correnti a Aziende ospedaliere e Aziende ospedaliere universitarie integrate con il SSN n.a.f.</t>
  </si>
  <si>
    <t>Debiti per Trasferimenti correnti a policlinici n.a.f.</t>
  </si>
  <si>
    <t>Debiti per Trasferimenti correnti a Istituti di ricovero e cura a carattere scientifico pubblici n.a.f.</t>
  </si>
  <si>
    <t>Debiti per Trasferimenti correnti a altre Amministrazioni Locali produttrici di servizi sanitari</t>
  </si>
  <si>
    <t>Debiti per Trasferimenti correnti a Agenzie regionali per le erogazioni in agricoltura</t>
  </si>
  <si>
    <t>Debiti per Trasferimenti correnti a altri enti e agenzie regionali e sub regionali</t>
  </si>
  <si>
    <t>Debiti per Trasferimenti correnti a Consorzi di enti locali</t>
  </si>
  <si>
    <t>Debiti per Trasferimenti correnti a Fondazioni e istituzioni liriche locali e a Teatri stabili di iniziativa pubblica</t>
  </si>
  <si>
    <t>Debiti per Trasferimenti correnti a Aziende sanitarie locali  a titolo di finanziamento di livelli di assistenza superiori ai livelli essenziali di assistenza (LEA)</t>
  </si>
  <si>
    <t>Debiti per Trasferimenti correnti a Aziende ospedaliere e Aziende ospedaliere universitarie integrate con il SSN a titolo di finanziamento del servizio sanitario nazionale</t>
  </si>
  <si>
    <t>Debiti per Trasferimenti correnti a Aziende ospedaliere e Aziende ospedaliere universitarie integrate con il SSN a titolo di finanziamento di livelli di assistenza superiori ai livelli essenziali di assistenza (LEA)</t>
  </si>
  <si>
    <t>Debiti per Trasferimenti correnti a Aziende ospedaliere e Aziende ospedaliere universitarie integrate con il SSN a titolo di finanziamento aggiuntivo corrente per la garanzia dell'equilibrio del bilancio sanitario corrente</t>
  </si>
  <si>
    <t>Debiti per Trasferimenti correnti a policlinici a titolo di finanziamento del servizio sanitario nazionale</t>
  </si>
  <si>
    <t>Debiti per Trasferimenti correnti a policlinici a titolo di finanziamento di livelli di assistenza superiori ai livelli essenziali di assistenza (LEA)</t>
  </si>
  <si>
    <t>Debiti per Trasferimenti correnti a policlinici a titolo di finanziamento aggiuntivo corrente per la garanzia dell'equilibrio del bilancio sanitario corrente</t>
  </si>
  <si>
    <t>Debiti per Trasferimenti correnti a Istituti di ricovero e cura a carattere scientifico pubblici a titolo di finanziamento del servizio sanitario nazionale</t>
  </si>
  <si>
    <t>Debiti per Trasferimenti correnti a Istituti di ricovero e cura a carattere scientifico pubblici a titolo di finanziamento di livelli di assistenza superiori ai livelli essenziali di assistenza (LEA)</t>
  </si>
  <si>
    <t>Debiti per Trasferimenti correnti a Istituti di ricovero e cura a carattere scientifico pubblici a titolo di finanziamento aggiuntivo corrente per la garanzia dell'equilibrio del bilancio sanitario corrente</t>
  </si>
  <si>
    <t>Debiti per Trasferimenti correnti a Regioni - Fondo Sanitario Nazionale</t>
  </si>
  <si>
    <t>Debiti per Trasferimenti correnti a altre Amministrazioni Locali n.a.c.</t>
  </si>
  <si>
    <t>2.4.3.02.01.03</t>
  </si>
  <si>
    <t>Debiti per trasferimenti correnti a Enti di previdenza</t>
  </si>
  <si>
    <t>Debiti per Trasferimenti correnti a INPS</t>
  </si>
  <si>
    <t>Debiti per Trasferimenti correnti a INAIL</t>
  </si>
  <si>
    <t>Debiti per Trasferimenti correnti a altri Enti di Previdenza n.a.c.</t>
  </si>
  <si>
    <t>2.4.3.02.01.04</t>
  </si>
  <si>
    <t>Debiti per trasferimenti correnti a unità locali dell'amministrazione centrale</t>
  </si>
  <si>
    <t>Debiti per Trasferimenti correnti a organismi interni e/o unità locali della amministrazione</t>
  </si>
  <si>
    <t>2.4.3.02.02</t>
  </si>
  <si>
    <t>Debiti per trasferimenti correnti ad imprese controllate</t>
  </si>
  <si>
    <t>2.4.3.02.02.01</t>
  </si>
  <si>
    <t>Debiti per trasferimenti correnti a imprese controllate</t>
  </si>
  <si>
    <t>Debiti per Trasferimenti correnti a imprese controllate</t>
  </si>
  <si>
    <t>2.4.3.02.03</t>
  </si>
  <si>
    <t>Debiti per trasferimenti correnti ad altre imprese partecipate</t>
  </si>
  <si>
    <t>2.4.3.02.03.02</t>
  </si>
  <si>
    <t>Debiti per trasferimenti correnti a altre imprese partecipate</t>
  </si>
  <si>
    <t>Debiti per Trasferimenti correnti a altre imprese partecipate</t>
  </si>
  <si>
    <t>2.4.3.02.99</t>
  </si>
  <si>
    <t>Debiti per trasferimenti correnti ad altri soggetti</t>
  </si>
  <si>
    <t>2.4.3.02.99.01</t>
  </si>
  <si>
    <t>Debiti per trasferimenti correnti a famiglie per interventi previdenziali</t>
  </si>
  <si>
    <t>Debiti per trasferimenti a famiglie a titolo di Liquidazioni per fine rapporto di lavoro</t>
  </si>
  <si>
    <t>Debiti per trasferimenti a famiglie di altri sussidi e assegni</t>
  </si>
  <si>
    <t>2.4.3.02.99.02</t>
  </si>
  <si>
    <t>Debiti per trasferimenti correnti a famiglie per interventi assistenziali</t>
  </si>
  <si>
    <t>Debiti per erogazione di altri assegni e sussidi assistenziali</t>
  </si>
  <si>
    <t>2.4.3.02.99.03</t>
  </si>
  <si>
    <t>Debiti per rimborsi di trasferimenti all'Unione Europea</t>
  </si>
  <si>
    <t>Debiti per Rimborsi di trasferimenti all'Unione Europea</t>
  </si>
  <si>
    <t>2.4.3.02.99.04</t>
  </si>
  <si>
    <t>Debiti per trasferimenti a famiglie per vincite</t>
  </si>
  <si>
    <t>Debiti dovuti al pagamento a famiglie di vincite alle lotterie</t>
  </si>
  <si>
    <t>Debiti dovuti al pagamento a famiglie di altre vincite di concorsi a premi n.a.c.</t>
  </si>
  <si>
    <t>2.4.3.02.99.05</t>
  </si>
  <si>
    <t>Debiti per altri trasferimenti correnti a famiglie</t>
  </si>
  <si>
    <t>Debiti verso famiglie per pagamento retribuzioni servizio civile</t>
  </si>
  <si>
    <t>Debiti verso famiglie dovuti a titolo di trasferimenti n.a.c.</t>
  </si>
  <si>
    <t>2.4.3.02.99.06</t>
  </si>
  <si>
    <t>Debiti per trasferimenti correnti ad altre imprese</t>
  </si>
  <si>
    <t>Debiti per Trasferimenti correnti a altre imprese</t>
  </si>
  <si>
    <t>2.4.3.02.99.07</t>
  </si>
  <si>
    <t>Debiti correnti per trasferimenti correnti a ISP</t>
  </si>
  <si>
    <t xml:space="preserve">Debiti per Trasferimenti correnti a Istituzioni Sociali Private </t>
  </si>
  <si>
    <t>2.4.3.02.99.08</t>
  </si>
  <si>
    <t>Debiti per trasferimenti correnti alla UE</t>
  </si>
  <si>
    <t>Debiti per Altri Trasferimenti correnti alla UE</t>
  </si>
  <si>
    <t>2.4.3.02.99.09</t>
  </si>
  <si>
    <t>Debiti per trasferimenti correnti a Resto del Mondo</t>
  </si>
  <si>
    <t>Debiti per Trasferimenti correnti al Resto del Mondo</t>
  </si>
  <si>
    <t>2.4.3.03</t>
  </si>
  <si>
    <t>Debiti per trasferimenti per conto terzi</t>
  </si>
  <si>
    <t>2.4.3.03.01</t>
  </si>
  <si>
    <t>Debiti per trasferimenti per conto terzi a Amministrazioni pubbliche</t>
  </si>
  <si>
    <t>2.4.3.03.01.01</t>
  </si>
  <si>
    <t>Debiti per trasferimenti per conto terzi a Amministrazioni Centrali</t>
  </si>
  <si>
    <t>Debiti per Trasferimenti per conto terzi a Ministeri</t>
  </si>
  <si>
    <t>Debiti per Trasferimenti per conto terzi a Presidenza del Consiglio dei Ministri</t>
  </si>
  <si>
    <t>Debiti per Trasferimenti per conto terzi a Organi Costituzionali e di rilievo costituzionale</t>
  </si>
  <si>
    <t>Debiti per Trasferimenti per conto terzi a Agenzie Fiscali</t>
  </si>
  <si>
    <t>Debiti per Trasferimenti per conto terzi a enti di regolazione dell'attività economica</t>
  </si>
  <si>
    <t>Debiti per Trasferimenti per conto terzi a Gruppo Equitalia</t>
  </si>
  <si>
    <t>Debiti per Trasferimenti per conto terzi a Anas S.p.A.</t>
  </si>
  <si>
    <t>Debiti per Trasferimenti per conto terzi a altri enti centrali produttori di servizi economici</t>
  </si>
  <si>
    <t>Debiti per Trasferimenti per conto terzi a autorità amministrative indipendenti</t>
  </si>
  <si>
    <t>Debiti per Trasferimenti per conto terzi a enti centrali a struttura associativa</t>
  </si>
  <si>
    <t>Debiti per Trasferimenti per conto terzi a enti centrali produttori di servizi assistenziali, ricreativi e culturali</t>
  </si>
  <si>
    <t>Debiti per Trasferimenti per conto terzi a enti e istituzioni centrali di ricerca e Istituti e stazioni sperimentali per la ricerca</t>
  </si>
  <si>
    <t>Debiti per Trasferimenti per conto terzi a altre Amministrazioni Centrali n.a.c.</t>
  </si>
  <si>
    <t>2.4.3.03.01.02</t>
  </si>
  <si>
    <t>Debiti per trasferimenti per conto terzi a Amministrazioni locali</t>
  </si>
  <si>
    <t>Debiti per Trasferimenti per conto terzi a Regioni e province autonome</t>
  </si>
  <si>
    <t>Debiti per Trasferimenti per conto terzi a Province</t>
  </si>
  <si>
    <t>Debiti per Trasferimenti per conto terzi a Comuni</t>
  </si>
  <si>
    <t>Debiti per Trasferimenti per conto terzi a Città metropolitane e Roma capitale</t>
  </si>
  <si>
    <t>Debiti per Trasferimenti per conto terzi a Unioni di Comuni</t>
  </si>
  <si>
    <t>Debiti per Trasferimenti per conto terzi a Comunità Montane</t>
  </si>
  <si>
    <t>Debiti per Trasferimenti per conto terzi a Camere di Commercio</t>
  </si>
  <si>
    <t>Debiti per Trasferimenti per conto terzi a Università</t>
  </si>
  <si>
    <t>Debiti per Trasferimenti per conto terzi a Parchi nazionali e consorzi ed enti autonomi gestori di parchi e aree naturali protette</t>
  </si>
  <si>
    <t>Debiti per Trasferimenti per conto terzi a Autorità Portuali</t>
  </si>
  <si>
    <t xml:space="preserve">Debiti per Trasferimenti per conto terzi a Aziende sanitarie locali </t>
  </si>
  <si>
    <t>Debiti per Trasferimenti per conto terzi a Aziende ospedaliere e Aziende ospedaliere universitarie integrate con il SSN</t>
  </si>
  <si>
    <t>Debiti per Trasferimenti per conto terzi a policlinici</t>
  </si>
  <si>
    <t>Debiti per Trasferimenti per conto terzi a Istituti di ricovero e cura a carattere scientifico pubblici</t>
  </si>
  <si>
    <t>Debiti per Trasferimenti per conto terzi a altre Amministrazioni Locali produttrici di servizi sanitari</t>
  </si>
  <si>
    <t>Debiti per Trasferimenti per conto terzi a Agenzie regionali per le erogazioni in agricoltura</t>
  </si>
  <si>
    <t>Debiti per Trasferimenti per conto terzi a altri enti e agenzie regionali e sub regionali</t>
  </si>
  <si>
    <t>Debiti per Trasferimenti per conto terzi a Consorzi di enti locali</t>
  </si>
  <si>
    <t>Debiti per Trasferimenti per conto terzi a Fondazioni e istituzioni liriche locali e a teatri stabili di iniziativa pubblica</t>
  </si>
  <si>
    <t>Debiti per Trasferimenti per conto terzi a altre Amministrazioni Locali n.a.c.</t>
  </si>
  <si>
    <t>2.4.3.03.01.03</t>
  </si>
  <si>
    <t>Debiti per trasferimenti per conto terzi  a Enti di previdenza</t>
  </si>
  <si>
    <t>Debiti per Trasferimenti per conto terzi a INPS</t>
  </si>
  <si>
    <t>Debiti per Trasferimenti per conto terzi a INAIL</t>
  </si>
  <si>
    <t>Debiti per Trasferimenti per conto terzi a altri Enti di Previdenza n.a.c.</t>
  </si>
  <si>
    <t>2.4.3.03.02</t>
  </si>
  <si>
    <t>Debiti per trasferimenti per conto terzi a imprese</t>
  </si>
  <si>
    <t>2.4.3.03.02.01</t>
  </si>
  <si>
    <t>Debiti per trasferimenti per conto terzi  a imprese</t>
  </si>
  <si>
    <t>Debiti per Trasferimenti per conto terzi a altre imprese partecipate</t>
  </si>
  <si>
    <t>Debiti per Trasferimenti per conto terzi a altre imprese</t>
  </si>
  <si>
    <t>2.4.3.03.03</t>
  </si>
  <si>
    <t>Debiti per trasferimenti per conto terzi a altri soggetti</t>
  </si>
  <si>
    <t>2.4.3.03.03.01</t>
  </si>
  <si>
    <t>Debiti per trasferimenti per conto terzi  a  famiglie</t>
  </si>
  <si>
    <t>Debiti per Trasferimenti per conto terzi a Famiglie</t>
  </si>
  <si>
    <t>2.4.3.03.03.02</t>
  </si>
  <si>
    <t>Debiti per trasferimenti per conto terzi  a ISP</t>
  </si>
  <si>
    <t xml:space="preserve">Debiti per Trasferimenti per conto terzi a Istituzioni Sociali Private </t>
  </si>
  <si>
    <t>2.4.3.03.03.03</t>
  </si>
  <si>
    <t>Debiti per trasferimenti per conto terzi a UE e Resto del Mondo</t>
  </si>
  <si>
    <t>Debiti per Trasferimenti per conto terzi all'Unione Europea e al Resto del Mondo</t>
  </si>
  <si>
    <t>2.4.3.04</t>
  </si>
  <si>
    <t>Debiti per contributi agli investimenti</t>
  </si>
  <si>
    <t>2.4.3.04.01</t>
  </si>
  <si>
    <t>Debiti per contributi agli investimenti ad Amministrazioni pubbliche</t>
  </si>
  <si>
    <t>2.4.3.04.01.01</t>
  </si>
  <si>
    <t>Debiti per contributi agli investimenti a amministrazioni centrali</t>
  </si>
  <si>
    <t>Debiti per Contributi agli investimenti a Ministeri</t>
  </si>
  <si>
    <t>Debiti per Contributi agli investimenti a Ministero dell'Istruzione - Istituzioni scolastiche</t>
  </si>
  <si>
    <t>Debiti per Contributi agli investimenti a Presidenza del Consiglio dei Ministri</t>
  </si>
  <si>
    <t>Debiti per Contributi agli investimenti a Organi Costituzionali e di rilievo costituzionale</t>
  </si>
  <si>
    <t>Debiti per Contributi agli investimenti a Agenzie Fiscali</t>
  </si>
  <si>
    <t>Debiti per Contributi agli investimenti a enti di regolazione dell'attività economica</t>
  </si>
  <si>
    <t>Debiti per Contributi agli investimenti a Gruppo Equitalia</t>
  </si>
  <si>
    <t>Debiti per Contributi agli investimenti a Anas S.p.A.</t>
  </si>
  <si>
    <t>Debiti per Contributi agli investimenti ad altri enti centrali produttori di servizi economici</t>
  </si>
  <si>
    <t>Debiti per Contributi agli investimenti a autorità amministrative indipendenti</t>
  </si>
  <si>
    <t>Debiti per Contributi agli investimenti a enti centrali a struttura associativa</t>
  </si>
  <si>
    <t>Debiti per Contributi agli investimenti a enti centrali produttori di servizi assistenziali, ricreativi e culturali</t>
  </si>
  <si>
    <t>Debiti per Contributi agli investimenti a enti e istituzioni centrali di ricerca e Istituti e stazioni sperimentali per la ricerca</t>
  </si>
  <si>
    <t>Debiti per Contributi agli investimenti a altre Amministrazioni Centrali n.a.c.</t>
  </si>
  <si>
    <t>2.4.3.04.01.02</t>
  </si>
  <si>
    <t>Debiti per contributi agli investimenti a amministrazioni locali</t>
  </si>
  <si>
    <t>Debiti per Contributi agli investimenti a Regioni e province autonome</t>
  </si>
  <si>
    <t>Debiti per Contributi agli investimenti a Province</t>
  </si>
  <si>
    <t>Debiti per Contributi agli investimenti a Comuni</t>
  </si>
  <si>
    <t>Debiti per Contributi agli investimenti a Città metropolitane e Roma capitale</t>
  </si>
  <si>
    <t>Debiti per Contributi agli investimenti a Unioni di Comuni</t>
  </si>
  <si>
    <t>Debiti per Contributi agli investimenti a Comunità Montane</t>
  </si>
  <si>
    <t>Debiti per Contributi agli investimenti a Camere di Commercio</t>
  </si>
  <si>
    <t>Debiti per Contributi agli investimenti a Università</t>
  </si>
  <si>
    <t>Debiti per Contributi agli investimenti a Parchi nazionali e consorzi ed enti autonomi gestori di parchi e aree naturali protette</t>
  </si>
  <si>
    <t>Debiti per Contributi agli investimenti a Autorità Portuali</t>
  </si>
  <si>
    <t xml:space="preserve">Debiti per Contributi agli investimenti a Aziende sanitarie locali </t>
  </si>
  <si>
    <t>Debiti per Contributi agli investimenti a Aziende ospedaliere e Aziende ospedaliere universitarie integrate con il SSN</t>
  </si>
  <si>
    <t>Debiti per Contributi agli investimenti a policlinici</t>
  </si>
  <si>
    <t>Debiti per Contributi agli investimenti a Istituti di ricovero e cura a carattere scientifico pubblici</t>
  </si>
  <si>
    <t>Debiti per Contributi agli investimenti a altre Amministrazioni Locali produttrici di servizi sanitari</t>
  </si>
  <si>
    <t>Debiti per Contributi agli investimenti a Agenzie regionali per le erogazioni in agricoltura</t>
  </si>
  <si>
    <t>Debiti per Contributi agli investimenti a altri enti e agenzie regionali e sub regionali</t>
  </si>
  <si>
    <t>Debiti per Contributi agli investimenti a Consorzi di enti locali</t>
  </si>
  <si>
    <t>Debiti per Contributi agli investimenti a Fondazioni e istituzioni liriche locali e a Teatri stabili di iniziativa pubblica</t>
  </si>
  <si>
    <t xml:space="preserve">Debiti per Contributi agli investimenti, finanziati dallo Stato ai sensi dell'art. 20 della legge 67/1988, a Aziende sanitarie locali </t>
  </si>
  <si>
    <t>Debiti per Contributi agli investimenti, finanziati dallo Stato ai sensi dell'art. 20 della legge 67/1988, a Aziende ospedaliere e Aziende ospedaliere universitarie integrate con il SSN</t>
  </si>
  <si>
    <t>Debiti per Contributi agli investimenti, finanziati dallo Stato ai sensi dell'art. 20 della legge 67/1988, a Istituti di ricovero e cura a carattere scientifico pubblici</t>
  </si>
  <si>
    <t>Debiti per Contributi agli investimenti a altre Amministrazioni Locali n.a.c.</t>
  </si>
  <si>
    <t>2.4.3.04.01.03</t>
  </si>
  <si>
    <t>Debiti per contributi agli investimenti a Enti di previdenza</t>
  </si>
  <si>
    <t>Debiti per Contributi agli investimenti a INPS</t>
  </si>
  <si>
    <t>Debiti per Contributi agli investimenti a INAIL</t>
  </si>
  <si>
    <t>Debiti per Contributi agli investimenti a altri Enti di Previdenza n.a.c.</t>
  </si>
  <si>
    <t>2.4.3.04.01.04</t>
  </si>
  <si>
    <t>Debiti per contributi agli investimenti a unità locali dell'amministrazione</t>
  </si>
  <si>
    <t>Debiti per Contributi agli investimenti interni ad organismi interni e/o unità locali della amministrazione</t>
  </si>
  <si>
    <t>2.4.3.04.02</t>
  </si>
  <si>
    <t>Debiti per contributi agli investimenti a imprese controllate</t>
  </si>
  <si>
    <t>2.4.3.04.02.01</t>
  </si>
  <si>
    <t>Debiti per contributi agli investimentitrasferimenti a imprese controllate</t>
  </si>
  <si>
    <t>Debiti per Contributi agli investimenti a imprese controllate</t>
  </si>
  <si>
    <t>2.4.3.04.03</t>
  </si>
  <si>
    <t>Debiti per contributi agli investimenti a imprese partecipate</t>
  </si>
  <si>
    <t>2.4.3.04.03.01</t>
  </si>
  <si>
    <t>Debiti per contributi agli investimentitrasferimenti a altre imprese partecipate</t>
  </si>
  <si>
    <t>Debiti per Contributi agli investimenti a altre imprese partecipate</t>
  </si>
  <si>
    <t>2.4.3.04.99</t>
  </si>
  <si>
    <t>Debiti per contributi agli investimenti a altri soggetti</t>
  </si>
  <si>
    <t>2.4.3.04.99.01</t>
  </si>
  <si>
    <t>Debiti per contributi agli investimenti a famiglie</t>
  </si>
  <si>
    <t>Debiti per Contributi agli investimenti a Famiglie</t>
  </si>
  <si>
    <t>2.4.3.04.99.02</t>
  </si>
  <si>
    <t>Debiti per contributi agli investimenti a altre imprese</t>
  </si>
  <si>
    <t>Debiti per Contributi agli investimenti a altre Imprese</t>
  </si>
  <si>
    <t>2.4.3.04.99.03</t>
  </si>
  <si>
    <t>Debiti per contributi agli investimentitrasferimenti a ISP</t>
  </si>
  <si>
    <t xml:space="preserve">Debiti per Contributi agli investimenti a Istituzioni Sociali Private </t>
  </si>
  <si>
    <t>2.4.3.04.99.04</t>
  </si>
  <si>
    <t>Debiti per contributi agli investimenti alla UE</t>
  </si>
  <si>
    <t>Debiti per Contributi agli investimenti all'Unione Europea</t>
  </si>
  <si>
    <t>2.4.3.04.99.05</t>
  </si>
  <si>
    <t>Debiti per contributi agli investimenti al Resto del Mondo</t>
  </si>
  <si>
    <t>Debiti per Contributi agli investimenti al Resto del Mondo</t>
  </si>
  <si>
    <t>2.4.3.05</t>
  </si>
  <si>
    <t>Debiti per trasferimenti in conto capitale</t>
  </si>
  <si>
    <t>2.4.3.05.01</t>
  </si>
  <si>
    <t>Debiti per trasferimenti in conto capitale per assunzione di debiti di amministrazioni pubbliche</t>
  </si>
  <si>
    <t>2.4.3.05.01.01</t>
  </si>
  <si>
    <t>Debiti per trasferimenti in conto capitale per assunzione di debiti di amministrazioni centrali</t>
  </si>
  <si>
    <t>Debiti per Altri trasferimenti in conto capitale per assunzione di debiti di Ministeri</t>
  </si>
  <si>
    <t>Debiti per Altri trasferimenti in conto capitale per assunzione di debiti di Presidenza del Consiglio dei Ministri</t>
  </si>
  <si>
    <t>Debiti per Altri trasferimenti in conto capitale per assunzione di debiti di Organi Costituzionali e di rilievo costituzionale</t>
  </si>
  <si>
    <t>Debiti per Altri trasferimenti in conto capitale per assunzione di debiti di Agenzie Fiscali</t>
  </si>
  <si>
    <t>Debiti per Altri trasferimenti in conto capitale per assunzione di debiti di enti di regolazione dell'attività economica</t>
  </si>
  <si>
    <t>Debiti per Altri trasferimenti in conto capitale per assunzione di debiti di Gruppo Equitalia</t>
  </si>
  <si>
    <t>Debiti per Altri trasferimenti in conto capitale per assunzione di debiti di Anas S.p.A.</t>
  </si>
  <si>
    <t>Debiti per Altri trasferimenti in conto capitale per assunzione di debiti di altri enti centrali produttori di servizi economici</t>
  </si>
  <si>
    <t>Debiti per Altri trasferimenti in conto capitale per assunzione di debiti di autorità amministrative indipendenti</t>
  </si>
  <si>
    <t>Debiti per Altri trasferimenti in conto capitale per assunzione di debiti di enti centrali a struttura associativa</t>
  </si>
  <si>
    <t>Debiti per Altri trasferimenti in conto capitale per assunzione di debiti di enti centrali produttori di servizi assistenziali, ricreativi e culturali</t>
  </si>
  <si>
    <t>Debiti per Altri trasferimenti in conto capitale per assunzione di debiti di enti e istituzioni centrali di ricerca e Istituti e stazioni sperimentali per la ricerca</t>
  </si>
  <si>
    <t>Debiti per Altri trasferimenti in conto capitale per assunzione di debiti di altre Amministrazioni Centrali n.a.c.</t>
  </si>
  <si>
    <t>2.4.3.05.01.02</t>
  </si>
  <si>
    <t>Debiti per trasferimenti in conto capitale per assunzione di debiti di amministrazioni locali</t>
  </si>
  <si>
    <t>Debiti per Altri trasferimenti in conto capitale per assunzione di debiti di Regioni e province autonome</t>
  </si>
  <si>
    <t>Debiti per Altri trasferimenti in conto capitale per assunzione di debiti di Province</t>
  </si>
  <si>
    <t>Debiti per Altri trasferimenti in conto capitale per assunzione di debiti di Comuni</t>
  </si>
  <si>
    <t>Debiti per Altri trasferimenti in conto capitale per assunzione di debiti di Città metropolitane e Roma capitale</t>
  </si>
  <si>
    <t>Debiti per Altri trasferimenti in conto capitale per assunzione di debiti di Unioni di Comuni</t>
  </si>
  <si>
    <t>Debiti per Altri trasferimenti in conto capitale per assunzione di debiti di Comunità Montane</t>
  </si>
  <si>
    <t>Debiti per Altri trasferimenti in conto capitale per assunzione di debiti di Camere di Commercio</t>
  </si>
  <si>
    <t>Debiti per Altri trasferimenti in conto capitale per assunzione di debiti di Università</t>
  </si>
  <si>
    <t>Debiti per Altri trasferimenti in conto capitale per assunzione di debiti di Parchi nazionali e consorzi ed enti autonomi gestori di parchi e aree naturali protette</t>
  </si>
  <si>
    <t>Debiti per Altri trasferimenti in conto capitale per assunzione di debiti di Autorità Portuali</t>
  </si>
  <si>
    <t xml:space="preserve">Debiti per Altri trasferimenti in conto capitale per assunzione di debiti di Aziende sanitarie locali </t>
  </si>
  <si>
    <t>Debiti per Altri trasferimenti in conto capitale per assunzione di debiti di Aziende ospedaliere e Aziende ospedaliere universitarie integrate con il SSN</t>
  </si>
  <si>
    <t>Debiti per Altri trasferimenti in conto capitale per assunzione di debiti di Policlinici</t>
  </si>
  <si>
    <t>Debiti per Altri trasferimenti in conto capitale per assunzione di debiti di Istituti di ricovero e cura a carattere scientifico pubblici</t>
  </si>
  <si>
    <t>Debiti per Altri trasferimenti in conto capitale per assunzione di debiti di altre Amministrazioni Locali produttrici di servizi sanitari</t>
  </si>
  <si>
    <t>Debiti per Altri trasferimenti in conto capitale per assunzione di debiti di Agenzie regionali per le erogazioni in agricoltura</t>
  </si>
  <si>
    <t>Debiti per Altri trasferimenti in conto capitale per assunzione di debiti di altri enti e agenzie regionali e sub regionali</t>
  </si>
  <si>
    <t>Debiti per Altri trasferimenti in conto capitale per assunzione di debiti di Consorzi di enti locali</t>
  </si>
  <si>
    <t>Debiti per Altri trasferimenti in conto capitale per assunzione di debiti di Fondazioni e istituzioni liriche locali e a Teatri stabili di iniziativa pubblica</t>
  </si>
  <si>
    <t>Debiti per Altri trasferimenti in conto capitale per assunzione di debiti di altre Amministrazioni Locali n.a.c.</t>
  </si>
  <si>
    <t>2.4.3.05.01.03</t>
  </si>
  <si>
    <t>Debiti per trasferimenti in conto capitale per assunzione di debiti di enti di previdenza</t>
  </si>
  <si>
    <t>Debiti per Altri trasferimenti in conto capitale per assunzione di debiti di INPS</t>
  </si>
  <si>
    <t>Debiti per Altri trasferimenti in conto capitale per assunzione di debiti di INAIL</t>
  </si>
  <si>
    <t>Debiti per Altri trasferimenti in conto capitale per assunzione di debiti di altri Enti di Previdenza n.a.c.</t>
  </si>
  <si>
    <t>2.4.3.05.01.04</t>
  </si>
  <si>
    <t>Debiti per trasferimenti in conto capitale a unità locali dell'amministrazione</t>
  </si>
  <si>
    <t>Debiti per Altri trasferimenti in conto capitale per assunzione di debiti di organismi interni e/o unità locali della amministrazione</t>
  </si>
  <si>
    <t>2.4.3.05.02</t>
  </si>
  <si>
    <t>Debiti per trasferimenti in conto capitale per assunzione di debiti di imprese controllate</t>
  </si>
  <si>
    <t>2.4.3.05.02.01</t>
  </si>
  <si>
    <t>Debiti per trasferimenti in conto capitale  per assunzione di debiti di imprese controllate</t>
  </si>
  <si>
    <t>Debiti per Altri trasferimenti in conto capitale per assunzione di debiti di imprese controllate</t>
  </si>
  <si>
    <t>2.4.3.05.03</t>
  </si>
  <si>
    <t>Debiti per trasferimenti in conto capitale per assunzione di debiti di imprese partecipate</t>
  </si>
  <si>
    <t>2.4.3.05.03.01</t>
  </si>
  <si>
    <t>Debiti per trasferimenti in conto capitale  per assunzione di debiti di società  partecipate</t>
  </si>
  <si>
    <t>Debiti per Altri trasferimenti in conto capitale per assunzione di debiti di altre imprese partecipate</t>
  </si>
  <si>
    <t>2.4.3.05.04</t>
  </si>
  <si>
    <t>Debiti per trasferimenti  in conto capitale per assunzione di debiti di altri soggetti</t>
  </si>
  <si>
    <t>2.4.3.05.04.01</t>
  </si>
  <si>
    <t>Debiti per trasferimenti in conto capitale per assunzione di debiti di  famiglie</t>
  </si>
  <si>
    <t>Debiti per Altri trasferimenti in conto capitale per assunzione di debiti di Famiglie</t>
  </si>
  <si>
    <t>2.4.3.05.04.02</t>
  </si>
  <si>
    <t>Debiti per trasferimenti in conto capitale per assunzione di debiti di altre imprese</t>
  </si>
  <si>
    <t>Debiti per Altri trasferimenti in conto capitale per assunzione di debiti di altre Imprese</t>
  </si>
  <si>
    <t>2.4.3.05.04.03</t>
  </si>
  <si>
    <t>Debiti per trasferimenti in conto capitale per assunzione di debiti di ISP</t>
  </si>
  <si>
    <t xml:space="preserve">Debiti per Altri trasferimenti in conto capitale per assunzione di debiti di Istituzioni Sociali Private </t>
  </si>
  <si>
    <t>2.4.3.05.04.04</t>
  </si>
  <si>
    <t>Debiti per trasferimenti in conto capitale per assunzione di debiti della UE</t>
  </si>
  <si>
    <t>Debiti per Altri trasferimenti in conto capitale per assunzione di debiti dell'Unione Europea</t>
  </si>
  <si>
    <t>2.4.3.05.04.05</t>
  </si>
  <si>
    <t>Debiti per trasferimenti in conto capitale per assunzione di debiti del Resto del Mondo</t>
  </si>
  <si>
    <t>Debiti per Altri trasferimenti in conto capitale per assunzione di debiti del Resto del Mondo</t>
  </si>
  <si>
    <t>2.4.3.05.09</t>
  </si>
  <si>
    <t xml:space="preserve">Debiti per trasferimenti in conto capitale per escussione di garanzie in favore di amministrazioni pubbliche  </t>
  </si>
  <si>
    <t>2.4.3.05.09.01</t>
  </si>
  <si>
    <t>Debiti per trasferimenti in conto capitale verso Amministrazioni Centrali per escussione di garanzie</t>
  </si>
  <si>
    <t>Debiti per Altri trasferimenti in conto capitale verso Ministeri per escussione di garanzie</t>
  </si>
  <si>
    <t>Debiti per Altri trasferimenti in conto capitale verso Presidenza del Consiglio dei Ministri per escussione di garanzie</t>
  </si>
  <si>
    <t>Debiti per Altri trasferimenti in conto capitale verso Organi Costituzionali e di rilievo costituzionale per escussione di garanzie</t>
  </si>
  <si>
    <t>Debiti per Altri trasferimenti in conto capitale verso Agenzie Fiscali per escussione di garanzie</t>
  </si>
  <si>
    <t>Debiti per Altri trasferimenti in conto capitale verso enti di regolazione dell'attività economica per escussione di garanzie</t>
  </si>
  <si>
    <t>Debiti per Altri trasferimenti in conto capitale verso Gruppo Equitalia per escussione di garanzie</t>
  </si>
  <si>
    <t>Debiti per Altri trasferimenti in conto capitale verso Anas S.p.A. per escussione di garanzie</t>
  </si>
  <si>
    <t>Debiti per Altri trasferimenti in conto capitale verso altri enti centrali produttori di servizi economici per escussione di garanzie</t>
  </si>
  <si>
    <t>Debiti per Altri trasferimenti in conto capitale verso autorità amministrative indipendenti per escussione di garanzie</t>
  </si>
  <si>
    <t>Debiti per Altri trasferimenti in conto capitale verso enti centrali a struttura associativa per escussione di garanzie</t>
  </si>
  <si>
    <t>Debiti per Altri trasferimenti in conto capitale verso enti centrali produttori di servizi assistenziali, ricreativi e culturali per escussione di garanzie</t>
  </si>
  <si>
    <t>Debiti per Altri trasferimenti in conto capitale verso enti e istituzioni centrali di ricerca e Istituti e stazioni sperimentali per la ricerca per escussione di garanzie</t>
  </si>
  <si>
    <t>Debiti per Altri trasferimenti in conto capitale verso altre Amministrazioni Centrali n.a.c. per escussione di garanzie</t>
  </si>
  <si>
    <t>2.4.3.05.09.02</t>
  </si>
  <si>
    <t>Debiti per trasferimenti in conto capitale verso Amministrazioni Locali per escussione di garanzie</t>
  </si>
  <si>
    <t>Debiti per Altri trasferimenti in conto capitale verso Regioni e province autonome per escussione di garanzie</t>
  </si>
  <si>
    <t>Debiti per Altri trasferimenti in conto capitale verso Province per escussione di garanzie</t>
  </si>
  <si>
    <t>Debiti per Altri trasferimenti in conto capitale verso Comuni per escussione di garanzie</t>
  </si>
  <si>
    <t>Debiti per Altri trasferimenti in conto capitale verso Città metropolitane e Roma capitale per escussione di garanzie</t>
  </si>
  <si>
    <t>Debiti per Altri trasferimenti in conto capitale verso Unioni di Comuni per escussione di garanzie</t>
  </si>
  <si>
    <t>Debiti per Altri trasferimenti in conto capitale verso Comunità Montane per escussione di garanzie</t>
  </si>
  <si>
    <t>Debiti per Altri trasferimenti in conto capitale verso Camere di Commercio per escussione di garanzie</t>
  </si>
  <si>
    <t>Debiti per Altri trasferimenti in conto capitale verso Università per escussione di garanzie</t>
  </si>
  <si>
    <t>Debiti per Altri trasferimenti in conto capitale verso Parchi nazionali e consorzi ed enti autonomi gestori di parchi e aree naturali protette per escussione di garanzie</t>
  </si>
  <si>
    <t>Debiti per Altri trasferimenti in conto capitale verso Autorità Portuali per escussione di garanzie</t>
  </si>
  <si>
    <t>Debiti per Altri trasferimenti in conto capitale verso Aziende sanitarie locali  per escussione di garanzie</t>
  </si>
  <si>
    <t>Debiti per Altri trasferimenti in conto capitale verso Aziende ospedaliere e Aziende ospedaliere universitarie integrate con il SSN per escussione di garanzie</t>
  </si>
  <si>
    <t>Debiti per Altri trasferimenti in conto capitale verso Policlinici per escussione di garanzie</t>
  </si>
  <si>
    <t>Debiti per Altri trasferimenti in conto capitale verso Istituti di ricovero e cura a carattere scientifico pubblici per escussione di garanzie</t>
  </si>
  <si>
    <t>Debiti per Altri trasferimenti in conto capitale verso altre Amministrazioni Locali produttrici di servizi sanitari per escussione di garanzie</t>
  </si>
  <si>
    <t>Debiti per Altri trasferimenti in conto capitale verso Agenzie regionali per le erogazioni in agricoltura per escussione di garanzie</t>
  </si>
  <si>
    <t>Debiti per Altri trasferimenti in conto capitale verso altri enti e agenzie regionali e sub regionali per escussione di garanzie</t>
  </si>
  <si>
    <t>Debiti per Altri trasferimenti in conto capitale verso Consorzi di enti locali per escussione di garanzie</t>
  </si>
  <si>
    <t>Debiti per Altri trasferimenti in conto capitale verso Fondazioni e istituzioni liriche locali e a Teatri stabili di iniziativa pubblica per escussione di garanzie</t>
  </si>
  <si>
    <t>Debiti per Altri trasferimenti in conto capitale verso altre Amministrazioni Locali n.a.c. per escussione di garanzie</t>
  </si>
  <si>
    <t>2.4.3.05.09.03</t>
  </si>
  <si>
    <t>Debiti per trasferimenti in conto capitale verso enti di previdenza per escussione di garanzie</t>
  </si>
  <si>
    <t>Debiti per Altri trasferimenti in conto capitale verso INPS per escussione di garanzie</t>
  </si>
  <si>
    <t>Debiti per Altri trasferimenti in conto capitale verso INAIL per escussione di garanzie</t>
  </si>
  <si>
    <t>Debiti per Altri trasferimenti in conto capitale verso altri Enti di Previdenza n.a.c. per escussione di garanzie</t>
  </si>
  <si>
    <t>2.4.3.05.09.04</t>
  </si>
  <si>
    <t>Debiti per trasferimenti in conto capitale verso unità locali dell'amministrazione per escussione di garanzie</t>
  </si>
  <si>
    <t>Debiti per Altri trasferimenti in conto capitale verso organismi interni e/o unità locali della amministrazione per escussione di garanzie</t>
  </si>
  <si>
    <t>2.4.3.05.10</t>
  </si>
  <si>
    <t>Debiti per trasferimenti in conto capitale per escussione di garanzie in favore di imprese controllate</t>
  </si>
  <si>
    <t>2.4.3.05.10.01</t>
  </si>
  <si>
    <t>Debiti per trasferimenti in conto capitale per escussione di garanzie senza rivalsa in favore di imprese controllate</t>
  </si>
  <si>
    <t>Debiti per Altri trasferimenti in conto capitale verso imprese controllate per escussione di garanzie</t>
  </si>
  <si>
    <t>2.4.3.05.11</t>
  </si>
  <si>
    <t>Debiti per trasferimenti in conto capitale per escussione di garanzie in favore di imprese partecipate</t>
  </si>
  <si>
    <t>2.4.3.05.11.01</t>
  </si>
  <si>
    <t>Debiti per trasferimenti in conto capitale per escussione di garanzie senza rivalsa in favore di altre imprese partecipate</t>
  </si>
  <si>
    <t>Debiti per Altri trasferimenti in conto capitale verso altre imprese partecipate per escussione di garanzie</t>
  </si>
  <si>
    <t>2.4.3.05.12</t>
  </si>
  <si>
    <t>Debiti per trasferimenti in conto capitale per escussione di garanzie in favore di altri soggetti</t>
  </si>
  <si>
    <t>2.4.3.05.12.01</t>
  </si>
  <si>
    <t>Debiti per trasferimenti in conto capitale per escussione di garanzie senza rivalsa in favore di famiglie</t>
  </si>
  <si>
    <t>Debiti per Altri trasferimenti in conto capitale verso Famiglie per escussione di garanzie</t>
  </si>
  <si>
    <t>2.4.3.05.12.02</t>
  </si>
  <si>
    <t>Debiti per trasferimenti in conto capitale per escussione di garanzie senza rivalsa in favore di altre Imprese</t>
  </si>
  <si>
    <t>Debiti per Altri trasferimenti in conto capitale verso altre Imprese per escussione di garanzie</t>
  </si>
  <si>
    <t>2.4.3.05.12.03</t>
  </si>
  <si>
    <t>Debiti per trasferimenti in conto capitale per escussione di garanzie senza rivalsa in favore di ISP</t>
  </si>
  <si>
    <t>Debiti per Altri trasferimenti in conto capitale verso Istituzioni Sociali Private  per escussione di garanzie</t>
  </si>
  <si>
    <t>2.4.3.05.12.04</t>
  </si>
  <si>
    <t>Debiti per trasferimenti in conto capitale per escussione di garanzie senza rivalsa in favore di Unione Europea</t>
  </si>
  <si>
    <t>Debiti per Altri trasferimenti in conto capitale verso Unione Europea per escussione di garanzie</t>
  </si>
  <si>
    <t>2.4.3.05.12.05</t>
  </si>
  <si>
    <t>Debiti per trasferimenti in conto capitale per escussione di garanzie senza rivalsa in favore di Resto del Mondo</t>
  </si>
  <si>
    <t>Debiti per Altri trasferimenti in conto capitale verso Resto del Mondo per escussione di garanzie</t>
  </si>
  <si>
    <t>2.4.3.05.13</t>
  </si>
  <si>
    <t xml:space="preserve">Debiti per trasferimenti in conto capitale erogati a titolo di ripiano disavanzi pregressi ad amministrazioni pubbliche  </t>
  </si>
  <si>
    <t>2.4.3.05.13.01</t>
  </si>
  <si>
    <t>Debiti per trasferimenti in conto capitale erogati a titolo di ripiano disavanzi pregressi a Amministrazioni Centrali</t>
  </si>
  <si>
    <t>Debiti per Trasferimenti in conto capitale erogati a titolo di ripiano disavanzi pregressi a Ministeri</t>
  </si>
  <si>
    <t>Debiti per Trasferimenti in conto capitale erogati a titolo di ripiano disavanzi pregressi a Presidenza del Consiglio dei Ministri</t>
  </si>
  <si>
    <t>Debiti per Trasferimenti in conto capitale erogati a titolo di ripiano disavanzi pregressi a Organi Costituzionali e di rilievo costituzionale</t>
  </si>
  <si>
    <t>Debiti per Trasferimenti in conto capitale erogati a titolo di ripiano disavanzi pregressi a Agenzie Fiscali</t>
  </si>
  <si>
    <t>Debiti per Trasferimenti in conto capitale erogati a titolo di ripiano disavanzi pregressi a enti di regolazione dell'attività economica</t>
  </si>
  <si>
    <t>Debiti per Trasferimenti in conto capitale erogati a titolo di ripiano disavanzi pregressi a Gruppo Equitalia</t>
  </si>
  <si>
    <t>Debiti per Trasferimenti in conto capitale erogati a titolo di ripiano disavanzi pregressi a Anas S.p.A.</t>
  </si>
  <si>
    <t>Debiti per Trasferimenti in conto capitale erogati a titolo di ripiano disavanzi pregressi a altri enti centrali produttori di servizi economici</t>
  </si>
  <si>
    <t>Debiti per Trasferimenti in conto capitale erogati a titolo di ripiano disavanzi pregressi a autorità amministrative indipendenti</t>
  </si>
  <si>
    <t>Debiti per Trasferimenti in conto capitale erogati a titolo di ripiano disavanzi pregressi a enti centrali a struttura associativa</t>
  </si>
  <si>
    <t>Debiti per Trasferimenti in conto capitale erogati a titolo di ripiano disavanzi pregressi a enti centrali produttori di servizi assistenziali, ricreativi e culturali</t>
  </si>
  <si>
    <t>Debiti per Trasferimenti in conto capitale erogati a titolo di ripiano disavanzi pregressi a enti e istituzioni centrali di ricerca e Istituti e stazioni sperimentali per la ricerca</t>
  </si>
  <si>
    <t>Debiti per Trasferimenti in conto capitale erogati a titolo di ripiano disavanzi pregressi a altre Amministrazioni Centrali n.a.c.</t>
  </si>
  <si>
    <t>2.4.3.05.13.02</t>
  </si>
  <si>
    <t>Debiti per trasferimenti in conto capitale erogati a titolo di ripiano disavanzi pregressi a Amministrazioni locali</t>
  </si>
  <si>
    <t>Debiti per Trasferimenti in conto capitale erogati a titolo di ripiano disavanzi pregressi a Regioni e province autonome</t>
  </si>
  <si>
    <t>Debiti per Trasferimenti in conto capitale erogati a titolo di ripiano disavanzi pregressi a Province</t>
  </si>
  <si>
    <t>Debiti per Trasferimenti in conto capitale erogati a titolo di ripiano disavanzi pregressi a Comuni</t>
  </si>
  <si>
    <t>Debiti per Trasferimenti in conto capitale erogati a titolo di ripiano disavanzi pregressi a Città metropolitane e Roma capitale</t>
  </si>
  <si>
    <t>Debiti per Trasferimenti in conto capitale erogati a titolo di ripiano disavanzi pregressi a Unioni di Comuni</t>
  </si>
  <si>
    <t>Debiti per Trasferimenti in conto capitale erogati a titolo di ripiano disavanzi pregressi a Comunità Montane</t>
  </si>
  <si>
    <t>Debiti per Trasferimenti in conto capitale erogati a titolo di ripiano disavanzi pregressi a Camere di Commercio</t>
  </si>
  <si>
    <t>Debiti per Trasferimenti in conto capitale erogati a titolo di ripiano disavanzi pregressi a Università</t>
  </si>
  <si>
    <t>Debiti per Trasferimenti in conto capitale erogati a titolo di ripiano disavanzi pregressi a Parchi nazionali e consorzi ed enti autonomi gestori di parchi e aree naturali protette</t>
  </si>
  <si>
    <t>Debiti per Trasferimenti in conto capitale erogati a titolo di ripiano disavanzi pregressi a Autorità Portuali</t>
  </si>
  <si>
    <t xml:space="preserve">Debiti per Trasferimenti in conto capitale erogati a titolo di ripiano disavanzi pregressi a Aziende sanitarie locali </t>
  </si>
  <si>
    <t>Debiti per Trasferimenti in conto capitale erogati a titolo di ripiano disavanzi pregressi a Aziende ospedaliere e Aziende ospedaliere universitarie integrate con il SSN</t>
  </si>
  <si>
    <t>Debiti per Trasferimenti in conto capitale erogati a titolo di ripiano disavanzi pregressi a Policlinici</t>
  </si>
  <si>
    <t>Debiti per Trasferimenti in conto capitale erogati a titolo di ripiano disavanzi pregressi a Istituti di ricovero e cura a carattere scientifico pubblici</t>
  </si>
  <si>
    <t>Debiti per Trasferimenti in conto capitale erogati a titolo di ripiano disavanzi pregressi a altre Amministrazioni Locali produttrici di servizi sanitari</t>
  </si>
  <si>
    <t>Debiti per Trasferimenti in conto capitale erogati a titolo di ripiano disavanzi pregressi a Agenzie regionali per le erogazioni in agricoltura</t>
  </si>
  <si>
    <t>Debiti per Trasferimenti in conto capitale erogati a titolo di ripiano disavanzi pregressi a altri enti e agenzie regionali e sub regionali</t>
  </si>
  <si>
    <t>Debiti per Trasferimenti in conto capitale erogati a titolo di ripiano disavanzi pregressi a Consorzi di enti locali</t>
  </si>
  <si>
    <t>Debiti per Trasferimenti in conto capitale erogati a titolo di ripiano disavanzi pregressi a Fondazioni e istituzioni liriche locali e a Teatri stabili di iniziativa pubblica</t>
  </si>
  <si>
    <t>Debiti per Trasferimenti in conto capitale erogati a titolo di ripiano disavanzi pregressi a altre Amministrazioni Locali n.a.c.</t>
  </si>
  <si>
    <t>2.4.3.05.13.03</t>
  </si>
  <si>
    <t>Debiti per trasferimenti in conto capitale erogati a titolo di ripiano disavanzi pregressi a Enti di previdenza</t>
  </si>
  <si>
    <t>Debiti per Trasferimenti in conto capitale erogati a titolo di ripiano disavanzi pregressi a INPS</t>
  </si>
  <si>
    <t>Debiti per Trasferimenti in conto capitale erogati a titolo di ripiano disavanzi pregressi a INAIL</t>
  </si>
  <si>
    <t>Debiti per Trasferimenti in conto capitale erogati a titolo di ripiano disavanzi pregressi a altri Enti di Previdenza n.a.c.</t>
  </si>
  <si>
    <t>2.4.3.05.13.99</t>
  </si>
  <si>
    <t>Debiti per trasferimenti in conto capitale erogati a titolo di ripiano disavanzi pregressi a unità locali dell'amministrazione</t>
  </si>
  <si>
    <t>Debiti per Trasferimenti in conto capitale erogati a titolo di ripiano disavanzi pregressi a organismi interni e/o unità locali della amministrazione</t>
  </si>
  <si>
    <t>2.4.3.05.14</t>
  </si>
  <si>
    <t>Debiti per trasferimenti in conto capitale erogati a titolo di ripiano disavanzi pregressi a imprese controllate</t>
  </si>
  <si>
    <t>2.4.3.05.14.01</t>
  </si>
  <si>
    <t>Debiti per trasferimenti in conto capitale erogati a titolo di ripiano disavanzi pregressi  a imprese controllate</t>
  </si>
  <si>
    <t>Debiti per Trasferimenti in conto capitale erogati a titolo di ripiano disavanzi pregressi a imprese controllate</t>
  </si>
  <si>
    <t>2.4.3.05.15</t>
  </si>
  <si>
    <t>Debiti per trasferimenti in conto capitale erogati a titolo di ripiano disavanzi pregressi a imprese partecipate</t>
  </si>
  <si>
    <t>2.4.3.05.15.01</t>
  </si>
  <si>
    <t>Debiti per trasferimenti in conto capitale erogati a titolo di ripiano disavanzi pregressi  a società  partecipate</t>
  </si>
  <si>
    <t>Debiti per Trasferimenti in conto capitale erogati a titolo di ripiano disavanzi pregressi a altre imprese partecipate</t>
  </si>
  <si>
    <t>2.4.3.05.16</t>
  </si>
  <si>
    <t>Debiti per trasferimenti in conto capitale erogati a titolo di ripiano disavanzi pregressi a altri soggetti</t>
  </si>
  <si>
    <t>2.4.3.05.16.01</t>
  </si>
  <si>
    <t>Debiti per trasferimenti in conto capitale erogati a titolo di ripiano disavanzi pregressi a  famiglie</t>
  </si>
  <si>
    <t>Debiti per Trasferimenti in conto capitale erogati a titolo di ripiano disavanzi pregressi a Famiglie</t>
  </si>
  <si>
    <t>2.4.3.05.16.02</t>
  </si>
  <si>
    <t>Debiti per Trasferimenti in conto capitale erogati a titolo di ripiano disavanzi pregressi a altre Imprese</t>
  </si>
  <si>
    <t>2.4.3.05.16.03</t>
  </si>
  <si>
    <t>Debiti per trasferimenti in conto capitale erogati a titolo di ripiano disavanzi pregressi a ISP</t>
  </si>
  <si>
    <t xml:space="preserve">Debiti per Trasferimenti in conto capitale erogati a titolo di ripiano disavanzi pregressi a Istituzioni Sociali Private </t>
  </si>
  <si>
    <t>2.4.3.05.16.04</t>
  </si>
  <si>
    <t>Debiti per trasferimenti in conto capitale erogati a titolo di ripiano disavanzi pregressi alla UE</t>
  </si>
  <si>
    <t>Debiti per Trasferimenti in conto capitale erogati a titolo di ripiano disavanzi pregressi all'Unione Europea</t>
  </si>
  <si>
    <t>2.4.3.05.16.05</t>
  </si>
  <si>
    <t>Debiti per trasferimenti in conto capitale erogati a titolo di ripiano disavanzi pregressi al Resto del Mondo</t>
  </si>
  <si>
    <t>Debiti per Trasferimenti in conto capitale erogati a titolo di ripiano disavanzi pregressi al Resto del Mondo</t>
  </si>
  <si>
    <t>2.4.3.05.17</t>
  </si>
  <si>
    <t xml:space="preserve">Debiti per altri trasferimenti in conto capitale ad amministrazioni pubbliche  </t>
  </si>
  <si>
    <t>2.4.3.05.17.01</t>
  </si>
  <si>
    <t>Debiti per altri trasferimenti in conto capitale a Amministrazioni Centrali</t>
  </si>
  <si>
    <t>Debiti per Altri trasferimenti in conto capitale n.a.c. a Ministeri</t>
  </si>
  <si>
    <t>Debiti per Altri trasferimenti in conto capitale n.a.c. a Presidenza del Consiglio dei Ministri</t>
  </si>
  <si>
    <t>Debiti per Altri trasferimenti in conto capitale n.a.c. a Organi Costituzionali e di rilievo costituzionale</t>
  </si>
  <si>
    <t>Debiti per Altri trasferimenti in conto capitale n.a.c. a Agenzie Fiscali</t>
  </si>
  <si>
    <t>Debiti per Altri trasferimenti in conto capitale n.a.c. a enti di regolazione dell'attività economica</t>
  </si>
  <si>
    <t>Debiti per Altri trasferimenti in conto capitale n.a.c. a Gruppo Equitalia</t>
  </si>
  <si>
    <t>Debiti per Altri trasferimenti in conto capitale n.a.c. a Anas S.p.A.</t>
  </si>
  <si>
    <t>Debiti per Altri trasferimenti in conto capitale n.a.c. a altri enti centrali produttori di servizi economici</t>
  </si>
  <si>
    <t>Debiti per Altri trasferimenti in conto capitale n.a.c. a autorità amministrative indipendenti</t>
  </si>
  <si>
    <t>Debiti per Altri trasferimenti in conto capitale n.a.c. a enti centrali a struttura associativa</t>
  </si>
  <si>
    <t>Debiti per Altri trasferimenti in conto capitale n.a.c. a enti centrali produttori di servizi assistenziali, ricreativi e culturali</t>
  </si>
  <si>
    <t>Debiti per Altri trasferimenti in conto capitale n.a.c. a enti e istituzioni centrali di ricerca e Istituti e stazioni sperimentali per la ricerca</t>
  </si>
  <si>
    <t>Debiti per Altri trasferimenti in conto capitale n.a.c. a altre Amministrazioni Centrali n.a.c.</t>
  </si>
  <si>
    <t>2.4.3.05.17.02</t>
  </si>
  <si>
    <t>Debiti per altri trasferimenti in conto capitale a Amministrazioni locali</t>
  </si>
  <si>
    <t>Debiti per Altri trasferimenti in conto capitale n.a.c. a Regioni e province autonome</t>
  </si>
  <si>
    <t>Debiti per Altri trasferimenti in conto capitale n.a.c. a Province</t>
  </si>
  <si>
    <t>Debiti per Altri trasferimenti in conto capitale n.a.c. a Comuni</t>
  </si>
  <si>
    <t>Debiti per Altri trasferimenti in conto capitale n.a.c. a Città metropolitane e Roma capitale</t>
  </si>
  <si>
    <t>Debiti per Altri trasferimenti in conto capitale n.a.c. a Unioni di Comuni</t>
  </si>
  <si>
    <t>Debiti per Altri trasferimenti in conto capitale n.a.c. a Comunità Montane</t>
  </si>
  <si>
    <t>Debiti per Altri trasferimenti in conto capitale n.a.c. a Camere di Commercio</t>
  </si>
  <si>
    <t>Debiti per Altri trasferimenti in conto capitale n.a.c. a Università</t>
  </si>
  <si>
    <t>Debiti per Altri trasferimenti in conto capitale n.a.c. a Parchi nazionali e consorzi ed enti autonomi gestori di parchi e aree naturali protette</t>
  </si>
  <si>
    <t>Debiti per Altri trasferimenti in conto capitale n.a.c. a Autorità Portuali</t>
  </si>
  <si>
    <t xml:space="preserve">Debiti per Altri trasferimenti in conto capitale n.a.c. a Aziende sanitarie locali </t>
  </si>
  <si>
    <t>Debiti per Altri trasferimenti in conto capitale n.a.c. a Aziende ospedaliere e Aziende ospedaliere universitarie integrate con il SSN</t>
  </si>
  <si>
    <t>Debiti per Altri trasferimenti in conto capitale n.a.c. a Policlinici</t>
  </si>
  <si>
    <t>Debiti per Altri trasferimenti in conto capitale n.a.c. a Istituti di ricovero e cura a carattere scientifico pubblici</t>
  </si>
  <si>
    <t>Debiti per Altri trasferimenti in conto capitale n.a.c. a altre Amministrazioni Locali produttrici di servizi sanitari</t>
  </si>
  <si>
    <t>Debiti per Altri trasferimenti in conto capitale n.a.c. a Agenzie regionali per le erogazioni in agricoltura</t>
  </si>
  <si>
    <t>Debiti per Altri trasferimenti in conto capitale n.a.c. a altri enti e agenzie regionali e sub regionali</t>
  </si>
  <si>
    <t>Debiti per Altri trasferimenti in conto capitale n.a.c. a Consorzi di enti locali</t>
  </si>
  <si>
    <t>Debiti per Altri trasferimenti in conto capitale n.a.c. a Fondazioni e istituzioni liriche locali e a Teatri stabili di iniziativa pubblica</t>
  </si>
  <si>
    <t>Debiti per Altri trasferimenti in conto capitale n.a.c. a Aziende sanitarie locali  a titolo di ripiano perdite pregresse del SSR</t>
  </si>
  <si>
    <t>Debiti per Altri trasferimenti in conto capitale n.a.c. a Aziende ospedaliere e Aziende ospedaliere universitarie integrate con il SSN a titolo di ripiano perdite pregresse del SSR</t>
  </si>
  <si>
    <t>Debiti per Altri trasferimenti in conto capitale n.a.c. a Istituti di ricovero e cura a carattere scientifico pubblici a titolo di ripiano perdite pregresse del SSR</t>
  </si>
  <si>
    <t>Debiti per Altri trasferimenti in conto capitale n.a.c. a altre Amministrazioni Locali n.a.c.</t>
  </si>
  <si>
    <t>2.4.3.05.17.03</t>
  </si>
  <si>
    <t>Debiti per altri trasferimenti in conto capitale a Enti di previdenza</t>
  </si>
  <si>
    <t>Debiti per Altri trasferimenti in conto capitale n.a.c. a INPS</t>
  </si>
  <si>
    <t>Debiti per Altri trasferimenti in conto capitale n.a.c. a INAIL</t>
  </si>
  <si>
    <t>Debiti per Altri trasferimenti in conto capitale n.a.c. a altri Enti di Previdenza n.a.c.</t>
  </si>
  <si>
    <t>2.4.3.05.17.99</t>
  </si>
  <si>
    <t>Debiti per altri trasferimenti in conto capitale a unità locali dell'amministrazione</t>
  </si>
  <si>
    <t>Debiti per Altri trasferimenti in conto capitale n.a.c. a organismi interni e/o unità locali della amministrazione</t>
  </si>
  <si>
    <t>2.4.3.05.18</t>
  </si>
  <si>
    <t>Debiti per altri trasferimenti in conto capitale a imprese controllate</t>
  </si>
  <si>
    <t>2.4.3.05.18.01</t>
  </si>
  <si>
    <t>Debiti per altri trasferimenti in conto capitale  a imprese controllate</t>
  </si>
  <si>
    <t>Debiti per Altri trasferimenti in conto capitale n.a.c. a imprese controllate</t>
  </si>
  <si>
    <t>2.4.3.05.19</t>
  </si>
  <si>
    <t>Debiti per altri trasferimenti in conto capitale a altre imprese partecipate</t>
  </si>
  <si>
    <t>2.4.3.05.19.01</t>
  </si>
  <si>
    <t>Debiti per Altri trasferimenti in conto capitale n.a.c. a altre imprese partecipate</t>
  </si>
  <si>
    <t>2.4.3.05.20</t>
  </si>
  <si>
    <t>Debiti per altri trasferimenti in conto capitale a altri soggetti</t>
  </si>
  <si>
    <t>2.4.3.05.20.01</t>
  </si>
  <si>
    <t>Debiti per altri trasferimenti in conto capitale a  famiglie</t>
  </si>
  <si>
    <t>Debiti per Altri trasferimenti in conto capitale n.a.c. a Famiglie</t>
  </si>
  <si>
    <t>2.4.3.05.20.02</t>
  </si>
  <si>
    <t>Debiti per altri trasferimenti ad altre imprese</t>
  </si>
  <si>
    <t>Debiti per Altri trasferimenti in conto capitale n.a.c. a altre Imprese</t>
  </si>
  <si>
    <t>2.4.3.05.20.03</t>
  </si>
  <si>
    <t>Debiti per trasferimenti in conto capitale a ISP</t>
  </si>
  <si>
    <t xml:space="preserve">Debiti per Altri trasferimenti in conto capitale n.a.c. a Istituzioni Sociali Private </t>
  </si>
  <si>
    <t>2.4.3.05.20.04</t>
  </si>
  <si>
    <t>Debiti per altri trasferimenti in conto capitale alla UE</t>
  </si>
  <si>
    <t>Debiti per Altri trasferimenti in conto capitale n.a.c. all'Unione Europea</t>
  </si>
  <si>
    <t>2.4.3.05.20.05</t>
  </si>
  <si>
    <t>Debiti per altri trasferimenti in conto capitale al Resto del Mondo</t>
  </si>
  <si>
    <t>Debiti per Altri trasferimenti in conto capitale n.a.c. al Resto del Mondo</t>
  </si>
  <si>
    <t>2.4.4</t>
  </si>
  <si>
    <t>Acconti ricevuti</t>
  </si>
  <si>
    <t>2.4.4.01</t>
  </si>
  <si>
    <t>2.4.4.01.01</t>
  </si>
  <si>
    <t>2.4.4.01.01.01</t>
  </si>
  <si>
    <t>2.4.4.01.01.01.001</t>
  </si>
  <si>
    <t>2.4.5</t>
  </si>
  <si>
    <t>Debiti tributari</t>
  </si>
  <si>
    <t>2.4.5.01</t>
  </si>
  <si>
    <t>Debiti per imposte di natura corrente a carico dell'ente</t>
  </si>
  <si>
    <t>2.4.5.01.01</t>
  </si>
  <si>
    <t>2.4.5.01.01.01</t>
  </si>
  <si>
    <t>2.4.5.01.02</t>
  </si>
  <si>
    <t>2.4.5.01.02.01</t>
  </si>
  <si>
    <t>2.4.5.01.03</t>
  </si>
  <si>
    <t>2.4.5.01.03.01</t>
  </si>
  <si>
    <t>2.4.5.01.04</t>
  </si>
  <si>
    <t>2.4.5.01.04.01</t>
  </si>
  <si>
    <t>2.4.5.01.05</t>
  </si>
  <si>
    <t>2.4.5.01.05.01</t>
  </si>
  <si>
    <t>2.4.5.01.06</t>
  </si>
  <si>
    <t>2.4.5.01.06.01</t>
  </si>
  <si>
    <t>2.4.5.01.07</t>
  </si>
  <si>
    <t>2.4.5.01.07.01</t>
  </si>
  <si>
    <t>2.4.5.01.08</t>
  </si>
  <si>
    <t>2.4.5.01.08.01</t>
  </si>
  <si>
    <t>2.4.5.01.09</t>
  </si>
  <si>
    <t>2.4.5.01.09.01</t>
  </si>
  <si>
    <t>2.4.5.01.10</t>
  </si>
  <si>
    <t>2.4.5.01.10.01</t>
  </si>
  <si>
    <r>
      <t xml:space="preserve">Imposte sul reddito delle </t>
    </r>
    <r>
      <rPr>
        <u/>
        <sz val="8"/>
        <color indexed="8"/>
        <rFont val="Arial"/>
        <family val="2"/>
      </rPr>
      <t xml:space="preserve">società </t>
    </r>
    <r>
      <rPr>
        <sz val="8"/>
        <color indexed="8"/>
        <rFont val="Arial"/>
        <family val="2"/>
      </rPr>
      <t>(ex IRPEG)</t>
    </r>
  </si>
  <si>
    <t>2.4.5.01.11</t>
  </si>
  <si>
    <t xml:space="preserve">Imposta comunale sugli immobili (ICI) </t>
  </si>
  <si>
    <t>2.4.5.01.11.01</t>
  </si>
  <si>
    <t>2.4.5.01.12</t>
  </si>
  <si>
    <t>2.4.5.01.12.01</t>
  </si>
  <si>
    <t>2.4.5.01.13</t>
  </si>
  <si>
    <t>2.4.5.01.13.01</t>
  </si>
  <si>
    <t>2.4.5.01.14</t>
  </si>
  <si>
    <t xml:space="preserve">Tributi sulle successioni e donazioni </t>
  </si>
  <si>
    <t>2.4.5.01.14.01</t>
  </si>
  <si>
    <t>2.4.5.01.99</t>
  </si>
  <si>
    <t>2.4.5.01.99.01</t>
  </si>
  <si>
    <t>2.4.5.02</t>
  </si>
  <si>
    <t>Debiti per imposte in conto capitale</t>
  </si>
  <si>
    <t>2.4.5.02.01</t>
  </si>
  <si>
    <t>Tributi in conto capitale a carico dell'ente</t>
  </si>
  <si>
    <t>2.4.5.02.01.01</t>
  </si>
  <si>
    <t>2.4.5.02.01.01.001</t>
  </si>
  <si>
    <t>2.4.5.02.99</t>
  </si>
  <si>
    <t>2.4.5.02.99.99</t>
  </si>
  <si>
    <t>2.4.5.03</t>
  </si>
  <si>
    <t>Debiti per rimborso di imposte</t>
  </si>
  <si>
    <t>2.4.5.03.01</t>
  </si>
  <si>
    <t>Debiti per rimborsi di imposte e tasse di natura corrente</t>
  </si>
  <si>
    <t>2.4.5.03.01.01</t>
  </si>
  <si>
    <t>2.4.5.03.02</t>
  </si>
  <si>
    <t>Debiti per rimborsi di mposte in conto capitale</t>
  </si>
  <si>
    <t>2.4.5.03.02.01</t>
  </si>
  <si>
    <t>2.4.5.04</t>
  </si>
  <si>
    <t>Debiti per imposte riscosse per conto terzi</t>
  </si>
  <si>
    <t>2.4.5.04.01</t>
  </si>
  <si>
    <t>Debiti per versamenti di imposte e tasse di natura corrente riscosse per conto di terzi</t>
  </si>
  <si>
    <t>2.4.5.04.01.01</t>
  </si>
  <si>
    <t>Debiti per Versamenti di imposte e tasse di natura corrente riscosse per conto di terzi</t>
  </si>
  <si>
    <t>2.4.5.04.02</t>
  </si>
  <si>
    <t>Debiti per versamenti di imposte in conto capitale riscosse per conto di terzi</t>
  </si>
  <si>
    <t>2.4.5.04.02.01</t>
  </si>
  <si>
    <t>Debiti per Versamenti di imposte in conto capitale riscosse per conto di terzi</t>
  </si>
  <si>
    <t>2.4.5.05</t>
  </si>
  <si>
    <t>Debiti tributari a titolo di sostituto di imposta</t>
  </si>
  <si>
    <t>2.4.5.05.01</t>
  </si>
  <si>
    <t>Debiti per ritenuta del 4% sui contributi pubblici</t>
  </si>
  <si>
    <t>2.4.5.05.01.01</t>
  </si>
  <si>
    <t>2.4.5.05.01.01.001</t>
  </si>
  <si>
    <t>2.4.5.05.02</t>
  </si>
  <si>
    <t>2.4.5.05.02.01</t>
  </si>
  <si>
    <t>2.4.5.05.02.01.001</t>
  </si>
  <si>
    <t>2.4.5.05.03</t>
  </si>
  <si>
    <t>2.4.5.05.03.01</t>
  </si>
  <si>
    <t>2.4.5.05.03.01.001</t>
  </si>
  <si>
    <t>2.4.5.05.04</t>
  </si>
  <si>
    <t>Scissione IVA (Split payment)</t>
  </si>
  <si>
    <t>2.4.5.05.04.01</t>
  </si>
  <si>
    <t>Scissione iva (split payment)</t>
  </si>
  <si>
    <t>2.4.5.05.04.01.001</t>
  </si>
  <si>
    <t xml:space="preserve">Debito per scissione IVA pagato contestualmente alla fattura            </t>
  </si>
  <si>
    <t>2.4.5.05.04.01.002</t>
  </si>
  <si>
    <t xml:space="preserve">Debito per scissione IVA da pagare mensilmente         </t>
  </si>
  <si>
    <t>2.4.5.05.05</t>
  </si>
  <si>
    <t>Debiti per ritenute erariali su prestazioni sociali</t>
  </si>
  <si>
    <t>2.4.5.05.05.01</t>
  </si>
  <si>
    <t>2.4.5.05.05.01.001</t>
  </si>
  <si>
    <t>2.4.5.06</t>
  </si>
  <si>
    <t>Debiti IVA</t>
  </si>
  <si>
    <t>2.4.5.06.01</t>
  </si>
  <si>
    <t>IVA a debito</t>
  </si>
  <si>
    <t>2.4.5.06.01.01</t>
  </si>
  <si>
    <t>2.4.5.06.01.01.001</t>
  </si>
  <si>
    <t>2.4.5.06.02</t>
  </si>
  <si>
    <t>IVA vendite in sospensione/differita</t>
  </si>
  <si>
    <t>2.4.5.06.02.01</t>
  </si>
  <si>
    <t>2.4.5.06.02.01.001</t>
  </si>
  <si>
    <t>2.4.5.06.03</t>
  </si>
  <si>
    <t>Erario c/IVA</t>
  </si>
  <si>
    <t>2.4.5.06.03.01</t>
  </si>
  <si>
    <t>2.4.6</t>
  </si>
  <si>
    <t>Debiti previdenziali e assistenziali</t>
  </si>
  <si>
    <t>2.4.6.01</t>
  </si>
  <si>
    <t>Contributi</t>
  </si>
  <si>
    <t>2.4.6.01.01</t>
  </si>
  <si>
    <t>2.4.6.01.01.01</t>
  </si>
  <si>
    <t>2.4.6.01.02</t>
  </si>
  <si>
    <t xml:space="preserve">Contributi previdenza complementare </t>
  </si>
  <si>
    <t>2.4.6.01.02.01</t>
  </si>
  <si>
    <t>2.4.6.01.03</t>
  </si>
  <si>
    <t>2.4.6.01.03.01</t>
  </si>
  <si>
    <t>2.4.6.01.99</t>
  </si>
  <si>
    <t>2.4.6.01.99.01</t>
  </si>
  <si>
    <t>2.4.6.02</t>
  </si>
  <si>
    <t>Ritenute</t>
  </si>
  <si>
    <t>2.4.6.02.01</t>
  </si>
  <si>
    <t>2.4.6.02.01.01</t>
  </si>
  <si>
    <t>2.4.6.02.01.01.001</t>
  </si>
  <si>
    <t>2.4.6.02.01.02</t>
  </si>
  <si>
    <t>2.4.6.02.01.02.001</t>
  </si>
  <si>
    <t>2.4.6.02.01.03</t>
  </si>
  <si>
    <t>2.4.6.02.01.03.001</t>
  </si>
  <si>
    <t>2.4.6.02.02</t>
  </si>
  <si>
    <t>2.4.6.02.02.01</t>
  </si>
  <si>
    <t>2.4.6.02.02.01.001</t>
  </si>
  <si>
    <t>2.4.7</t>
  </si>
  <si>
    <t>Altri debiti</t>
  </si>
  <si>
    <t>2.4.7.01</t>
  </si>
  <si>
    <t>Debiti verso il personale dipendente</t>
  </si>
  <si>
    <t>2.4.7.01.01</t>
  </si>
  <si>
    <t>Debiti per arretrati per anni precedenti corrisposti al personale a tempo indeterminato</t>
  </si>
  <si>
    <t>2.4.7.01.01.01</t>
  </si>
  <si>
    <t>2.4.7.01.02</t>
  </si>
  <si>
    <t>Debiti per stipendi al personale a tempo indeterminato</t>
  </si>
  <si>
    <t>2.4.7.01.02.01</t>
  </si>
  <si>
    <t>2.4.7.01.03</t>
  </si>
  <si>
    <t>Debiti per straordinario da corrispondere al personale a tempo indeterminato</t>
  </si>
  <si>
    <t>2.4.7.01.03.01</t>
  </si>
  <si>
    <t>2.4.7.01.04</t>
  </si>
  <si>
    <t>Debiti per compensi per la produttività e altre indennità per il personale non dirigente a tempo indeterminato</t>
  </si>
  <si>
    <t>2.4.7.01.04.01</t>
  </si>
  <si>
    <t>2.4.7.01.05</t>
  </si>
  <si>
    <t>Debiti per arretrati per anni precedenti corrisposti al personale a tempo determinato</t>
  </si>
  <si>
    <t>2.4.7.01.05.01</t>
  </si>
  <si>
    <t>2.4.7.01.06</t>
  </si>
  <si>
    <t>Debiti per stipendi al personale a tempo determinato</t>
  </si>
  <si>
    <t>2.4.7.01.06.01</t>
  </si>
  <si>
    <t>2.4.7.01.07</t>
  </si>
  <si>
    <t>Debiti per straordinario da corrispondere al personale a tempo determinato</t>
  </si>
  <si>
    <t>2.4.7.01.07.01</t>
  </si>
  <si>
    <t>2.4.7.01.08</t>
  </si>
  <si>
    <t>Debiti per compensi per la produttività e altre indennità per il personale non dirigente a tempo determinato</t>
  </si>
  <si>
    <t>2.4.7.01.08.01</t>
  </si>
  <si>
    <t>2.4.7.01.09</t>
  </si>
  <si>
    <t>Debiti per assegni di ricerca</t>
  </si>
  <si>
    <t>2.4.7.01.09.01</t>
  </si>
  <si>
    <t>2.4.7.01.10</t>
  </si>
  <si>
    <t>Debiti per assegni familiari</t>
  </si>
  <si>
    <t>2.4.7.01.10.01</t>
  </si>
  <si>
    <t>2.4.7.01.11</t>
  </si>
  <si>
    <t>Debiti per equo indennizzo</t>
  </si>
  <si>
    <t>2.4.7.01.11.01</t>
  </si>
  <si>
    <t>2.4.7.01.12</t>
  </si>
  <si>
    <t>Debiti per indennità di fine servizio erogata direttamente dal datore di lavoro</t>
  </si>
  <si>
    <t>2.4.7.01.12.01</t>
  </si>
  <si>
    <t>2.4.7.01.13</t>
  </si>
  <si>
    <t>2.4.7.01.13.01</t>
  </si>
  <si>
    <r>
      <t xml:space="preserve">Altri contributi </t>
    </r>
    <r>
      <rPr>
        <strike/>
        <sz val="8"/>
        <color indexed="8"/>
        <rFont val="Arial"/>
        <family val="2"/>
      </rPr>
      <t xml:space="preserve">figurativi </t>
    </r>
    <r>
      <rPr>
        <sz val="8"/>
        <color indexed="8"/>
        <rFont val="Arial"/>
        <family val="2"/>
      </rPr>
      <t>erogati direttamente al proprio personale</t>
    </r>
  </si>
  <si>
    <t>2.4.7.01.14</t>
  </si>
  <si>
    <t>2.4.7.01.14.01</t>
  </si>
  <si>
    <t>2.4.7.01.15</t>
  </si>
  <si>
    <t>2.4.7.01.15.01</t>
  </si>
  <si>
    <t>2.4.7.01.16</t>
  </si>
  <si>
    <t>Debiti per Contributi per asili nido e strutture sportive, ricreative o di vacanza messe a disposizione dei lavoratori dipendenti e delle loro famiglie</t>
  </si>
  <si>
    <t>2.4.7.01.16.01</t>
  </si>
  <si>
    <t>2.4.7.01.99</t>
  </si>
  <si>
    <t>Altri debiti verso il personale dipendente</t>
  </si>
  <si>
    <t>2.4.7.01.99.99</t>
  </si>
  <si>
    <t>2.4.7.02</t>
  </si>
  <si>
    <t>Debiti verso organi istituzionali dell'ente</t>
  </si>
  <si>
    <t>2.4.7.02.01</t>
  </si>
  <si>
    <t>Debiti per erogazione indennità agli organi istituzionali dell'amministrazione</t>
  </si>
  <si>
    <t>2.4.7.02.01.01</t>
  </si>
  <si>
    <t>2.4.7.02.02</t>
  </si>
  <si>
    <t>Debiti per erogazione rimborsi agli organi istituzionali dell'amministrazione</t>
  </si>
  <si>
    <t>2.4.7.02.02.01</t>
  </si>
  <si>
    <t>2.4.7.03</t>
  </si>
  <si>
    <t>Debiti verso creditori diversi</t>
  </si>
  <si>
    <t>2.4.7.03.01</t>
  </si>
  <si>
    <t>Debiti verso organi e incarichi istituzionali dell'amministrazione</t>
  </si>
  <si>
    <t>2.4.7.03.01.01</t>
  </si>
  <si>
    <t>2.4.7.03.02</t>
  </si>
  <si>
    <t>Debiti verso creditori diversi per servizi amministrativi</t>
  </si>
  <si>
    <t>2.4.7.03.02.01</t>
  </si>
  <si>
    <t>2.4.7.03.03</t>
  </si>
  <si>
    <t>Debiti verso creditori diversi per servizi finanziari</t>
  </si>
  <si>
    <t>2.4.7.03.03.01</t>
  </si>
  <si>
    <t>2.4.7.03.04</t>
  </si>
  <si>
    <t>Debiti verso creditori diversi per altri servizi</t>
  </si>
  <si>
    <t>2.4.7.03.04.01</t>
  </si>
  <si>
    <t>2.4.7.04</t>
  </si>
  <si>
    <t>Altri debiti diversi</t>
  </si>
  <si>
    <t>2.4.7.04.01</t>
  </si>
  <si>
    <t>Rimborsi in conto capitale di somme non dovute o incassate in eccesso</t>
  </si>
  <si>
    <t>2.4.7.04.01.01</t>
  </si>
  <si>
    <t>Rimborsi in conto capitale a Amministrazioni pubbliche di somme non dovute o incassate in eccesso</t>
  </si>
  <si>
    <t>2.4.7.04.01.02</t>
  </si>
  <si>
    <t>Rimborsi in conto capitale a imprese di somme non dovute o incassate in eccesso</t>
  </si>
  <si>
    <t>2.4.7.04.01.03</t>
  </si>
  <si>
    <t>Rimborsi in conto capitale a altri soggetti di somme non dovute o incassate in eccesso</t>
  </si>
  <si>
    <t>2.4.7.04.01.03.003</t>
  </si>
  <si>
    <t>Rimborsi in conto capitale a Ue e Resto del Mondo</t>
  </si>
  <si>
    <t>2.4.7.04.02</t>
  </si>
  <si>
    <t>2.4.7.04.02.01</t>
  </si>
  <si>
    <t>Debiti per borse di studio</t>
  </si>
  <si>
    <t>Debiti per contratti di formazione specialistica area medica</t>
  </si>
  <si>
    <t>Debiti per tirocini formativi curriculari</t>
  </si>
  <si>
    <t>2.4.7.04.03</t>
  </si>
  <si>
    <t xml:space="preserve">Debiti verso collaboratori occasionali, continuativi ed altre forme di collaborazione </t>
  </si>
  <si>
    <t>2.4.7.04.03.01</t>
  </si>
  <si>
    <t>Debiti per tirocini formativi extracurriculari</t>
  </si>
  <si>
    <t>2.4.7.04.04</t>
  </si>
  <si>
    <t>Debiti verso terzi per costi di personale comandato</t>
  </si>
  <si>
    <t>2.4.7.04.04.01</t>
  </si>
  <si>
    <t>2.4.7.04.05</t>
  </si>
  <si>
    <t>Debiti per servitù passive e diritti di godimento a favore di terzi</t>
  </si>
  <si>
    <t>2.4.7.04.05.01</t>
  </si>
  <si>
    <t>2.4.7.04.05.01.001</t>
  </si>
  <si>
    <t>2.4.7.04.06</t>
  </si>
  <si>
    <t>Debiti per sanzioni</t>
  </si>
  <si>
    <t>2.4.7.04.06.01</t>
  </si>
  <si>
    <t>2.4.7.04.07</t>
  </si>
  <si>
    <t>Rimborsi di parte corrente di somme non dovute o incassate in eccesso</t>
  </si>
  <si>
    <t>2.4.7.04.07.01</t>
  </si>
  <si>
    <t>Rimborsi di parte corrente a Amministrazioni pubbliche di somme non dovute o incassate in eccesso</t>
  </si>
  <si>
    <t>2.4.7.04.07.02</t>
  </si>
  <si>
    <t>Rimborsi di parte corrente a imprese di somme non dovute o incassate in eccesso</t>
  </si>
  <si>
    <t>2.4.7.04.07.03</t>
  </si>
  <si>
    <t>Rimborsi di parte corrente a altri soggetti di somme non dovute o incassate in eccesso</t>
  </si>
  <si>
    <t>2.4.7.04.07.03.003</t>
  </si>
  <si>
    <t>Rimborsi di parte corrente a UE e Resto del Mondo</t>
  </si>
  <si>
    <t>2.4.7.04.08</t>
  </si>
  <si>
    <t>Debiti verso terzi per loro redditi di capitale</t>
  </si>
  <si>
    <t>2.4.7.04.08.01</t>
  </si>
  <si>
    <t>2.4.7.04.09</t>
  </si>
  <si>
    <t>Debiti per risarcimenti danni</t>
  </si>
  <si>
    <t>2.4.7.04.09.01</t>
  </si>
  <si>
    <t>2.4.7.04.10</t>
  </si>
  <si>
    <t>Debiti per indennizzi</t>
  </si>
  <si>
    <t>2.4.7.04.10.01</t>
  </si>
  <si>
    <t>2.4.7.04.11</t>
  </si>
  <si>
    <t>2.4.7.04.11.01</t>
  </si>
  <si>
    <r>
      <t>Debiti da oneri per il personale in quiescenza</t>
    </r>
    <r>
      <rPr>
        <strike/>
        <sz val="8"/>
        <color indexed="8"/>
        <rFont val="Arial"/>
        <family val="2"/>
      </rPr>
      <t>: pensioni, pensioni integrative e altro</t>
    </r>
  </si>
  <si>
    <t>2.4.7.04.12</t>
  </si>
  <si>
    <t>2.4.7.04.12.01</t>
  </si>
  <si>
    <t>2.4.7.04.13</t>
  </si>
  <si>
    <t>Altre ritenute diverse dalle ritenute erariali e previdenziali</t>
  </si>
  <si>
    <t>2.4.7.04.13.01</t>
  </si>
  <si>
    <t>2.4.7.04.13.01.001</t>
  </si>
  <si>
    <t>2.4.7.04.14</t>
  </si>
  <si>
    <t>2.4.7.04.14.01</t>
  </si>
  <si>
    <t>2.4.7.04.15</t>
  </si>
  <si>
    <t>Debiti per altre ritenute diverse dalle ritenute erariali e previdenziali</t>
  </si>
  <si>
    <t>2.4.7.04.15.01</t>
  </si>
  <si>
    <t>2.4.7.04.15.01.001</t>
  </si>
  <si>
    <t>2.4.7.04.16</t>
  </si>
  <si>
    <t>Debiti per derivati da ammortamento</t>
  </si>
  <si>
    <t>2.4.7.04.16.01</t>
  </si>
  <si>
    <t>Flussi periodici da erogare per derivati da ammortamento</t>
  </si>
  <si>
    <t>Spese derivanti dalla estinzione anticipata di derivati da ammortamento</t>
  </si>
  <si>
    <t>2.4.7.04.99</t>
  </si>
  <si>
    <t>Altri debiti n.a.c.</t>
  </si>
  <si>
    <t>2.4.7.04.99.99</t>
  </si>
  <si>
    <t>2.4.8</t>
  </si>
  <si>
    <t>Fatture da ricevere</t>
  </si>
  <si>
    <t>2.4.8.01</t>
  </si>
  <si>
    <t>2.4.8.01.01</t>
  </si>
  <si>
    <t>2.4.8.01.01.01</t>
  </si>
  <si>
    <t>2.4.8.01.01.01.001</t>
  </si>
  <si>
    <t>Ratei e risconti e contributi agli investimenti</t>
  </si>
  <si>
    <t>2.5.1</t>
  </si>
  <si>
    <t>Ratei passivi</t>
  </si>
  <si>
    <t>2.5.1.01</t>
  </si>
  <si>
    <t>Ratei di debito su costi del personale</t>
  </si>
  <si>
    <t>2.5.1.01.01</t>
  </si>
  <si>
    <t>2.5.1.01.01.01</t>
  </si>
  <si>
    <t>2.5.1.01.01.01.001</t>
  </si>
  <si>
    <t>E</t>
  </si>
  <si>
    <t>2.5.1.02</t>
  </si>
  <si>
    <t>Ratei di debito su acquisti di servizi ed utilizzo di beni di terzi</t>
  </si>
  <si>
    <t>2.5.1.02.01</t>
  </si>
  <si>
    <t>2.5.1.02.01.01</t>
  </si>
  <si>
    <t>2.5.1.02.01.01.001</t>
  </si>
  <si>
    <t>2.5.1.03</t>
  </si>
  <si>
    <t>Ratei di debito su altri costi</t>
  </si>
  <si>
    <t>2.5.1.03.01</t>
  </si>
  <si>
    <t>2.5.1.03.01.01</t>
  </si>
  <si>
    <t>2.5.1.03.01.01.001</t>
  </si>
  <si>
    <t>2.5.2</t>
  </si>
  <si>
    <t>Risconti passivi</t>
  </si>
  <si>
    <t>2.5.2.01</t>
  </si>
  <si>
    <t>Concessioni pluriennali</t>
  </si>
  <si>
    <t>2.5.2.01.01</t>
  </si>
  <si>
    <t>2.5.2.01.01.01</t>
  </si>
  <si>
    <t>2.5.2.01.01.01.001</t>
  </si>
  <si>
    <t>2.5.2.02</t>
  </si>
  <si>
    <t>Risconti per progetti in corso</t>
  </si>
  <si>
    <t>2.5.2.02.01</t>
  </si>
  <si>
    <t>2.5.2.02.01.01</t>
  </si>
  <si>
    <t>2.5.2.02.01.01.001</t>
  </si>
  <si>
    <t>2.5.2.09</t>
  </si>
  <si>
    <t>Altri risconti passivi</t>
  </si>
  <si>
    <t>2.5.2.09.01</t>
  </si>
  <si>
    <t>2.5.2.09.01.01</t>
  </si>
  <si>
    <t>2.5.2.09.01.01.001</t>
  </si>
  <si>
    <t>2.5.3</t>
  </si>
  <si>
    <t>Contributi agli investimenti</t>
  </si>
  <si>
    <t>2.5.3.01</t>
  </si>
  <si>
    <t>2.5.3.01.01</t>
  </si>
  <si>
    <t>Contributi agli investimenti da amministrazioni pubbliche</t>
  </si>
  <si>
    <t>2.5.3.01.01.01</t>
  </si>
  <si>
    <t>Contributi agli investimenti da Amministrazioni CENTRALI</t>
  </si>
  <si>
    <t>2.5.3.01.01.01.001</t>
  </si>
  <si>
    <t>2.5.3.01.01.01.002</t>
  </si>
  <si>
    <t>2.5.3.01.01.01.003</t>
  </si>
  <si>
    <t>2.5.3.01.01.01.004</t>
  </si>
  <si>
    <t>2.5.3.01.01.01.005</t>
  </si>
  <si>
    <t>2.5.3.01.01.01.006</t>
  </si>
  <si>
    <t>2.5.3.01.01.01.007</t>
  </si>
  <si>
    <t>2.5.3.01.01.01.008</t>
  </si>
  <si>
    <t>2.5.3.01.01.01.009</t>
  </si>
  <si>
    <t>2.5.3.01.01.01.010</t>
  </si>
  <si>
    <t>2.5.3.01.01.01.011</t>
  </si>
  <si>
    <t>2.5.3.01.01.01.012</t>
  </si>
  <si>
    <t>2.5.3.01.01.01.013</t>
  </si>
  <si>
    <t>2.5.3.01.01.01.999</t>
  </si>
  <si>
    <t>2.5.3.01.01.02</t>
  </si>
  <si>
    <t>Contributi agli investimenti da Amministrazioni LOCALI</t>
  </si>
  <si>
    <t>2.5.3.01.01.02.001</t>
  </si>
  <si>
    <t>2.5.3.01.01.02.002</t>
  </si>
  <si>
    <t>2.5.3.01.01.02.003</t>
  </si>
  <si>
    <t>2.5.3.01.01.02.004</t>
  </si>
  <si>
    <t>2.5.3.01.01.02.005</t>
  </si>
  <si>
    <t>2.5.3.01.01.02.006</t>
  </si>
  <si>
    <t>2.5.3.01.01.02.007</t>
  </si>
  <si>
    <t>2.5.3.01.01.02.008</t>
  </si>
  <si>
    <t>2.5.3.01.01.02.009</t>
  </si>
  <si>
    <t>2.5.3.01.01.02.010</t>
  </si>
  <si>
    <t>2.5.3.01.01.02.011</t>
  </si>
  <si>
    <t xml:space="preserve">Contributi agli investimenti da Aziende sanitarie locali </t>
  </si>
  <si>
    <t>2.5.3.01.01.02.012</t>
  </si>
  <si>
    <t>2.5.3.01.01.02.013</t>
  </si>
  <si>
    <t>2.5.3.01.01.02.014</t>
  </si>
  <si>
    <t>2.5.3.01.01.02.015</t>
  </si>
  <si>
    <t>2.5.3.01.01.02.016</t>
  </si>
  <si>
    <t>2.5.3.01.01.02.017</t>
  </si>
  <si>
    <t>2.5.3.01.01.02.018</t>
  </si>
  <si>
    <t>2.5.3.01.01.02.019</t>
  </si>
  <si>
    <t>2.5.3.01.01.02.999</t>
  </si>
  <si>
    <t>2.5.3.01.01.03</t>
  </si>
  <si>
    <t>Contributi agli investimenti da ENTI DI PREVIDENZA</t>
  </si>
  <si>
    <t>2.5.3.01.01.03.001</t>
  </si>
  <si>
    <t>2.5.3.01.01.03.002</t>
  </si>
  <si>
    <t>2.5.3.01.01.03.999</t>
  </si>
  <si>
    <t>2.5.3.01.01.04</t>
  </si>
  <si>
    <t>Contributi agli investimenti interni da unità locali e articolazioni funzionali della amministrazione</t>
  </si>
  <si>
    <t>2.5.3.01.01.04.001</t>
  </si>
  <si>
    <t>2.5.3.01.02</t>
  </si>
  <si>
    <t>2.5.3.01.02.01</t>
  </si>
  <si>
    <t>2.5.3.01.02.01.001</t>
  </si>
  <si>
    <t>2.5.3.01.03</t>
  </si>
  <si>
    <t>Contributi agli investimenti da Imprese</t>
  </si>
  <si>
    <t>2.5.3.01.03.01</t>
  </si>
  <si>
    <t>2.5.3.01.03.01.001</t>
  </si>
  <si>
    <t>2.5.3.01.03.02</t>
  </si>
  <si>
    <t>Contributi agli investimenti da imprese partecipate</t>
  </si>
  <si>
    <t>2.5.3.01.03.02.001</t>
  </si>
  <si>
    <t>2.5.3.01.03.99</t>
  </si>
  <si>
    <t>2.5.3.01.03.99.999</t>
  </si>
  <si>
    <t>2.5.3.01.04</t>
  </si>
  <si>
    <t>Contributi agli investimenti da Istituzioni sociali Private - ISP</t>
  </si>
  <si>
    <t>2.5.3.01.04.01</t>
  </si>
  <si>
    <t>2.5.3.01.04.01.001</t>
  </si>
  <si>
    <t xml:space="preserve">Contributi agli investimenti da Istituzioni Sociali Private </t>
  </si>
  <si>
    <t>2.5.3.01.05</t>
  </si>
  <si>
    <t>Contributi agli investimenti dall'Unione Europea e dal Resto del Mondo</t>
  </si>
  <si>
    <t>2.5.3.01.05.01</t>
  </si>
  <si>
    <t>Contributi agli investimenti dall'Unione Europea</t>
  </si>
  <si>
    <t>2.5.3.01.05.01.001</t>
  </si>
  <si>
    <t>2.5.3.01.05.02</t>
  </si>
  <si>
    <t>2.5.3.01.05.02.001</t>
  </si>
  <si>
    <t>Conti d'ordine</t>
  </si>
  <si>
    <t>3.1</t>
  </si>
  <si>
    <t>Impegni, beni di terzi e garanzie</t>
  </si>
  <si>
    <t>3.1.1</t>
  </si>
  <si>
    <t>Impegni</t>
  </si>
  <si>
    <t>3.1.1.01</t>
  </si>
  <si>
    <t>Impegni finanziari</t>
  </si>
  <si>
    <t>3.1.1.01.07</t>
  </si>
  <si>
    <t>Impegni su esercizi futuri</t>
  </si>
  <si>
    <t>3.1.1.01.07.01</t>
  </si>
  <si>
    <t>3.1.1.01.07.01.001</t>
  </si>
  <si>
    <t>CO</t>
  </si>
  <si>
    <t>3.1.1.01.08</t>
  </si>
  <si>
    <t>Creditori per impegni su esercizi futuri</t>
  </si>
  <si>
    <t>3.1.1.01.08.01</t>
  </si>
  <si>
    <t>3.1.1.01.08.01.001</t>
  </si>
  <si>
    <t>3.1.1.02</t>
  </si>
  <si>
    <t>Altri impegni</t>
  </si>
  <si>
    <t>3.1.1.02.01</t>
  </si>
  <si>
    <t>Contributi agli investimenti e trasferimenti in conto capitale da effettuare</t>
  </si>
  <si>
    <t>3.1.1.02.01.01</t>
  </si>
  <si>
    <t>3.1.1.02.01.01.001</t>
  </si>
  <si>
    <t>3.1.1.02.02</t>
  </si>
  <si>
    <t>Creditori per Contributi agli investimenti e trasferimenti in conto capitale da effettuare</t>
  </si>
  <si>
    <t>3.1.1.02.02.01</t>
  </si>
  <si>
    <t>3.1.1.02.02.01.001</t>
  </si>
  <si>
    <t>3.1.2</t>
  </si>
  <si>
    <t>Beni</t>
  </si>
  <si>
    <t>3.1.2.01</t>
  </si>
  <si>
    <t>Beni propri</t>
  </si>
  <si>
    <t>3.1.2.01.01</t>
  </si>
  <si>
    <t>Beni dati in uso a terzi</t>
  </si>
  <si>
    <t>3.1.2.01.01.01</t>
  </si>
  <si>
    <t>3.1.2.01.01.01.001</t>
  </si>
  <si>
    <t>3.1.2.01.02.01.001</t>
  </si>
  <si>
    <t>Depositari  beni propri</t>
  </si>
  <si>
    <t>3.1.2.02</t>
  </si>
  <si>
    <t>Beni di terzi</t>
  </si>
  <si>
    <t>3.1.2.02.01</t>
  </si>
  <si>
    <t>Beni di terzi in uso</t>
  </si>
  <si>
    <t>3.1.2.02.01.01</t>
  </si>
  <si>
    <t>3.1.2.02.01.01.001</t>
  </si>
  <si>
    <t>3.1.2.02.02</t>
  </si>
  <si>
    <t xml:space="preserve">Depositanti beni </t>
  </si>
  <si>
    <t>3.1.2.02.02.01</t>
  </si>
  <si>
    <t>3.1.2.02.02.01.001</t>
  </si>
  <si>
    <t>3.1.3</t>
  </si>
  <si>
    <t>Garanzie</t>
  </si>
  <si>
    <t>3.1.3.01</t>
  </si>
  <si>
    <t>Garanzie prestate a Amministrazioni Pubbliche</t>
  </si>
  <si>
    <t>3.1.3.01.01</t>
  </si>
  <si>
    <t>Fidejussioni per conto di altre Amministrazioni pubbliche</t>
  </si>
  <si>
    <t>3.1.3.01.01.01</t>
  </si>
  <si>
    <t>3.1.3.01.01.01.001</t>
  </si>
  <si>
    <t>3.1.3.01.02.01.001</t>
  </si>
  <si>
    <r>
      <t>Debitori per fide</t>
    </r>
    <r>
      <rPr>
        <sz val="8"/>
        <color indexed="10"/>
        <rFont val="Calibri"/>
        <family val="2"/>
      </rPr>
      <t>j</t>
    </r>
    <r>
      <rPr>
        <sz val="8"/>
        <color indexed="8"/>
        <rFont val="Calibri"/>
        <family val="2"/>
      </rPr>
      <t>ussioni a favore di altre Amministrazioni pubbliche</t>
    </r>
  </si>
  <si>
    <t>3.1.3.01.03.01.001</t>
  </si>
  <si>
    <t>Altre garanzie per conto di altre Amministrazioni pubbliche</t>
  </si>
  <si>
    <t>3.1.3.01.04.01.001</t>
  </si>
  <si>
    <t>Debitori per altre garanzie a favore di altre Amministrazioni pubbliche</t>
  </si>
  <si>
    <t>3.1.3.02</t>
  </si>
  <si>
    <t>Garanzie prestate a imprese controllate</t>
  </si>
  <si>
    <t>3.1.3.02.01</t>
  </si>
  <si>
    <t>Fidejussioni per conto di imprese controllate</t>
  </si>
  <si>
    <t>3.1.3.02.01.01</t>
  </si>
  <si>
    <t>3.1.3.02.01.01.001</t>
  </si>
  <si>
    <t>3.1.3.02.02.01.001</t>
  </si>
  <si>
    <r>
      <t>Debitori per fide</t>
    </r>
    <r>
      <rPr>
        <sz val="8"/>
        <color indexed="10"/>
        <rFont val="Calibri"/>
        <family val="2"/>
      </rPr>
      <t>j</t>
    </r>
    <r>
      <rPr>
        <sz val="8"/>
        <color indexed="8"/>
        <rFont val="Calibri"/>
        <family val="2"/>
      </rPr>
      <t>ussioni a favore di imprese controllate</t>
    </r>
  </si>
  <si>
    <t>3.1.3.02.03.01.001</t>
  </si>
  <si>
    <t>Altre garanzie per conto di imprese controllate</t>
  </si>
  <si>
    <t>3.1.3.02.04.01.001</t>
  </si>
  <si>
    <t>Debitori per altre garanzie a favore di imprese controllate</t>
  </si>
  <si>
    <t>3.1.3.03</t>
  </si>
  <si>
    <t>Garanzie prestate a imprese partecipate</t>
  </si>
  <si>
    <t>3.1.3.03.01</t>
  </si>
  <si>
    <t>Fidejussioni per conto di imprese partecipate</t>
  </si>
  <si>
    <t>3.1.3.03.01.01</t>
  </si>
  <si>
    <t>3.1.3.03.01.01.001</t>
  </si>
  <si>
    <t>3.1.3.03.02.01.001</t>
  </si>
  <si>
    <r>
      <t>Debitori per fide</t>
    </r>
    <r>
      <rPr>
        <sz val="8"/>
        <color indexed="10"/>
        <rFont val="Calibri"/>
        <family val="2"/>
      </rPr>
      <t>j</t>
    </r>
    <r>
      <rPr>
        <sz val="8"/>
        <color indexed="8"/>
        <rFont val="Calibri"/>
        <family val="2"/>
      </rPr>
      <t>ussioni a favore di imprese partecipate</t>
    </r>
  </si>
  <si>
    <t>3.1.3.03.03.01.001</t>
  </si>
  <si>
    <t>Altre garanzie per conto di imprese partecipate</t>
  </si>
  <si>
    <t>3.1.3.03.04.01.001</t>
  </si>
  <si>
    <t>Debitori per altre garanzie a favore di imprese partecipate</t>
  </si>
  <si>
    <t>3.1.3.04</t>
  </si>
  <si>
    <t>Garanzie prestate a altre imprese</t>
  </si>
  <si>
    <t>3.1.3.04.01</t>
  </si>
  <si>
    <t>Fidejussioni per conto di altre imprese</t>
  </si>
  <si>
    <t>3.1.3.04.01.01</t>
  </si>
  <si>
    <t>3.1.3.04.01.01.001</t>
  </si>
  <si>
    <t>3.1.3.04.02.01.001</t>
  </si>
  <si>
    <r>
      <t>Debitori per fide</t>
    </r>
    <r>
      <rPr>
        <sz val="8"/>
        <color indexed="10"/>
        <rFont val="Calibri"/>
        <family val="2"/>
      </rPr>
      <t>j</t>
    </r>
    <r>
      <rPr>
        <sz val="8"/>
        <color indexed="8"/>
        <rFont val="Calibri"/>
        <family val="2"/>
      </rPr>
      <t>ussioni a favore di altre imprese</t>
    </r>
  </si>
  <si>
    <t>3.1.3.04.03.01.001</t>
  </si>
  <si>
    <t>Altre garanzie per conto di altre imprese</t>
  </si>
  <si>
    <t>3.1.3.04.04.01.001</t>
  </si>
  <si>
    <t>Debitori per altre garanzie a favore di altre imprese</t>
  </si>
  <si>
    <r>
      <t xml:space="preserve">Importo 
</t>
    </r>
    <r>
      <rPr>
        <i/>
        <sz val="11"/>
        <color theme="1"/>
        <rFont val="Calibri"/>
        <family val="2"/>
        <scheme val="minor"/>
      </rPr>
      <t>(inserire gli importi solo nelle celle evidenziate in giallo)</t>
    </r>
  </si>
  <si>
    <r>
      <t xml:space="preserve">Attrezzature </t>
    </r>
    <r>
      <rPr>
        <b/>
        <sz val="8"/>
        <color indexed="8"/>
        <rFont val="Arial"/>
        <family val="2"/>
      </rPr>
      <t>acquisite mediante operazioni di leasing finanziario</t>
    </r>
  </si>
  <si>
    <r>
      <t>Fabbricati ad uso commerciale</t>
    </r>
    <r>
      <rPr>
        <sz val="8"/>
        <color indexed="8"/>
        <rFont val="Arial"/>
        <family val="2"/>
      </rPr>
      <t xml:space="preserve"> di valore culturale, storico ed artistico</t>
    </r>
  </si>
  <si>
    <r>
      <t xml:space="preserve">Fabbricati ad uso commerciale </t>
    </r>
    <r>
      <rPr>
        <sz val="8"/>
        <color indexed="8"/>
        <rFont val="Arial"/>
        <family val="2"/>
      </rPr>
      <t>di valore culturale, storico ed artistico</t>
    </r>
  </si>
  <si>
    <r>
      <t>Fabbricati ad uso commerciale</t>
    </r>
    <r>
      <rPr>
        <strike/>
        <sz val="8"/>
        <color indexed="8"/>
        <rFont val="Arial"/>
        <family val="2"/>
      </rPr>
      <t xml:space="preserve"> </t>
    </r>
  </si>
  <si>
    <r>
      <t xml:space="preserve">Fabbricati ad uso commerciale </t>
    </r>
    <r>
      <rPr>
        <strike/>
        <sz val="8"/>
        <color indexed="8"/>
        <rFont val="Arial"/>
        <family val="2"/>
      </rPr>
      <t xml:space="preserve"> </t>
    </r>
    <r>
      <rPr>
        <sz val="8"/>
        <color indexed="8"/>
        <rFont val="Arial"/>
        <family val="2"/>
      </rPr>
      <t>acquisiti mediante operazioni di leasing finanziario</t>
    </r>
  </si>
  <si>
    <r>
      <t xml:space="preserve">Crediti da riscossione </t>
    </r>
    <r>
      <rPr>
        <sz val="8"/>
        <color indexed="8"/>
        <rFont val="Arial"/>
        <family val="2"/>
      </rPr>
      <t xml:space="preserve">Tributo per i servizi indivisibili (TASI) </t>
    </r>
  </si>
  <si>
    <r>
      <t xml:space="preserve">Imposte sul reddito delle </t>
    </r>
    <r>
      <rPr>
        <b/>
        <sz val="8"/>
        <color indexed="8"/>
        <rFont val="Arial"/>
        <family val="2"/>
      </rPr>
      <t>società (ex IRPEG)</t>
    </r>
  </si>
  <si>
    <r>
      <t xml:space="preserve">Altri contributi </t>
    </r>
    <r>
      <rPr>
        <b/>
        <sz val="8"/>
        <color indexed="8"/>
        <rFont val="Calibri"/>
        <family val="2"/>
      </rPr>
      <t>erogati direttamente al proprio personale</t>
    </r>
  </si>
  <si>
    <r>
      <rPr>
        <b/>
        <sz val="9"/>
        <color theme="1"/>
        <rFont val="Calibri"/>
        <family val="2"/>
      </rPr>
      <t xml:space="preserve">Debiti per trasferimenti a famiglie per Borse di studio, </t>
    </r>
    <r>
      <rPr>
        <b/>
        <sz val="8"/>
        <rFont val="Calibri"/>
        <family val="2"/>
      </rPr>
      <t>dottorati di ricerca e contratti di formazione specialistica area medica</t>
    </r>
  </si>
  <si>
    <t>Debiti da oneri per il personale in quiescenza</t>
  </si>
  <si>
    <t>Debiti per arretrati per oneri per il personale in quiescenza</t>
  </si>
  <si>
    <t xml:space="preserve">Fondo ammortamento attrezzature </t>
  </si>
  <si>
    <r>
      <t xml:space="preserve">Finanziamenti a medio / lungo  termine da Cassa Depositi e Prestiti </t>
    </r>
    <r>
      <rPr>
        <sz val="8"/>
        <color indexed="8"/>
        <rFont val="Arial"/>
        <family val="2"/>
      </rPr>
      <t>Gestione CDP SpA</t>
    </r>
  </si>
  <si>
    <r>
      <t xml:space="preserve">Imposte sul reddito delle </t>
    </r>
    <r>
      <rPr>
        <sz val="8"/>
        <color indexed="8"/>
        <rFont val="Arial"/>
        <family val="2"/>
      </rPr>
      <t>società (ex IRPEG)</t>
    </r>
  </si>
  <si>
    <r>
      <t xml:space="preserve">Altri contributi </t>
    </r>
    <r>
      <rPr>
        <sz val="8"/>
        <color indexed="8"/>
        <rFont val="Calibri"/>
        <family val="2"/>
        <scheme val="minor"/>
      </rPr>
      <t>erogati direttamente al proprio personale</t>
    </r>
  </si>
  <si>
    <r>
      <t xml:space="preserve">Debiti verso borsisti, </t>
    </r>
    <r>
      <rPr>
        <sz val="8"/>
        <color indexed="8"/>
        <rFont val="Arial"/>
        <family val="2"/>
      </rPr>
      <t>dottorandi di ricerca e specializzandi area medica</t>
    </r>
  </si>
  <si>
    <r>
      <t xml:space="preserve">Debiti per Interessi passivi a INPS su </t>
    </r>
    <r>
      <rPr>
        <sz val="8"/>
        <color indexed="8"/>
        <rFont val="Calibri"/>
        <family val="2"/>
      </rPr>
      <t xml:space="preserve">finanziamenti a breve termine </t>
    </r>
  </si>
  <si>
    <r>
      <t xml:space="preserve">Debiti per Interessi passivi a INAIL </t>
    </r>
    <r>
      <rPr>
        <strike/>
        <sz val="8"/>
        <color indexed="8"/>
        <rFont val="Calibri"/>
        <family val="2"/>
      </rPr>
      <t>su m</t>
    </r>
    <r>
      <rPr>
        <sz val="8"/>
        <color indexed="8"/>
        <rFont val="Calibri"/>
        <family val="2"/>
      </rPr>
      <t xml:space="preserve">finanziamenti a breve termine </t>
    </r>
  </si>
  <si>
    <r>
      <t>Debiti per Interessi passivi a altri Enti di Previdenza n.a.c. su</t>
    </r>
    <r>
      <rPr>
        <strike/>
        <sz val="8"/>
        <color indexed="8"/>
        <rFont val="Calibri"/>
        <family val="2"/>
      </rPr>
      <t xml:space="preserve"> </t>
    </r>
    <r>
      <rPr>
        <sz val="8"/>
        <color indexed="8"/>
        <rFont val="Calibri"/>
        <family val="2"/>
      </rPr>
      <t xml:space="preserve">finanziamenti a breve termine </t>
    </r>
  </si>
  <si>
    <t>E.1.01.01.49.001</t>
  </si>
  <si>
    <t>Tasse sulle concessioni comunali riscosse a seguito dell'attività ordinaria di gestione</t>
  </si>
  <si>
    <t>E.1.01.01.60.001</t>
  </si>
  <si>
    <t>Tributo per l'esercizio delle funzioni di tutela, protezione e igiene dell'ambiente</t>
  </si>
  <si>
    <r>
      <t xml:space="preserve">Entrate derivanti dalla estinzione anticipata di derivati da </t>
    </r>
    <r>
      <rPr>
        <sz val="8"/>
        <color indexed="8"/>
        <rFont val="Arial"/>
        <family val="2"/>
      </rPr>
      <t>ammortamento</t>
    </r>
  </si>
  <si>
    <t xml:space="preserve">altri soggetti </t>
  </si>
  <si>
    <r>
      <t xml:space="preserve">Crediti da azioni di </t>
    </r>
    <r>
      <rPr>
        <sz val="8"/>
        <color indexed="8"/>
        <rFont val="Calibri"/>
        <family val="2"/>
      </rPr>
      <t>regresso</t>
    </r>
    <r>
      <rPr>
        <strike/>
        <sz val="8"/>
        <color indexed="8"/>
        <rFont val="Calibri"/>
        <family val="2"/>
      </rPr>
      <t xml:space="preserve"> </t>
    </r>
    <r>
      <rPr>
        <sz val="8"/>
        <color indexed="8"/>
        <rFont val="Calibri"/>
        <family val="2"/>
      </rPr>
      <t>nei confronti di terzi</t>
    </r>
  </si>
  <si>
    <t>B-IV-2-a</t>
  </si>
  <si>
    <t>B-IV-2-c</t>
  </si>
  <si>
    <t>B-IV-2-b</t>
  </si>
  <si>
    <t>imprese  partecipate</t>
  </si>
  <si>
    <r>
      <t>Crediti da Alienazione di software</t>
    </r>
    <r>
      <rPr>
        <sz val="8"/>
        <color indexed="8"/>
        <rFont val="Calibri"/>
        <family val="2"/>
      </rPr>
      <t xml:space="preserve"> autoprodotto</t>
    </r>
  </si>
  <si>
    <t>Addendi formula della voce "Debiti verso fornitori"</t>
  </si>
  <si>
    <t>Debiti per Trasferimenti per conto terzi a Imprese controllate</t>
  </si>
  <si>
    <r>
      <t xml:space="preserve">Importo impegni operazioni finanziarie imputati agli esercizi successivi
</t>
    </r>
    <r>
      <rPr>
        <i/>
        <sz val="9"/>
        <rFont val="Arial"/>
        <family val="2"/>
      </rPr>
      <t xml:space="preserve"> (inserire gli importi solo nelle celle evidenziate in giallo)</t>
    </r>
  </si>
  <si>
    <r>
      <t xml:space="preserve">Importo residui att.
</t>
    </r>
    <r>
      <rPr>
        <i/>
        <sz val="9"/>
        <rFont val="Arial"/>
        <family val="2"/>
      </rPr>
      <t xml:space="preserve"> (inserire gli importi  nelle celle evidenziate in giallo)</t>
    </r>
  </si>
  <si>
    <r>
      <t xml:space="preserve">Importo residui pass.
</t>
    </r>
    <r>
      <rPr>
        <i/>
        <sz val="9"/>
        <rFont val="Arial"/>
        <family val="2"/>
      </rPr>
      <t xml:space="preserve"> (inserire gli importi nelle celle evidenziate in giallo)</t>
    </r>
  </si>
  <si>
    <r>
      <t xml:space="preserve">Totale
</t>
    </r>
    <r>
      <rPr>
        <i/>
        <sz val="9"/>
        <rFont val="Arial"/>
        <family val="2"/>
      </rPr>
      <t>(Importi calcolati)</t>
    </r>
  </si>
  <si>
    <t>Crediti da tributi destinati al finanziamento della sanità</t>
  </si>
  <si>
    <t>verso l'erario</t>
  </si>
  <si>
    <t>A) CREDITI vs.LO STATO ED ALTRE AMMINISTRAZIONI PUBBLICHE PER LA PARTECIPAZIONE AL FONDO DI DOTAZIONE</t>
  </si>
  <si>
    <t>TOTALE CREDITI vs PARTECIPANTI (A)</t>
  </si>
  <si>
    <t>B) IMMOBILIZZAZIONI</t>
  </si>
  <si>
    <t>Costi di ricerca sviluppo e pubblicità</t>
  </si>
  <si>
    <t>Diritti di brevetto ed utilizzazione opere dell'ingegno</t>
  </si>
  <si>
    <t>Concessioni, licenze, marchi e diritti simile</t>
  </si>
  <si>
    <t>Immobilizzazioni in corso ed acconti</t>
  </si>
  <si>
    <t>Altre</t>
  </si>
  <si>
    <t>Totale immobilizzazioni immateriali</t>
  </si>
  <si>
    <t>Fabbricati</t>
  </si>
  <si>
    <t>Infrastrutture</t>
  </si>
  <si>
    <t xml:space="preserve">Terreni </t>
  </si>
  <si>
    <t>di cui in leasing finanziario</t>
  </si>
  <si>
    <t>Attrezzature industriali e commerciali</t>
  </si>
  <si>
    <t xml:space="preserve">Mezzi di trasporto </t>
  </si>
  <si>
    <t>Macchine per ufficio e hardware</t>
  </si>
  <si>
    <t>Totale immobilizzazioni materiali</t>
  </si>
  <si>
    <t xml:space="preserve">Partecipazioni in </t>
  </si>
  <si>
    <t>Crediti verso</t>
  </si>
  <si>
    <t>Totale immobilizzazioni finanziarie</t>
  </si>
  <si>
    <t>TOTALE IMMOBILIZZAZIONI (B)</t>
  </si>
  <si>
    <t>C) ATTIVO CIRCOLANTE</t>
  </si>
  <si>
    <t>Totale rimanenze</t>
  </si>
  <si>
    <t>Crediti di natura tributaria</t>
  </si>
  <si>
    <t>Crediti per trasferimenti e contributi</t>
  </si>
  <si>
    <t>verso amministrazioni pubbliche</t>
  </si>
  <si>
    <t>verso altri soggetti</t>
  </si>
  <si>
    <t>Verso clienti ed utenti</t>
  </si>
  <si>
    <t xml:space="preserve">Altri Crediti </t>
  </si>
  <si>
    <t>per attività svolta per c/terzi</t>
  </si>
  <si>
    <t>Totale crediti</t>
  </si>
  <si>
    <t>Attività finanziarie che non costituiscono immobilizzi</t>
  </si>
  <si>
    <t>Totale attività finanziarie che non costituiscono immobilizzi</t>
  </si>
  <si>
    <t>Istituto tesoriere</t>
  </si>
  <si>
    <t>presso Banca d'Italia</t>
  </si>
  <si>
    <t>Altri conti presso la tesoreria statale intestati all'ente</t>
  </si>
  <si>
    <t>Totale disponibilità liquide</t>
  </si>
  <si>
    <t>TOTALE ATTIVO CIRCOLANTE (C)</t>
  </si>
  <si>
    <t>D) RATEI E RISCONTI</t>
  </si>
  <si>
    <t xml:space="preserve">Ratei attivi </t>
  </si>
  <si>
    <t>TOTALE RATEI E RISCONTI  (D)</t>
  </si>
  <si>
    <t>TOTALE DELL'ATTIVO (A+B+C+D)</t>
  </si>
  <si>
    <t>A) PATRIMONIO NETTO</t>
  </si>
  <si>
    <t xml:space="preserve">Riserve </t>
  </si>
  <si>
    <t>da capitale</t>
  </si>
  <si>
    <t>da permessi di costruire</t>
  </si>
  <si>
    <t>riserve indisponibili per beni demaniali e patrimoniali indisponibili e per i beni culturali</t>
  </si>
  <si>
    <t>altre riserve indisponibili</t>
  </si>
  <si>
    <t>TOTALE PATRIMONIO NETTO (A)</t>
  </si>
  <si>
    <t>B) FONDI PER RISCHI ED ONERI</t>
  </si>
  <si>
    <t>Per trattamento di quiescenza</t>
  </si>
  <si>
    <t>Per imposte</t>
  </si>
  <si>
    <t>TOTALE FONDI RISCHI ED ONERI (B)</t>
  </si>
  <si>
    <t>C)TRATTAMENTO DI FINE RAPPORTO</t>
  </si>
  <si>
    <t>TOTALE T.F.R. (C)</t>
  </si>
  <si>
    <t xml:space="preserve">a </t>
  </si>
  <si>
    <t>enti finanziati dal servizio sanitario nazionale</t>
  </si>
  <si>
    <t xml:space="preserve">Altri debiti </t>
  </si>
  <si>
    <t>TOTALE DEBITI ( D)</t>
  </si>
  <si>
    <t>E) RATEI E RISCONTI E CONTRIBUTI AGLI INVESTIMENTI</t>
  </si>
  <si>
    <t xml:space="preserve">Ratei passivi </t>
  </si>
  <si>
    <t xml:space="preserve">Contributi agli investimenti </t>
  </si>
  <si>
    <t>da altre amministrazioni pubbliche</t>
  </si>
  <si>
    <t>da altri soggetti</t>
  </si>
  <si>
    <t>TOTALE RATEI E RISCONTI (E)</t>
  </si>
  <si>
    <t>TOTALE DEL PASSIVO (A+B+C+D+E)</t>
  </si>
  <si>
    <t>CONTI D'ORDINE</t>
  </si>
  <si>
    <t>1) Impegni su esercizi futuri</t>
  </si>
  <si>
    <t>2) beni di terzi in uso</t>
  </si>
  <si>
    <t>3) beni dati in uso a terzi</t>
  </si>
  <si>
    <t>4) garanzie prestate a amministrazioni pubbliche</t>
  </si>
  <si>
    <t>5) garanzie prestate a imprese controllate</t>
  </si>
  <si>
    <t>6) garanzie prestate a imprese partecipate</t>
  </si>
  <si>
    <t xml:space="preserve">7) garanzie prestate a altre imprese </t>
  </si>
  <si>
    <t>TOTALE CONTI D'ORDINE</t>
  </si>
  <si>
    <t xml:space="preserve">per attività svolta per c/terzi </t>
  </si>
  <si>
    <t xml:space="preserve">Crediti     </t>
  </si>
  <si>
    <t xml:space="preserve">Immobilizzazioni Finanziarie </t>
  </si>
  <si>
    <t xml:space="preserve">Altre immobilizzazioni materiali </t>
  </si>
  <si>
    <t>Totale dare</t>
  </si>
  <si>
    <t>Totale avere</t>
  </si>
  <si>
    <t>Allegato B</t>
  </si>
  <si>
    <t>CONTO CORRENTE DI TESORERIA</t>
  </si>
  <si>
    <t>Importo</t>
  </si>
  <si>
    <t xml:space="preserve">FONDO DI CASSA DELL'ENTE ALL' INIZIO DELL'ANNO (1)                                                                      </t>
  </si>
  <si>
    <t xml:space="preserve">RISCOSSIONI EFFETTUATE DALL'ENTE A TUTTO IL MESE (2)                                                               </t>
  </si>
  <si>
    <t xml:space="preserve">PAGAMENTI EFFETTUATI DALL'ENTE A TUTTO IL MESE (3)                                                                 </t>
  </si>
  <si>
    <t xml:space="preserve">FONDO DI CASSA DELL'ENTE ALLA FINE DEL PERIODO DI RIFERIMENTO (4) = (1+2-3)                                              </t>
  </si>
  <si>
    <t xml:space="preserve">di cui FONDO DI CASSA DELL'ENTE ALLA FINE DEL PERIODO DI RIFERIMENTO - QUOTA VINCOLATA                                   </t>
  </si>
  <si>
    <t>FONDI DELL'ENTE PRESSO IL  TESORIERE  AL DI FUORI DEL CONTO DI TESORERIA</t>
  </si>
  <si>
    <t>DISPONIBILITA' LIQUIDE LIBERE ALLA FINE DEL MESE COMPRESE QUELLE REIMPIEGATE IN OPERAZIONI FINANZIARIE</t>
  </si>
  <si>
    <t>DISPONIBILITA' LIQUIDE VINCOLATE ALLA FINE DEL MESE COMPRESE QUELLE REIMPIEGATE IN OPERAZIONI FINANZIARIE</t>
  </si>
  <si>
    <t xml:space="preserve">CONCORDANZA TRA IL CONTO DI TESORERIA E LA CONTABILITA' SPECIALE DI T.U.       </t>
  </si>
  <si>
    <t xml:space="preserve">DISPONIBILITA' LIQUIDE PRESSO IL CONTO DI TESORERIA SENZA OBBLIGO DI RIVERSAMENTO A FINE PERIODO DI RIFERIMENTO, COMPRESE QUELLE REIMPIEGATE IN OPERAZIONI FINANZIARIE (5)                                        </t>
  </si>
  <si>
    <t xml:space="preserve">RISCOSSIONI EFFETTUATE DAL TESORIERE A TUTTO IL MESE E NON CONTABILIZZATE NELLA CONTABILITA' SPECIALE (6)                   </t>
  </si>
  <si>
    <t xml:space="preserve">PAGAMENTI EFFETTUATI DAL TESORIERE A TUTTO IL MESE E NON CONTABILIZZATI NELLA CONTABILITA' SPECIALE (7)                     </t>
  </si>
  <si>
    <t xml:space="preserve">VERSAMENTI PRESSO LA CONTABILITA' SPECIALE NON CONTABILIZZATI DAL TESORIERE A TUTTO IL MESE (8)                                     </t>
  </si>
  <si>
    <t xml:space="preserve">PRELIEVI DALLA CONTABILITA' SPECIALE NON CONTABILIZZATI DAL TESORIERE  A TUTTO IL MESE (9)                                     </t>
  </si>
  <si>
    <t>SALDO PRESSO LA CONTABILITA' SPECIALE A FINE PERIODO DI RIFERIMENTO (4-5-6+7+8-9)</t>
  </si>
  <si>
    <r>
      <t xml:space="preserve">FONDI DELL'ENTE PRESSO ALTRI ISTITUTI DI CREDITO                                                                                                                        </t>
    </r>
    <r>
      <rPr>
        <i/>
        <sz val="10"/>
        <rFont val="MS Sans Serif"/>
        <family val="2"/>
      </rPr>
      <t/>
    </r>
  </si>
  <si>
    <t>PROSPETTO DA COMPILARE SULLA BASE DI DATI EXTRA-CONTABILI</t>
  </si>
  <si>
    <t xml:space="preserve"> Se i dati SIOPE sono incoerenti rispetto a quelli dell'estratto conto del tesoriere, è possibile compilare il prospetto di seguito riportato con i dati comunicati dal tesoriere</t>
  </si>
  <si>
    <r>
      <t>Fondi ammortamento di Fabbricati ad uso commerciale</t>
    </r>
    <r>
      <rPr>
        <strike/>
        <sz val="8"/>
        <color indexed="8"/>
        <rFont val="Arial"/>
        <family val="2"/>
      </rPr>
      <t xml:space="preserve"> </t>
    </r>
  </si>
  <si>
    <t>Descrizione Crediti</t>
  </si>
  <si>
    <t xml:space="preserve">Totale </t>
  </si>
  <si>
    <t>Addendi dei Crediti verso PA</t>
  </si>
  <si>
    <t>Addendi dei Crediti verso Clienti e utenti</t>
  </si>
  <si>
    <t>Addendi dei Crediti verso verso altri</t>
  </si>
  <si>
    <t>CODIFICA SITUAZIONE PATRIMONIALE</t>
  </si>
  <si>
    <r>
      <t>Crediti stralciati</t>
    </r>
    <r>
      <rPr>
        <i/>
        <sz val="10"/>
        <rFont val="Arial"/>
        <family val="2"/>
      </rPr>
      <t xml:space="preserve"> (inserire gli importi solo nelle celle evidenziate in giallo)</t>
    </r>
  </si>
  <si>
    <r>
      <t xml:space="preserve">Crediti al netto del FCDE da esporre nello Stato Patrimoniale </t>
    </r>
    <r>
      <rPr>
        <i/>
        <sz val="10"/>
        <rFont val="Arial"/>
        <family val="2"/>
      </rPr>
      <t>(importi calcolati)</t>
    </r>
  </si>
  <si>
    <t>U.7.02.04.02.001</t>
  </si>
  <si>
    <t>Restituzione di depositi cauzionali o contrattuali di terzi</t>
  </si>
  <si>
    <t>C-II-4-a</t>
  </si>
  <si>
    <t>Crediti verso l'Erario</t>
  </si>
  <si>
    <r>
      <t xml:space="preserve">Quota del fondo svalutazione crediti  di importo pari ai crediti stralciati </t>
    </r>
    <r>
      <rPr>
        <i/>
        <sz val="10"/>
        <rFont val="Arial"/>
        <family val="2"/>
      </rPr>
      <t>(importi calcolati)</t>
    </r>
  </si>
  <si>
    <r>
      <t xml:space="preserve">Quota del fondo svalutazione crediti di importo pari al FCDE accantonato nel risultato di amministrazione </t>
    </r>
    <r>
      <rPr>
        <i/>
        <sz val="10"/>
        <rFont val="Arial"/>
        <family val="2"/>
      </rPr>
      <t>(inserire gli importi solo nelle celle evidenziate in giallo)</t>
    </r>
  </si>
  <si>
    <r>
      <t xml:space="preserve"> Crediti definiti sulla base dei residui attivi </t>
    </r>
    <r>
      <rPr>
        <i/>
        <sz val="10"/>
        <rFont val="Arial"/>
        <family val="2"/>
      </rPr>
      <t>(importi calcolati)</t>
    </r>
  </si>
  <si>
    <t>D-5-c</t>
  </si>
  <si>
    <t>Crediti per attività svolta per c/terzi</t>
  </si>
  <si>
    <r>
      <t>Crediti stralciati</t>
    </r>
    <r>
      <rPr>
        <i/>
        <sz val="10"/>
        <rFont val="Arial"/>
        <family val="2"/>
      </rPr>
      <t xml:space="preserve">  (importi calcolati)</t>
    </r>
  </si>
  <si>
    <r>
      <t xml:space="preserve">Crediti incassati nei conti correnti postali intestati all'ente </t>
    </r>
    <r>
      <rPr>
        <sz val="10"/>
        <rFont val="Arial"/>
        <family val="2"/>
      </rPr>
      <t>(inserire gli importi  nelle celle evidenziate in giallo)</t>
    </r>
  </si>
  <si>
    <t>Spese derivanti dalla chiusura anticipata di un derivato di ammortamento</t>
  </si>
  <si>
    <t>Totale</t>
  </si>
  <si>
    <t>Fondo ammortamento - importi calcolati automaticamente sulla base dei dati inseriti nella colonna E delle riche da 2 a 303, salvo che per le voci evidenziate in giallo (che devono essere inseriti)</t>
  </si>
  <si>
    <t>ISTRUZIONI</t>
  </si>
  <si>
    <t>FONDI PER RISCHI E ONERI E FONDO PER IL TFR</t>
  </si>
  <si>
    <t xml:space="preserve">PATRIMONIO NETTO </t>
  </si>
  <si>
    <t xml:space="preserve">D) DEBITI  </t>
  </si>
  <si>
    <t>Addendi dei Crediti verso PA stralciati</t>
  </si>
  <si>
    <t>Addendi dei Crediti verso Clienti e utenti stralciati</t>
  </si>
  <si>
    <t>Addendi dei Crediti verso verso altri stralciati</t>
  </si>
  <si>
    <t>E.2.01.01.01.014</t>
  </si>
  <si>
    <t>Trasferimenti correnti da Stato - Fondo Sanitario Nazionale - finanziamento del Servizio sanitario nazionale</t>
  </si>
  <si>
    <t>1.3.2.03.01.01.014</t>
  </si>
  <si>
    <t>Crediti per Trasferimenti correnti da Stato - Fondo Sanitario Nazionale - finanziamento del Servizio sanitario nazionale</t>
  </si>
  <si>
    <t>SITUAZIONE PATRIMONIALE SEMPLIFICATA</t>
  </si>
  <si>
    <t>Anno "n"</t>
  </si>
  <si>
    <t>Anno "n-1"</t>
  </si>
  <si>
    <t>Descrizione Piano finanziario: Residui attivi e accertamenti pluriennali al 31 dicembre</t>
  </si>
  <si>
    <r>
      <t xml:space="preserve">CREDITI  AL 31 DICEMBRE DELL'ANNO CUI SI RIFERISCE LA SITUAZIONE PATRIMONIALE IN ELABORAZIONE                                                                                                                                             </t>
    </r>
    <r>
      <rPr>
        <sz val="9"/>
        <rFont val="Arial"/>
        <family val="2"/>
      </rPr>
      <t>(inserire i dati risultanti dall'elenco dei residui attivi, degli accertamenti pluriennali e dei crediti stralciati al 31 dicembre, classificati secondo la codifica del modulo finanziario del piano dei conti integrato).</t>
    </r>
  </si>
  <si>
    <r>
      <rPr>
        <b/>
        <sz val="11"/>
        <rFont val="Arial"/>
        <family val="2"/>
      </rPr>
      <t xml:space="preserve">DEBITI AL 31 DICEMBRE DELL'ANNO CUI SI RIFERISCE LA SITUAZIONE PATRIMONIALE IN ELABORAZIONE                                                                      </t>
    </r>
    <r>
      <rPr>
        <sz val="9"/>
        <rFont val="Arial"/>
        <family val="2"/>
      </rPr>
      <t>(inserire i dati risultanti dall'elenco dei residui passivi e degli impegni  pluriennali  al 31 dicembre, classificati secondo la codifica del modulo finanziario del piano dei conti integrato).</t>
    </r>
  </si>
  <si>
    <t>Descrizione  Piano Finanziario: Residui passivi e impegni pluriennali al 31 dicembre</t>
  </si>
  <si>
    <t xml:space="preserve"> FONDO SVALUTAZIONE CREDITI (inserire i dati risultanti dall'allegato al rendiconto concernente il FCDE)</t>
  </si>
  <si>
    <t xml:space="preserve">Fondo svalutazione crediti  al 31 dicembre  </t>
  </si>
  <si>
    <r>
      <t xml:space="preserve"> </t>
    </r>
    <r>
      <rPr>
        <b/>
        <sz val="9"/>
        <rFont val="Arial"/>
        <family val="2"/>
      </rPr>
      <t xml:space="preserve">FONDO PER RISCHI E ONERI E FONDO PER IL TRATTAMENTO DI FINE RAPPORTO                                                                                                                                                                                                                                     </t>
    </r>
    <r>
      <rPr>
        <sz val="9"/>
        <rFont val="Arial"/>
        <family val="2"/>
      </rPr>
      <t>(inserire i dati risultanti dall'allegato al rendiconto concernente il risltato di amministrazione relativi alle quote accantonate del risultato di amministrazione)</t>
    </r>
  </si>
  <si>
    <r>
      <t xml:space="preserve">Importi accantonati nel risultato di amministrazione al 31 dicembre
</t>
    </r>
    <r>
      <rPr>
        <i/>
        <sz val="11"/>
        <color theme="1"/>
        <rFont val="Calibri"/>
        <family val="2"/>
        <scheme val="minor"/>
      </rPr>
      <t>(inserire gli importi solo nelle celle evidenziate in giallo)</t>
    </r>
  </si>
  <si>
    <t>PROSPETTO DELLE DISPONIBILITA' LIQUIDE AL 31 DICEMBRE</t>
  </si>
  <si>
    <t>Inserire i dati del prospetto SIOPE delle disponibilità liquide trasmesso dal tesoriere alla banca dati SIOPE scaricabile da www.siope.it dal 27 gennaio dell'anno successivo a quello di riferimento</t>
  </si>
  <si>
    <r>
      <t xml:space="preserve">Importo
 </t>
    </r>
    <r>
      <rPr>
        <i/>
        <sz val="9"/>
        <color theme="1"/>
        <rFont val="Calibri"/>
        <family val="2"/>
        <scheme val="minor"/>
      </rPr>
      <t>(inserire gli importi solo nelle celle evidenziate in giallo)</t>
    </r>
  </si>
  <si>
    <t>INFORMAZIONI  DELLA SITUAZIONE PATRIMONIALE  AL 31 DICEMBRE, DETERMINATI SULLA BASE DI DATI EXTRA-CONTABILI</t>
  </si>
  <si>
    <r>
      <rPr>
        <b/>
        <sz val="12"/>
        <color theme="1"/>
        <rFont val="Calibri"/>
        <family val="2"/>
        <scheme val="minor"/>
      </rPr>
      <t>LE IMMOBILIZZAZIONI IMMATERIALI E MATERIALI E I RELATIVI AMMORTAMENTI AL 31 DICEMBRE CUI SI RIFERISCE LA SITUAZIONE PATRIMONIALE IN ELABORAZIONE</t>
    </r>
    <r>
      <rPr>
        <b/>
        <sz val="9"/>
        <color theme="1"/>
        <rFont val="Calibri"/>
        <family val="2"/>
        <scheme val="minor"/>
      </rPr>
      <t xml:space="preserve">                                                                                                                                                                                                                                                                             </t>
    </r>
    <r>
      <rPr>
        <sz val="9"/>
        <color theme="1"/>
        <rFont val="Calibri"/>
        <family val="2"/>
        <scheme val="minor"/>
      </rPr>
      <t>(inserire le informazioni risultanti dall'inventario aggiornato alla data del 31 dicembre, riclassificato secondo la codifica del modulo patrimoniale del piano dei conti integrato).</t>
    </r>
  </si>
  <si>
    <r>
      <t>importo ammortizzato</t>
    </r>
    <r>
      <rPr>
        <b/>
        <sz val="9"/>
        <color theme="1"/>
        <rFont val="Calibri"/>
        <family val="2"/>
        <scheme val="minor"/>
      </rPr>
      <t xml:space="preserve"> </t>
    </r>
    <r>
      <rPr>
        <sz val="9"/>
        <color theme="1"/>
        <rFont val="Calibri"/>
        <family val="2"/>
        <scheme val="minor"/>
      </rPr>
      <t>(</t>
    </r>
    <r>
      <rPr>
        <i/>
        <sz val="9"/>
        <color theme="1"/>
        <rFont val="Calibri"/>
        <family val="2"/>
        <scheme val="minor"/>
      </rPr>
      <t>inserire gli importi solo nelle celle evidenziate in giallo)</t>
    </r>
  </si>
  <si>
    <r>
      <t>Immobilizzazioni al netto degli ammortamenti</t>
    </r>
    <r>
      <rPr>
        <b/>
        <sz val="9"/>
        <color theme="1"/>
        <rFont val="Calibri"/>
        <family val="2"/>
        <scheme val="minor"/>
      </rPr>
      <t xml:space="preserve"> </t>
    </r>
    <r>
      <rPr>
        <i/>
        <sz val="9"/>
        <color theme="1"/>
        <rFont val="Calibri"/>
        <family val="2"/>
        <scheme val="minor"/>
      </rPr>
      <t>(inserite in automatico nella situazione patrimoniale)</t>
    </r>
  </si>
  <si>
    <r>
      <t xml:space="preserve">Modulo patrimoniale del piano dei conti integrato  al 31 dicembre 
</t>
    </r>
    <r>
      <rPr>
        <i/>
        <sz val="11"/>
        <rFont val="Arial"/>
        <family val="2"/>
      </rPr>
      <t>(elaborato in automatico)</t>
    </r>
  </si>
  <si>
    <t>Anno "N"</t>
  </si>
  <si>
    <t>Anno "N-1"</t>
  </si>
  <si>
    <t>Descrizione Voce</t>
  </si>
  <si>
    <r>
      <t xml:space="preserve">Valore di inventario </t>
    </r>
    <r>
      <rPr>
        <b/>
        <u val="double"/>
        <sz val="12"/>
        <color theme="1"/>
        <rFont val="Calibri"/>
        <family val="2"/>
        <scheme val="minor"/>
      </rPr>
      <t>aggiornato</t>
    </r>
    <r>
      <rPr>
        <b/>
        <sz val="12"/>
        <color theme="1"/>
        <rFont val="Calibri"/>
        <family val="2"/>
        <scheme val="minor"/>
      </rPr>
      <t xml:space="preserve">  </t>
    </r>
    <r>
      <rPr>
        <i/>
        <sz val="9"/>
        <color theme="1"/>
        <rFont val="Calibri"/>
        <family val="2"/>
        <scheme val="minor"/>
      </rPr>
      <t>(inserire gli importi solo nelle celle evidenziate in giallo)</t>
    </r>
  </si>
  <si>
    <r>
      <t xml:space="preserve">STATO PATRIMONIALE (PASSIVO)
</t>
    </r>
    <r>
      <rPr>
        <i/>
        <sz val="10"/>
        <rFont val="Calibri"/>
        <family val="2"/>
        <scheme val="minor"/>
      </rPr>
      <t>(Inserire dati manualmente nelle celle evidenziate in giallo.
 Le altre sono calcolate in automatico)</t>
    </r>
  </si>
  <si>
    <r>
      <t xml:space="preserve">STATO PATRIMONIALE (ATTIVO)
</t>
    </r>
    <r>
      <rPr>
        <i/>
        <sz val="10"/>
        <rFont val="Calibri"/>
        <family val="2"/>
        <scheme val="minor"/>
      </rPr>
      <t>(E' possibile inserire dati solo nelle celle evidenziate in giallo.  Le altre sono calcolate in automatico)</t>
    </r>
  </si>
  <si>
    <t>f</t>
  </si>
  <si>
    <t>altre riserve disponibili</t>
  </si>
  <si>
    <t>Risultati economici di esercizi precedenti</t>
  </si>
  <si>
    <t xml:space="preserve">Riserve negative per beni indisponibili </t>
  </si>
  <si>
    <t>2.1.5</t>
  </si>
  <si>
    <t>Risultati economici positivi/negativi portati a nuovo</t>
  </si>
  <si>
    <t>2.1.5.01</t>
  </si>
  <si>
    <t>2.1.5.01.01</t>
  </si>
  <si>
    <t>2.1.5.01.01.01</t>
  </si>
  <si>
    <t>2.1.5.01.01.01.001</t>
  </si>
  <si>
    <t>2.1.6</t>
  </si>
  <si>
    <t>2.1.6.01</t>
  </si>
  <si>
    <t>2.1.6.01.01</t>
  </si>
  <si>
    <t>2.1.6.01.01.01</t>
  </si>
  <si>
    <t>2.1.6.01.01.01.001</t>
  </si>
  <si>
    <t>Può essere valorizzata = 0</t>
  </si>
  <si>
    <t>Le concessioni di crediti, nella nuova formulazione del principio contabile 4/3 (par. 3), non determinano insorgenza di debiti</t>
  </si>
  <si>
    <t>Solo &gt;=0</t>
  </si>
  <si>
    <t>Aumenta con conferimenti, destinazione del risultato economico e delle riserve disponibili</t>
  </si>
  <si>
    <t>Può assumere qualsiasi valore</t>
  </si>
  <si>
    <t>Solo valori negativi</t>
  </si>
  <si>
    <t xml:space="preserve"> f</t>
  </si>
  <si>
    <r>
      <t xml:space="preserve">Importo accertamenti  imputati agli esercizi successivi per operazioni finanziarie e riguardanti le rateizzazioni
 </t>
    </r>
    <r>
      <rPr>
        <i/>
        <sz val="9"/>
        <rFont val="Arial"/>
        <family val="2"/>
      </rPr>
      <t>(inserire gli importi solo nelle celle evidenziate in giallo)</t>
    </r>
  </si>
  <si>
    <t>Il presente file, il cui utilizzo è facoltativo, consente di elaborare la situazione patrimoniale semplificata di cui all'articolo 232, comma 2, del d.lgs. 267/2000, da allegare al rendiconto di gestione.
La situazione patrimoniale semplificata è elaborata in automatico negli ultimi due fogli di lavoro del presente file, deonominati  "SP-attivo" e "SP-passivo",  sulla base dei dati contabili inseriti dall'Ente nei precedenti fogli lavoro.
Il presente file consente di elaborare in automatico anche il modulo patrimoniale del piano dei conti integrato al 31 dicembre dell'anno "n" di riferimento del rendiconto. Il modulo patrimoniale del piano dei conti patrimoniale è riportato nel foglio di lavoro "PdC-Patrimoniale".
Nel caso in cui l'ente, in un dato anno "n+1", scegliesse di tenere la contabilità economico-patrimoniale, la situazione patrimoniale al 31 dicembre dell'anno "n" costituisce altresì lo stato patrimoniale di apertura dell’esercizio "n+1", mentre il modulo patrimoniale del piano dei conti integrato al 31 dicembre dell'anno "n" consente di predisporre i “mastrini” di apertura delle scritture economico patrimoniali dell’esercizio "n+1". 
Per ottenere  la situazione patrimoniale semplificata di cui all'articolo 232, comma 2, del d.lgs. 267/2000, da allegare al rendiconto, gli enti devono inserire  le informazioni riguardanti le attività e le passività patrimoniali dell’ente, classificate secondo le codifiche del piano dei conti integrato, nelle celle evidenziate in giallo dei primi  fogli elettronici del presente file.
Come già detto, il file provvede a riclassificare e ad aggregare le informazioni inserite dall'ente e ad elaborare in automatico la situazione patrimoniale semplificata per l'anno "n" mentre, relativamente all'anno "n-1", occorre procedere compilando manualmente le singole voci nelle colonne "n-1" dei fogli denominati "SP-Attivo" e "SP-Passivo" recuperando i dati dalla situazione patrimoniale approvata per l'anno precedente.
Per ulteriori informazioni sulle modalità di compilazione del file si rinvia al DM 12 ottobre 2021. 
Le segnalazioni riguardanti eventuali criticità riguardanti il presente file possono essere inviate a info.arconet@mef.gov.it.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</si>
</sst>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 #,##0.00;* \-#,##0.00;* &quot;-&quot;??;@"/>
    <numFmt numFmtId="165" formatCode="###0;\-###0"/>
    <numFmt numFmtId="166" formatCode="* #,##0.0000;* \-#,##0.0000;* &quot;-&quot;??;@"/>
  </numFmts>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sz val="10"/>
      <color indexed="8"/>
      <name val="Arial"/>
      <family val="2"/>
    </font>
    <font>
      <i/>
      <sz val="10"/>
      <name val="Arial"/>
      <family val="2"/>
    </font>
    <font>
      <u/>
      <sz val="10"/>
      <name val="Arial"/>
      <family val="2"/>
    </font>
    <font>
      <b/>
      <sz val="11"/>
      <color theme="1"/>
      <name val="Calibri"/>
      <family val="2"/>
      <scheme val="minor"/>
    </font>
    <font>
      <sz val="11"/>
      <color theme="0"/>
      <name val="Calibri"/>
      <family val="2"/>
      <scheme val="minor"/>
    </font>
    <font>
      <sz val="11"/>
      <color theme="3"/>
      <name val="Calibri"/>
      <family val="2"/>
      <scheme val="minor"/>
    </font>
    <font>
      <b/>
      <sz val="12"/>
      <color theme="1"/>
      <name val="Calibri"/>
      <family val="2"/>
      <scheme val="minor"/>
    </font>
    <font>
      <b/>
      <sz val="12"/>
      <color theme="1"/>
      <name val="Arial"/>
      <family val="2"/>
    </font>
    <font>
      <b/>
      <sz val="10"/>
      <color theme="0"/>
      <name val="Calibri"/>
      <family val="2"/>
      <scheme val="minor"/>
    </font>
    <font>
      <b/>
      <sz val="12"/>
      <color theme="0"/>
      <name val="Calibri"/>
      <family val="2"/>
      <scheme val="minor"/>
    </font>
    <font>
      <sz val="8"/>
      <color theme="0"/>
      <name val="Arial"/>
      <family val="2"/>
    </font>
    <font>
      <b/>
      <sz val="10"/>
      <color theme="1"/>
      <name val="Calibri"/>
      <family val="2"/>
      <scheme val="minor"/>
    </font>
    <font>
      <sz val="8"/>
      <color theme="1"/>
      <name val="Arial"/>
      <family val="2"/>
    </font>
    <font>
      <b/>
      <sz val="9"/>
      <color theme="1"/>
      <name val="Calibri"/>
      <family val="2"/>
      <scheme val="minor"/>
    </font>
    <font>
      <sz val="8"/>
      <color theme="1"/>
      <name val="Calibri"/>
      <family val="2"/>
      <scheme val="minor"/>
    </font>
    <font>
      <b/>
      <sz val="8"/>
      <color theme="1"/>
      <name val="Arial"/>
      <family val="2"/>
    </font>
    <font>
      <b/>
      <strike/>
      <sz val="8"/>
      <color indexed="8"/>
      <name val="Arial"/>
      <family val="2"/>
    </font>
    <font>
      <strike/>
      <sz val="8"/>
      <color indexed="8"/>
      <name val="Arial"/>
      <family val="2"/>
    </font>
    <font>
      <b/>
      <sz val="8"/>
      <color indexed="8"/>
      <name val="Arial"/>
      <family val="2"/>
    </font>
    <font>
      <sz val="8"/>
      <color indexed="8"/>
      <name val="Arial"/>
      <family val="2"/>
    </font>
    <font>
      <sz val="9"/>
      <color theme="1"/>
      <name val="Calibri"/>
      <family val="2"/>
      <scheme val="minor"/>
    </font>
    <font>
      <u/>
      <sz val="8"/>
      <color indexed="8"/>
      <name val="Arial"/>
      <family val="2"/>
    </font>
    <font>
      <strike/>
      <sz val="8"/>
      <color theme="1"/>
      <name val="Arial"/>
      <family val="2"/>
    </font>
    <font>
      <sz val="8"/>
      <name val="Arial"/>
      <family val="2"/>
    </font>
    <font>
      <strike/>
      <sz val="8"/>
      <color indexed="8"/>
      <name val="Calibri"/>
      <family val="2"/>
    </font>
    <font>
      <sz val="8"/>
      <color indexed="8"/>
      <name val="Calibri"/>
      <family val="2"/>
    </font>
    <font>
      <sz val="8"/>
      <color indexed="10"/>
      <name val="Calibri"/>
      <family val="2"/>
    </font>
    <font>
      <i/>
      <sz val="11"/>
      <color theme="1"/>
      <name val="Calibri"/>
      <family val="2"/>
      <scheme val="minor"/>
    </font>
    <font>
      <b/>
      <sz val="8"/>
      <color theme="1"/>
      <name val="Calibri"/>
      <family val="2"/>
      <scheme val="minor"/>
    </font>
    <font>
      <u/>
      <sz val="8"/>
      <color theme="1"/>
      <name val="Arial"/>
      <family val="2"/>
    </font>
    <font>
      <b/>
      <sz val="8"/>
      <color indexed="8"/>
      <name val="Calibri"/>
      <family val="2"/>
    </font>
    <font>
      <b/>
      <sz val="9"/>
      <color theme="1"/>
      <name val="Calibri"/>
      <family val="2"/>
    </font>
    <font>
      <b/>
      <sz val="8"/>
      <name val="Calibri"/>
      <family val="2"/>
    </font>
    <font>
      <sz val="10"/>
      <color theme="1"/>
      <name val="Calibri"/>
      <family val="2"/>
      <scheme val="minor"/>
    </font>
    <font>
      <u/>
      <sz val="11"/>
      <color theme="1"/>
      <name val="Calibri"/>
      <family val="2"/>
      <scheme val="minor"/>
    </font>
    <font>
      <sz val="8"/>
      <color indexed="8"/>
      <name val="Calibri"/>
      <family val="2"/>
      <scheme val="minor"/>
    </font>
    <font>
      <sz val="9"/>
      <color indexed="81"/>
      <name val="Tahoma"/>
      <family val="2"/>
    </font>
    <font>
      <b/>
      <sz val="9"/>
      <color indexed="81"/>
      <name val="Tahoma"/>
      <family val="2"/>
    </font>
    <font>
      <i/>
      <sz val="9"/>
      <name val="Arial"/>
      <family val="2"/>
    </font>
    <font>
      <sz val="8"/>
      <name val="Arial"/>
      <family val="2"/>
    </font>
    <font>
      <sz val="10"/>
      <color indexed="8"/>
      <name val="Arial"/>
      <family val="2"/>
    </font>
    <font>
      <sz val="11"/>
      <name val="Calibri"/>
      <family val="2"/>
      <scheme val="minor"/>
    </font>
    <font>
      <b/>
      <sz val="11"/>
      <name val="Calibri"/>
      <family val="2"/>
      <scheme val="minor"/>
    </font>
    <font>
      <i/>
      <u/>
      <sz val="11"/>
      <name val="Calibri"/>
      <family val="2"/>
      <scheme val="minor"/>
    </font>
    <font>
      <i/>
      <sz val="11"/>
      <name val="Calibri"/>
      <family val="2"/>
      <scheme val="minor"/>
    </font>
    <font>
      <b/>
      <u/>
      <sz val="11"/>
      <name val="Calibri"/>
      <family val="2"/>
      <scheme val="minor"/>
    </font>
    <font>
      <strike/>
      <sz val="11"/>
      <name val="Calibri"/>
      <family val="2"/>
      <scheme val="minor"/>
    </font>
    <font>
      <b/>
      <sz val="22"/>
      <name val="Arial"/>
      <family val="2"/>
    </font>
    <font>
      <sz val="22"/>
      <color theme="3"/>
      <name val="Calibri"/>
      <family val="2"/>
      <scheme val="minor"/>
    </font>
    <font>
      <b/>
      <sz val="17"/>
      <name val="Arial"/>
      <family val="2"/>
    </font>
    <font>
      <b/>
      <sz val="10"/>
      <name val="MS Sans Serif"/>
      <family val="2"/>
    </font>
    <font>
      <i/>
      <sz val="10"/>
      <name val="MS Sans Serif"/>
      <family val="2"/>
    </font>
    <font>
      <i/>
      <sz val="11"/>
      <name val="Arial"/>
      <family val="2"/>
    </font>
    <font>
      <sz val="9"/>
      <color indexed="8"/>
      <name val="Calibri"/>
      <family val="2"/>
    </font>
    <font>
      <sz val="11"/>
      <name val="Arial"/>
      <family val="2"/>
    </font>
    <font>
      <sz val="12"/>
      <name val="Arial"/>
      <family val="2"/>
    </font>
    <font>
      <b/>
      <sz val="11"/>
      <name val="Arial"/>
      <family val="2"/>
    </font>
    <font>
      <b/>
      <sz val="12"/>
      <name val="Arial"/>
      <family val="2"/>
    </font>
    <font>
      <b/>
      <sz val="16"/>
      <name val="Calibri"/>
      <family val="2"/>
      <scheme val="minor"/>
    </font>
    <font>
      <i/>
      <sz val="10"/>
      <name val="Calibri"/>
      <family val="2"/>
      <scheme val="minor"/>
    </font>
    <font>
      <b/>
      <sz val="9"/>
      <color rgb="FF000000"/>
      <name val="Arial"/>
      <family val="2"/>
    </font>
    <font>
      <sz val="9"/>
      <name val="Arial"/>
      <family val="2"/>
    </font>
    <font>
      <b/>
      <sz val="9"/>
      <name val="Arial"/>
      <family val="2"/>
    </font>
    <font>
      <sz val="8"/>
      <name val="Calibri"/>
      <family val="2"/>
      <scheme val="minor"/>
    </font>
    <font>
      <i/>
      <sz val="9"/>
      <color theme="1"/>
      <name val="Calibri"/>
      <family val="2"/>
      <scheme val="minor"/>
    </font>
    <font>
      <b/>
      <u val="double"/>
      <sz val="12"/>
      <color theme="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rgb="FFF0F99D"/>
        <bgColor indexed="64"/>
      </patternFill>
    </fill>
    <fill>
      <patternFill patternType="solid">
        <fgColor rgb="FFF0F999"/>
        <bgColor indexed="64"/>
      </patternFill>
    </fill>
    <fill>
      <patternFill patternType="solid">
        <fgColor theme="9" tint="0.59999389629810485"/>
        <bgColor indexed="64"/>
      </patternFill>
    </fill>
    <fill>
      <patternFill patternType="solid">
        <fgColor rgb="FFFCD5B4"/>
        <bgColor indexed="64"/>
      </patternFill>
    </fill>
    <fill>
      <patternFill patternType="solid">
        <fgColor rgb="FFF7F7F7"/>
        <bgColor rgb="FFFFFFFF"/>
      </patternFill>
    </fill>
  </fills>
  <borders count="8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right style="double">
        <color indexed="64"/>
      </right>
      <top style="double">
        <color indexed="64"/>
      </top>
      <bottom/>
      <diagonal/>
    </border>
    <border>
      <left/>
      <right style="double">
        <color indexed="64"/>
      </right>
      <top style="medium">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uble">
        <color indexed="64"/>
      </right>
      <top style="double">
        <color indexed="64"/>
      </top>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right style="double">
        <color indexed="64"/>
      </right>
      <top/>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style="thin">
        <color indexed="64"/>
      </right>
      <top/>
      <bottom style="dashed">
        <color indexed="64"/>
      </bottom>
      <diagonal/>
    </border>
    <border>
      <left/>
      <right/>
      <top style="dashed">
        <color indexed="64"/>
      </top>
      <bottom style="dashed">
        <color indexed="64"/>
      </bottom>
      <diagonal/>
    </border>
    <border>
      <left/>
      <right style="double">
        <color indexed="64"/>
      </right>
      <top style="dashed">
        <color indexed="64"/>
      </top>
      <bottom style="dashed">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thin">
        <color indexed="64"/>
      </top>
      <bottom/>
      <diagonal/>
    </border>
    <border>
      <left style="medium">
        <color indexed="64"/>
      </left>
      <right style="double">
        <color indexed="64"/>
      </right>
      <top style="double">
        <color indexed="64"/>
      </top>
      <bottom/>
      <diagonal/>
    </border>
    <border>
      <left style="medium">
        <color indexed="64"/>
      </left>
      <right style="double">
        <color indexed="64"/>
      </right>
      <top/>
      <bottom style="double">
        <color indexed="64"/>
      </bottom>
      <diagonal/>
    </border>
    <border>
      <left style="double">
        <color indexed="64"/>
      </left>
      <right style="double">
        <color indexed="64"/>
      </right>
      <top style="thin">
        <color indexed="64"/>
      </top>
      <bottom style="thin">
        <color rgb="FF000000"/>
      </bottom>
      <diagonal/>
    </border>
    <border>
      <left style="double">
        <color indexed="64"/>
      </left>
      <right style="double">
        <color indexed="64"/>
      </right>
      <top style="thin">
        <color rgb="FF000000"/>
      </top>
      <bottom style="thin">
        <color rgb="FF000000"/>
      </bottom>
      <diagonal/>
    </border>
    <border>
      <left style="double">
        <color indexed="64"/>
      </left>
      <right style="double">
        <color indexed="64"/>
      </right>
      <top style="thin">
        <color rgb="FF000000"/>
      </top>
      <bottom style="thin">
        <color indexed="64"/>
      </bottom>
      <diagonal/>
    </border>
  </borders>
  <cellStyleXfs count="8">
    <xf numFmtId="0" fontId="0" fillId="0" borderId="0"/>
    <xf numFmtId="164" fontId="5" fillId="0" borderId="0" applyFont="0" applyFill="0" applyBorder="0" applyAlignment="0" applyProtection="0"/>
    <xf numFmtId="0" fontId="6" fillId="0" borderId="0"/>
    <xf numFmtId="0" fontId="7" fillId="0" borderId="0"/>
    <xf numFmtId="0" fontId="4" fillId="0" borderId="0"/>
    <xf numFmtId="41" fontId="6" fillId="0" borderId="0" applyFont="0" applyFill="0" applyBorder="0" applyAlignment="0" applyProtection="0"/>
    <xf numFmtId="0" fontId="2" fillId="0" borderId="0"/>
    <xf numFmtId="0" fontId="6" fillId="0" borderId="0"/>
  </cellStyleXfs>
  <cellXfs count="585">
    <xf numFmtId="0" fontId="0" fillId="0" borderId="0" xfId="0"/>
    <xf numFmtId="0" fontId="6" fillId="0" borderId="0" xfId="0" applyFont="1" applyAlignment="1">
      <alignment vertical="top"/>
    </xf>
    <xf numFmtId="0" fontId="6"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164" fontId="5" fillId="0" borderId="0" xfId="1" applyFont="1" applyAlignment="1" applyProtection="1">
      <alignment horizontal="center" vertical="center" wrapText="1"/>
      <protection locked="0"/>
    </xf>
    <xf numFmtId="0" fontId="5" fillId="0" borderId="0" xfId="0" applyFont="1" applyAlignment="1">
      <alignment horizontal="center" vertical="center"/>
    </xf>
    <xf numFmtId="164" fontId="6" fillId="0" borderId="0" xfId="1" applyFont="1" applyAlignment="1" applyProtection="1">
      <alignment vertical="top"/>
      <protection locked="0"/>
    </xf>
    <xf numFmtId="0" fontId="13" fillId="0" borderId="0" xfId="4" applyFont="1" applyAlignment="1">
      <alignment vertical="top"/>
    </xf>
    <xf numFmtId="0" fontId="16" fillId="4" borderId="0" xfId="4" applyFont="1" applyFill="1" applyAlignment="1">
      <alignment horizontal="center"/>
    </xf>
    <xf numFmtId="0" fontId="17" fillId="4" borderId="0" xfId="4" applyFont="1" applyFill="1" applyAlignment="1">
      <alignment horizontal="left"/>
    </xf>
    <xf numFmtId="0" fontId="17" fillId="4" borderId="0" xfId="4" applyFont="1" applyFill="1" applyAlignment="1">
      <alignment horizontal="left" wrapText="1"/>
    </xf>
    <xf numFmtId="0" fontId="18" fillId="4" borderId="0" xfId="4" applyFont="1" applyFill="1" applyAlignment="1">
      <alignment horizontal="center" vertical="top"/>
    </xf>
    <xf numFmtId="0" fontId="18" fillId="4" borderId="9" xfId="4" applyFont="1" applyFill="1" applyBorder="1" applyAlignment="1">
      <alignment horizontal="center" vertical="top"/>
    </xf>
    <xf numFmtId="0" fontId="4" fillId="0" borderId="0" xfId="4" applyAlignment="1">
      <alignment vertical="top"/>
    </xf>
    <xf numFmtId="0" fontId="19" fillId="5" borderId="0" xfId="4" applyFont="1" applyFill="1" applyAlignment="1">
      <alignment horizontal="center"/>
    </xf>
    <xf numFmtId="0" fontId="11" fillId="5" borderId="0" xfId="4" applyFont="1" applyFill="1" applyAlignment="1">
      <alignment horizontal="left"/>
    </xf>
    <xf numFmtId="0" fontId="11" fillId="5" borderId="0" xfId="4" applyFont="1" applyFill="1" applyAlignment="1">
      <alignment horizontal="left" wrapText="1"/>
    </xf>
    <xf numFmtId="0" fontId="20" fillId="5" borderId="3" xfId="4" applyFont="1" applyFill="1" applyBorder="1" applyAlignment="1">
      <alignment horizontal="center" vertical="top"/>
    </xf>
    <xf numFmtId="0" fontId="20" fillId="5" borderId="0" xfId="4" applyFont="1" applyFill="1" applyAlignment="1">
      <alignment horizontal="center" vertical="top"/>
    </xf>
    <xf numFmtId="0" fontId="20" fillId="5" borderId="9" xfId="4" applyFont="1" applyFill="1" applyBorder="1" applyAlignment="1">
      <alignment horizontal="center" vertical="top"/>
    </xf>
    <xf numFmtId="0" fontId="19" fillId="6" borderId="0" xfId="4" applyFont="1" applyFill="1" applyAlignment="1">
      <alignment horizontal="center"/>
    </xf>
    <xf numFmtId="0" fontId="19" fillId="6" borderId="0" xfId="4" applyFont="1" applyFill="1" applyAlignment="1">
      <alignment horizontal="left"/>
    </xf>
    <xf numFmtId="0" fontId="19" fillId="6" borderId="0" xfId="4" applyFont="1" applyFill="1" applyAlignment="1">
      <alignment horizontal="left" wrapText="1"/>
    </xf>
    <xf numFmtId="0" fontId="20" fillId="6" borderId="3" xfId="4" applyFont="1" applyFill="1" applyBorder="1" applyAlignment="1">
      <alignment horizontal="center" vertical="top"/>
    </xf>
    <xf numFmtId="0" fontId="20" fillId="6" borderId="0" xfId="4" applyFont="1" applyFill="1" applyAlignment="1">
      <alignment horizontal="center" vertical="top"/>
    </xf>
    <xf numFmtId="0" fontId="20" fillId="6" borderId="9" xfId="4" applyFont="1" applyFill="1" applyBorder="1" applyAlignment="1">
      <alignment horizontal="center" vertical="top"/>
    </xf>
    <xf numFmtId="0" fontId="19" fillId="7" borderId="0" xfId="4" applyFont="1" applyFill="1" applyAlignment="1">
      <alignment horizontal="center"/>
    </xf>
    <xf numFmtId="0" fontId="21" fillId="7" borderId="0" xfId="4" applyFont="1" applyFill="1" applyAlignment="1">
      <alignment horizontal="left"/>
    </xf>
    <xf numFmtId="0" fontId="21" fillId="7" borderId="0" xfId="4" applyFont="1" applyFill="1" applyAlignment="1">
      <alignment horizontal="left" wrapText="1"/>
    </xf>
    <xf numFmtId="0" fontId="20" fillId="7" borderId="3" xfId="4" applyFont="1" applyFill="1" applyBorder="1" applyAlignment="1">
      <alignment horizontal="center" vertical="top"/>
    </xf>
    <xf numFmtId="0" fontId="20" fillId="7" borderId="0" xfId="4" applyFont="1" applyFill="1" applyAlignment="1">
      <alignment horizontal="center" vertical="top"/>
    </xf>
    <xf numFmtId="0" fontId="20" fillId="7" borderId="9" xfId="4" applyFont="1" applyFill="1" applyBorder="1" applyAlignment="1">
      <alignment horizontal="center" vertical="top"/>
    </xf>
    <xf numFmtId="0" fontId="19" fillId="0" borderId="0" xfId="4" applyFont="1" applyAlignment="1">
      <alignment horizontal="center"/>
    </xf>
    <xf numFmtId="0" fontId="21" fillId="0" borderId="0" xfId="4" applyFont="1" applyAlignment="1">
      <alignment horizontal="left"/>
    </xf>
    <xf numFmtId="0" fontId="21" fillId="0" borderId="0" xfId="4" applyFont="1" applyAlignment="1">
      <alignment horizontal="left" wrapText="1"/>
    </xf>
    <xf numFmtId="0" fontId="20" fillId="0" borderId="3" xfId="4" applyFont="1" applyBorder="1" applyAlignment="1">
      <alignment horizontal="center" vertical="top"/>
    </xf>
    <xf numFmtId="0" fontId="20" fillId="0" borderId="0" xfId="4" applyFont="1" applyAlignment="1">
      <alignment horizontal="center" vertical="top"/>
    </xf>
    <xf numFmtId="0" fontId="20" fillId="0" borderId="9" xfId="4" applyFont="1" applyBorder="1" applyAlignment="1">
      <alignment horizontal="center" vertical="top"/>
    </xf>
    <xf numFmtId="0" fontId="22" fillId="0" borderId="0" xfId="4" applyFont="1" applyAlignment="1">
      <alignment horizontal="left"/>
    </xf>
    <xf numFmtId="0" fontId="22" fillId="0" borderId="0" xfId="4" applyFont="1" applyAlignment="1">
      <alignment horizontal="left" wrapText="1"/>
    </xf>
    <xf numFmtId="0" fontId="12" fillId="0" borderId="0" xfId="4" applyFont="1" applyAlignment="1">
      <alignment vertical="top"/>
    </xf>
    <xf numFmtId="0" fontId="23" fillId="0" borderId="0" xfId="4" applyFont="1" applyAlignment="1">
      <alignment horizontal="left" vertical="top" wrapText="1"/>
    </xf>
    <xf numFmtId="0" fontId="20" fillId="8" borderId="0" xfId="4" applyFont="1" applyFill="1" applyAlignment="1">
      <alignment horizontal="center" vertical="top"/>
    </xf>
    <xf numFmtId="0" fontId="20" fillId="8" borderId="9" xfId="4" applyFont="1" applyFill="1" applyBorder="1" applyAlignment="1">
      <alignment horizontal="center" vertical="top"/>
    </xf>
    <xf numFmtId="0" fontId="20" fillId="0" borderId="0" xfId="4" applyFont="1" applyAlignment="1">
      <alignment horizontal="left" vertical="top" wrapText="1"/>
    </xf>
    <xf numFmtId="0" fontId="30" fillId="0" borderId="0" xfId="4" applyFont="1" applyAlignment="1">
      <alignment horizontal="center" vertical="top"/>
    </xf>
    <xf numFmtId="0" fontId="30" fillId="0" borderId="9" xfId="4" applyFont="1" applyBorder="1" applyAlignment="1">
      <alignment horizontal="center" vertical="top"/>
    </xf>
    <xf numFmtId="0" fontId="22" fillId="0" borderId="0" xfId="4" applyFont="1" applyAlignment="1">
      <alignment horizontal="center"/>
    </xf>
    <xf numFmtId="0" fontId="22" fillId="0" borderId="0" xfId="4" applyFont="1" applyAlignment="1">
      <alignment horizontal="center" wrapText="1"/>
    </xf>
    <xf numFmtId="0" fontId="4" fillId="0" borderId="0" xfId="4"/>
    <xf numFmtId="0" fontId="4" fillId="0" borderId="9" xfId="4" applyBorder="1"/>
    <xf numFmtId="0" fontId="20" fillId="0" borderId="6" xfId="4" applyFont="1" applyBorder="1" applyAlignment="1">
      <alignment horizontal="center" vertical="top"/>
    </xf>
    <xf numFmtId="0" fontId="20" fillId="0" borderId="10" xfId="4" applyFont="1" applyBorder="1" applyAlignment="1">
      <alignment horizontal="center" vertical="top"/>
    </xf>
    <xf numFmtId="0" fontId="19" fillId="0" borderId="0" xfId="4" applyFont="1" applyAlignment="1">
      <alignment horizontal="center" vertical="top" wrapText="1"/>
    </xf>
    <xf numFmtId="0" fontId="22" fillId="0" borderId="0" xfId="4" applyFont="1" applyAlignment="1">
      <alignment vertical="top" wrapText="1"/>
    </xf>
    <xf numFmtId="0" fontId="4" fillId="0" borderId="0" xfId="4" applyAlignment="1">
      <alignment horizontal="center" vertical="top"/>
    </xf>
    <xf numFmtId="3" fontId="22" fillId="0" borderId="0" xfId="4" applyNumberFormat="1" applyFont="1" applyAlignment="1">
      <alignment vertical="top" wrapText="1"/>
    </xf>
    <xf numFmtId="0" fontId="14" fillId="0" borderId="0" xfId="4" applyFont="1" applyAlignment="1">
      <alignment horizontal="center" vertical="center"/>
    </xf>
    <xf numFmtId="0" fontId="14" fillId="0" borderId="0" xfId="4" applyFont="1" applyAlignment="1">
      <alignment horizontal="center" vertical="center" wrapText="1"/>
    </xf>
    <xf numFmtId="0" fontId="28" fillId="0" borderId="0" xfId="4" applyFont="1" applyAlignment="1">
      <alignment horizontal="left" wrapText="1"/>
    </xf>
    <xf numFmtId="0" fontId="13" fillId="0" borderId="0" xfId="4" applyFont="1" applyAlignment="1">
      <alignment horizontal="center" vertical="center"/>
    </xf>
    <xf numFmtId="0" fontId="36" fillId="0" borderId="0" xfId="4" applyFont="1" applyAlignment="1">
      <alignment horizontal="left" wrapText="1"/>
    </xf>
    <xf numFmtId="3" fontId="22" fillId="0" borderId="0" xfId="4" applyNumberFormat="1" applyFont="1" applyAlignment="1">
      <alignment horizontal="right" wrapText="1"/>
    </xf>
    <xf numFmtId="0" fontId="41" fillId="0" borderId="0" xfId="4" applyFont="1" applyAlignment="1">
      <alignment horizontal="center"/>
    </xf>
    <xf numFmtId="0" fontId="37" fillId="0" borderId="0" xfId="4" applyFont="1" applyAlignment="1">
      <alignment horizontal="center" vertical="top"/>
    </xf>
    <xf numFmtId="0" fontId="37" fillId="0" borderId="9" xfId="4" applyFont="1" applyBorder="1" applyAlignment="1">
      <alignment horizontal="center" vertical="top"/>
    </xf>
    <xf numFmtId="0" fontId="42" fillId="0" borderId="0" xfId="4" applyFont="1" applyAlignment="1">
      <alignment vertical="top"/>
    </xf>
    <xf numFmtId="164" fontId="5" fillId="0" borderId="0" xfId="1" applyFont="1" applyFill="1" applyAlignment="1" applyProtection="1">
      <alignment horizontal="center" vertical="center" wrapText="1"/>
      <protection locked="0"/>
    </xf>
    <xf numFmtId="0" fontId="6" fillId="0" borderId="0" xfId="0" applyFont="1" applyAlignment="1">
      <alignment vertical="top" wrapText="1"/>
    </xf>
    <xf numFmtId="164" fontId="6" fillId="0" borderId="0" xfId="1" applyFont="1" applyFill="1" applyAlignment="1" applyProtection="1">
      <alignment vertical="top"/>
      <protection locked="0"/>
    </xf>
    <xf numFmtId="0" fontId="4" fillId="0" borderId="7" xfId="4" applyBorder="1" applyAlignment="1">
      <alignment vertical="top"/>
    </xf>
    <xf numFmtId="0" fontId="4" fillId="0" borderId="8" xfId="4" applyBorder="1" applyAlignment="1">
      <alignment vertical="top"/>
    </xf>
    <xf numFmtId="0" fontId="3" fillId="0" borderId="2" xfId="4" applyFont="1" applyBorder="1" applyAlignment="1">
      <alignment vertical="top"/>
    </xf>
    <xf numFmtId="0" fontId="4" fillId="11" borderId="11" xfId="4" applyFill="1" applyBorder="1" applyAlignment="1">
      <alignment vertical="top"/>
    </xf>
    <xf numFmtId="0" fontId="4" fillId="11" borderId="6" xfId="4" applyFill="1" applyBorder="1" applyAlignment="1">
      <alignment vertical="top"/>
    </xf>
    <xf numFmtId="0" fontId="4" fillId="11" borderId="10" xfId="4" applyFill="1" applyBorder="1" applyAlignment="1">
      <alignment vertical="top"/>
    </xf>
    <xf numFmtId="164" fontId="0" fillId="0" borderId="0" xfId="1" applyFont="1"/>
    <xf numFmtId="0" fontId="0" fillId="0" borderId="0" xfId="0" applyAlignment="1">
      <alignment vertical="top"/>
    </xf>
    <xf numFmtId="0" fontId="0" fillId="0" borderId="0" xfId="0" applyAlignment="1">
      <alignment wrapText="1"/>
    </xf>
    <xf numFmtId="0" fontId="0" fillId="0" borderId="0" xfId="0" applyAlignment="1">
      <alignment vertical="top" wrapText="1"/>
    </xf>
    <xf numFmtId="164" fontId="0" fillId="0" borderId="0" xfId="1" applyFont="1" applyAlignment="1">
      <alignment vertical="top"/>
    </xf>
    <xf numFmtId="0" fontId="5" fillId="0" borderId="12" xfId="0" applyFont="1" applyBorder="1" applyAlignment="1">
      <alignment horizontal="center" vertical="center"/>
    </xf>
    <xf numFmtId="164" fontId="5" fillId="0" borderId="2" xfId="1" quotePrefix="1" applyFont="1" applyBorder="1" applyAlignment="1">
      <alignment horizontal="center" vertical="center" wrapText="1"/>
    </xf>
    <xf numFmtId="0" fontId="5" fillId="0" borderId="7" xfId="0" applyFont="1" applyBorder="1" applyAlignment="1">
      <alignment horizontal="center" vertical="center" wrapText="1"/>
    </xf>
    <xf numFmtId="0" fontId="19" fillId="12" borderId="0" xfId="4" applyFont="1" applyFill="1" applyAlignment="1">
      <alignment horizontal="center"/>
    </xf>
    <xf numFmtId="0" fontId="22" fillId="12" borderId="0" xfId="4" applyFont="1" applyFill="1" applyAlignment="1">
      <alignment horizontal="left"/>
    </xf>
    <xf numFmtId="0" fontId="22" fillId="12" borderId="0" xfId="4" applyFont="1" applyFill="1" applyAlignment="1">
      <alignment horizontal="left" wrapText="1"/>
    </xf>
    <xf numFmtId="0" fontId="36" fillId="12" borderId="0" xfId="4" applyFont="1" applyFill="1" applyAlignment="1">
      <alignment horizontal="left" wrapText="1"/>
    </xf>
    <xf numFmtId="0" fontId="28" fillId="12" borderId="0" xfId="4" applyFont="1" applyFill="1" applyAlignment="1">
      <alignment horizontal="left" wrapText="1"/>
    </xf>
    <xf numFmtId="0" fontId="20" fillId="12" borderId="0" xfId="4" applyFont="1" applyFill="1" applyAlignment="1">
      <alignment horizontal="left" vertical="top" wrapText="1"/>
    </xf>
    <xf numFmtId="0" fontId="19" fillId="12" borderId="0" xfId="4" applyFont="1" applyFill="1" applyAlignment="1">
      <alignment horizontal="center" vertical="center"/>
    </xf>
    <xf numFmtId="0" fontId="22" fillId="12" borderId="0" xfId="4" applyFont="1" applyFill="1" applyAlignment="1">
      <alignment horizontal="left" vertical="center"/>
    </xf>
    <xf numFmtId="0" fontId="22" fillId="12" borderId="0" xfId="4" applyFont="1" applyFill="1" applyAlignment="1">
      <alignment horizontal="left" vertical="center" wrapText="1"/>
    </xf>
    <xf numFmtId="0" fontId="22" fillId="12" borderId="0" xfId="4" applyFont="1" applyFill="1" applyAlignment="1">
      <alignment horizontal="left" vertical="top" wrapText="1"/>
    </xf>
    <xf numFmtId="0" fontId="22" fillId="12" borderId="6" xfId="4" applyFont="1" applyFill="1" applyBorder="1" applyAlignment="1">
      <alignment horizontal="left"/>
    </xf>
    <xf numFmtId="0" fontId="6" fillId="0" borderId="0" xfId="2" applyAlignment="1">
      <alignment horizontal="right"/>
    </xf>
    <xf numFmtId="0" fontId="6" fillId="0" borderId="0" xfId="2"/>
    <xf numFmtId="0" fontId="49" fillId="0" borderId="5" xfId="2" applyFont="1" applyBorder="1" applyAlignment="1">
      <alignment horizontal="right"/>
    </xf>
    <xf numFmtId="0" fontId="49" fillId="0" borderId="0" xfId="2" applyFont="1"/>
    <xf numFmtId="0" fontId="49" fillId="0" borderId="9" xfId="2" applyFont="1" applyBorder="1"/>
    <xf numFmtId="0" fontId="49" fillId="0" borderId="0" xfId="2" applyFont="1" applyAlignment="1">
      <alignment horizontal="right"/>
    </xf>
    <xf numFmtId="0" fontId="49" fillId="0" borderId="13" xfId="2" applyFont="1" applyBorder="1"/>
    <xf numFmtId="0" fontId="49" fillId="0" borderId="14" xfId="2" applyFont="1" applyBorder="1"/>
    <xf numFmtId="0" fontId="49" fillId="0" borderId="16" xfId="2" applyFont="1" applyBorder="1"/>
    <xf numFmtId="0" fontId="49" fillId="0" borderId="17" xfId="2" applyFont="1" applyBorder="1"/>
    <xf numFmtId="0" fontId="49" fillId="0" borderId="15" xfId="2" applyFont="1" applyBorder="1"/>
    <xf numFmtId="0" fontId="50" fillId="0" borderId="0" xfId="2" applyFont="1"/>
    <xf numFmtId="0" fontId="49" fillId="0" borderId="5" xfId="2" applyFont="1" applyBorder="1"/>
    <xf numFmtId="0" fontId="52" fillId="0" borderId="0" xfId="2" applyFont="1"/>
    <xf numFmtId="0" fontId="52" fillId="0" borderId="0" xfId="2" applyFont="1" applyAlignment="1">
      <alignment wrapText="1"/>
    </xf>
    <xf numFmtId="0" fontId="50" fillId="0" borderId="0" xfId="2" applyFont="1" applyAlignment="1">
      <alignment horizontal="right"/>
    </xf>
    <xf numFmtId="0" fontId="50" fillId="0" borderId="0" xfId="2" applyFont="1" applyAlignment="1">
      <alignment horizontal="left"/>
    </xf>
    <xf numFmtId="0" fontId="53" fillId="0" borderId="0" xfId="2" applyFont="1"/>
    <xf numFmtId="0" fontId="54" fillId="0" borderId="0" xfId="2" applyFont="1"/>
    <xf numFmtId="0" fontId="54" fillId="0" borderId="9" xfId="2" applyFont="1" applyBorder="1"/>
    <xf numFmtId="0" fontId="49" fillId="0" borderId="0" xfId="2" applyFont="1" applyAlignment="1">
      <alignment wrapText="1"/>
    </xf>
    <xf numFmtId="0" fontId="49" fillId="0" borderId="32" xfId="2" applyFont="1" applyBorder="1"/>
    <xf numFmtId="0" fontId="49" fillId="0" borderId="33" xfId="2" applyFont="1" applyBorder="1"/>
    <xf numFmtId="0" fontId="49" fillId="0" borderId="34" xfId="2" applyFont="1" applyBorder="1"/>
    <xf numFmtId="0" fontId="50" fillId="0" borderId="33" xfId="2" applyFont="1" applyBorder="1" applyAlignment="1">
      <alignment horizontal="right"/>
    </xf>
    <xf numFmtId="0" fontId="50" fillId="0" borderId="0" xfId="2" applyFont="1" applyAlignment="1">
      <alignment horizontal="center"/>
    </xf>
    <xf numFmtId="0" fontId="49" fillId="0" borderId="18" xfId="2" applyFont="1" applyBorder="1"/>
    <xf numFmtId="0" fontId="50" fillId="0" borderId="17" xfId="2" applyFont="1" applyBorder="1" applyAlignment="1">
      <alignment horizontal="right"/>
    </xf>
    <xf numFmtId="0" fontId="52" fillId="0" borderId="23" xfId="2" applyFont="1" applyBorder="1"/>
    <xf numFmtId="1" fontId="6" fillId="0" borderId="0" xfId="1" applyNumberFormat="1" applyFont="1" applyFill="1"/>
    <xf numFmtId="1" fontId="49" fillId="0" borderId="0" xfId="1" applyNumberFormat="1" applyFont="1" applyFill="1" applyBorder="1"/>
    <xf numFmtId="1" fontId="49" fillId="0" borderId="0" xfId="1" applyNumberFormat="1" applyFont="1" applyFill="1"/>
    <xf numFmtId="1" fontId="6" fillId="0" borderId="0" xfId="2" applyNumberFormat="1"/>
    <xf numFmtId="1" fontId="50" fillId="0" borderId="19" xfId="2" applyNumberFormat="1" applyFont="1" applyBorder="1"/>
    <xf numFmtId="3" fontId="0" fillId="0" borderId="0" xfId="0" applyNumberFormat="1"/>
    <xf numFmtId="0" fontId="31" fillId="12" borderId="0" xfId="4" applyFont="1" applyFill="1" applyAlignment="1">
      <alignment horizontal="left" vertical="top" wrapText="1"/>
    </xf>
    <xf numFmtId="0" fontId="22" fillId="12" borderId="6" xfId="4" applyFont="1" applyFill="1" applyBorder="1" applyAlignment="1">
      <alignment horizontal="left" wrapText="1"/>
    </xf>
    <xf numFmtId="0" fontId="56" fillId="0" borderId="0" xfId="4" applyFont="1" applyAlignment="1">
      <alignment vertical="top"/>
    </xf>
    <xf numFmtId="0" fontId="21" fillId="0" borderId="4" xfId="4" applyFont="1" applyBorder="1" applyAlignment="1">
      <alignment horizontal="left" wrapText="1"/>
    </xf>
    <xf numFmtId="0" fontId="22" fillId="0" borderId="4" xfId="4" applyFont="1" applyBorder="1" applyAlignment="1">
      <alignment horizontal="left" wrapText="1"/>
    </xf>
    <xf numFmtId="0" fontId="23" fillId="0" borderId="4" xfId="4" applyFont="1" applyBorder="1" applyAlignment="1">
      <alignment horizontal="left" vertical="top" wrapText="1"/>
    </xf>
    <xf numFmtId="0" fontId="20" fillId="0" borderId="4" xfId="4" applyFont="1" applyBorder="1" applyAlignment="1">
      <alignment horizontal="left" vertical="top" wrapText="1"/>
    </xf>
    <xf numFmtId="3" fontId="20" fillId="0" borderId="0" xfId="4" applyNumberFormat="1" applyFont="1" applyAlignment="1">
      <alignment horizontal="center" vertical="top"/>
    </xf>
    <xf numFmtId="0" fontId="2" fillId="0" borderId="0" xfId="6"/>
    <xf numFmtId="0" fontId="6" fillId="0" borderId="0" xfId="7" applyAlignment="1">
      <alignment horizontal="left"/>
    </xf>
    <xf numFmtId="0" fontId="6" fillId="0" borderId="0" xfId="7"/>
    <xf numFmtId="0" fontId="58" fillId="0" borderId="41" xfId="7" applyFont="1" applyBorder="1" applyAlignment="1">
      <alignment horizontal="center" vertical="center" wrapText="1"/>
    </xf>
    <xf numFmtId="0" fontId="5" fillId="0" borderId="45" xfId="7" applyFont="1" applyBorder="1" applyAlignment="1">
      <alignment horizontal="center"/>
    </xf>
    <xf numFmtId="0" fontId="6" fillId="0" borderId="0" xfId="7" applyAlignment="1">
      <alignment horizontal="center"/>
    </xf>
    <xf numFmtId="3" fontId="14" fillId="0" borderId="12" xfId="4" applyNumberFormat="1" applyFont="1" applyBorder="1" applyAlignment="1">
      <alignment horizontal="center" vertical="top" wrapText="1"/>
    </xf>
    <xf numFmtId="0" fontId="0" fillId="0" borderId="4" xfId="0" applyBorder="1"/>
    <xf numFmtId="164" fontId="5" fillId="0" borderId="12" xfId="1" quotePrefix="1" applyFont="1" applyBorder="1" applyAlignment="1">
      <alignment horizontal="center" vertical="center" wrapText="1"/>
    </xf>
    <xf numFmtId="0" fontId="5" fillId="0" borderId="12" xfId="0" applyFont="1" applyBorder="1" applyAlignment="1">
      <alignment horizontal="center" vertical="center" wrapText="1"/>
    </xf>
    <xf numFmtId="0" fontId="0" fillId="0" borderId="11" xfId="0" applyBorder="1" applyAlignment="1">
      <alignment vertical="top"/>
    </xf>
    <xf numFmtId="0" fontId="0" fillId="0" borderId="6" xfId="0" applyBorder="1" applyAlignment="1">
      <alignment vertical="top"/>
    </xf>
    <xf numFmtId="0" fontId="0" fillId="0" borderId="10" xfId="0" applyBorder="1" applyAlignment="1">
      <alignment vertical="top"/>
    </xf>
    <xf numFmtId="0" fontId="5" fillId="0" borderId="2"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5" fillId="0" borderId="9" xfId="0" applyFont="1" applyBorder="1" applyAlignment="1">
      <alignment horizontal="center" vertical="center"/>
    </xf>
    <xf numFmtId="164" fontId="5" fillId="0" borderId="1" xfId="1" quotePrefix="1" applyFont="1" applyBorder="1" applyAlignment="1">
      <alignment horizontal="center" vertical="center" wrapText="1"/>
    </xf>
    <xf numFmtId="0" fontId="5" fillId="0" borderId="1" xfId="0" applyFont="1" applyBorder="1" applyAlignment="1">
      <alignment horizontal="center" vertical="center" wrapText="1"/>
    </xf>
    <xf numFmtId="0" fontId="50" fillId="0" borderId="1" xfId="2" applyFont="1" applyBorder="1"/>
    <xf numFmtId="0" fontId="51" fillId="0" borderId="4" xfId="2" applyFont="1" applyBorder="1" applyAlignment="1">
      <alignment wrapText="1"/>
    </xf>
    <xf numFmtId="1" fontId="49" fillId="0" borderId="4" xfId="2" applyNumberFormat="1" applyFont="1" applyBorder="1"/>
    <xf numFmtId="0" fontId="49" fillId="0" borderId="4" xfId="2" applyFont="1" applyBorder="1" applyAlignment="1">
      <alignment wrapText="1"/>
    </xf>
    <xf numFmtId="0" fontId="52" fillId="0" borderId="4" xfId="2" applyFont="1" applyBorder="1"/>
    <xf numFmtId="0" fontId="52" fillId="0" borderId="4" xfId="2" applyFont="1" applyBorder="1" applyAlignment="1">
      <alignment wrapText="1"/>
    </xf>
    <xf numFmtId="0" fontId="50" fillId="0" borderId="4" xfId="2" applyFont="1" applyBorder="1"/>
    <xf numFmtId="0" fontId="51" fillId="0" borderId="4" xfId="2" applyFont="1" applyBorder="1"/>
    <xf numFmtId="0" fontId="49" fillId="0" borderId="4" xfId="2" applyFont="1" applyBorder="1"/>
    <xf numFmtId="0" fontId="50" fillId="0" borderId="38" xfId="2" applyFont="1" applyBorder="1" applyAlignment="1">
      <alignment horizontal="right"/>
    </xf>
    <xf numFmtId="1" fontId="0" fillId="0" borderId="0" xfId="0" applyNumberFormat="1" applyProtection="1">
      <protection locked="0"/>
    </xf>
    <xf numFmtId="0" fontId="49" fillId="0" borderId="19" xfId="2" applyFont="1" applyBorder="1" applyAlignment="1">
      <alignment horizontal="right"/>
    </xf>
    <xf numFmtId="0" fontId="49" fillId="0" borderId="68" xfId="2" applyFont="1" applyBorder="1"/>
    <xf numFmtId="0" fontId="49" fillId="0" borderId="69" xfId="2" applyFont="1" applyBorder="1" applyAlignment="1">
      <alignment horizontal="right"/>
    </xf>
    <xf numFmtId="0" fontId="49" fillId="0" borderId="70" xfId="2" applyFont="1" applyBorder="1"/>
    <xf numFmtId="0" fontId="49" fillId="0" borderId="20" xfId="2" applyFont="1" applyBorder="1" applyAlignment="1">
      <alignment horizontal="right"/>
    </xf>
    <xf numFmtId="0" fontId="50" fillId="0" borderId="4" xfId="2" applyFont="1" applyBorder="1" applyAlignment="1">
      <alignment wrapText="1"/>
    </xf>
    <xf numFmtId="0" fontId="50" fillId="0" borderId="4" xfId="2" applyFont="1" applyBorder="1" applyAlignment="1">
      <alignment horizontal="right" wrapText="1"/>
    </xf>
    <xf numFmtId="0" fontId="50" fillId="0" borderId="4" xfId="2" applyFont="1" applyBorder="1" applyAlignment="1">
      <alignment horizontal="right"/>
    </xf>
    <xf numFmtId="0" fontId="49" fillId="0" borderId="20" xfId="2" applyFont="1" applyBorder="1" applyAlignment="1">
      <alignment horizontal="right" wrapText="1"/>
    </xf>
    <xf numFmtId="0" fontId="49" fillId="0" borderId="4" xfId="2" applyFont="1" applyBorder="1" applyAlignment="1">
      <alignment horizontal="left" wrapText="1"/>
    </xf>
    <xf numFmtId="20" fontId="49" fillId="0" borderId="4" xfId="2" applyNumberFormat="1" applyFont="1" applyBorder="1" applyAlignment="1">
      <alignment horizontal="left" wrapText="1"/>
    </xf>
    <xf numFmtId="0" fontId="49" fillId="0" borderId="20" xfId="2" quotePrefix="1" applyFont="1" applyBorder="1" applyAlignment="1">
      <alignment horizontal="right" wrapText="1"/>
    </xf>
    <xf numFmtId="20" fontId="6" fillId="0" borderId="4" xfId="0" quotePrefix="1" applyNumberFormat="1" applyFont="1" applyBorder="1" applyAlignment="1">
      <alignment horizontal="left" wrapText="1"/>
    </xf>
    <xf numFmtId="0" fontId="49" fillId="0" borderId="60" xfId="2" applyFont="1" applyBorder="1" applyAlignment="1">
      <alignment horizontal="right"/>
    </xf>
    <xf numFmtId="0" fontId="49" fillId="0" borderId="38" xfId="2" applyFont="1" applyBorder="1"/>
    <xf numFmtId="0" fontId="49" fillId="0" borderId="4" xfId="2" applyFont="1" applyBorder="1" applyAlignment="1">
      <alignment horizontal="left"/>
    </xf>
    <xf numFmtId="0" fontId="50" fillId="0" borderId="70" xfId="2" applyFont="1" applyBorder="1" applyAlignment="1">
      <alignment horizontal="right"/>
    </xf>
    <xf numFmtId="0" fontId="1" fillId="0" borderId="0" xfId="4" applyFont="1" applyAlignment="1">
      <alignment vertical="top"/>
    </xf>
    <xf numFmtId="0" fontId="5" fillId="0" borderId="11" xfId="0" applyFont="1" applyBorder="1" applyAlignment="1">
      <alignment vertical="top"/>
    </xf>
    <xf numFmtId="0" fontId="5" fillId="0" borderId="6" xfId="0" applyFont="1" applyBorder="1" applyAlignment="1">
      <alignment vertical="top"/>
    </xf>
    <xf numFmtId="0" fontId="5" fillId="0" borderId="10" xfId="0" applyFont="1" applyBorder="1" applyAlignment="1">
      <alignment vertical="top"/>
    </xf>
    <xf numFmtId="0" fontId="5" fillId="0" borderId="0" xfId="0" applyFont="1" applyAlignment="1">
      <alignment vertical="top"/>
    </xf>
    <xf numFmtId="0" fontId="0" fillId="0" borderId="3" xfId="0" applyBorder="1" applyAlignment="1">
      <alignment vertical="top"/>
    </xf>
    <xf numFmtId="0" fontId="6" fillId="0" borderId="1" xfId="0" applyFont="1" applyBorder="1" applyAlignment="1">
      <alignment vertical="top" wrapText="1"/>
    </xf>
    <xf numFmtId="164" fontId="6" fillId="10" borderId="1" xfId="1" applyFont="1" applyFill="1" applyBorder="1" applyAlignment="1" applyProtection="1">
      <alignment vertical="top"/>
      <protection locked="0"/>
    </xf>
    <xf numFmtId="0" fontId="6" fillId="0" borderId="4" xfId="0" applyFont="1" applyBorder="1" applyAlignment="1">
      <alignment vertical="top" wrapText="1"/>
    </xf>
    <xf numFmtId="164" fontId="6" fillId="10" borderId="4" xfId="1" applyFont="1" applyFill="1" applyBorder="1" applyAlignment="1" applyProtection="1">
      <alignment vertical="top"/>
      <protection locked="0"/>
    </xf>
    <xf numFmtId="164" fontId="6" fillId="10" borderId="1" xfId="1" applyFont="1" applyFill="1" applyBorder="1" applyAlignment="1" applyProtection="1">
      <alignment horizontal="left" vertical="center"/>
      <protection locked="0"/>
    </xf>
    <xf numFmtId="164" fontId="6" fillId="10" borderId="4" xfId="1" applyFont="1" applyFill="1" applyBorder="1" applyAlignment="1" applyProtection="1">
      <alignment horizontal="left" vertical="center"/>
      <protection locked="0"/>
    </xf>
    <xf numFmtId="164" fontId="0" fillId="10" borderId="4" xfId="1" applyFont="1" applyFill="1" applyBorder="1" applyAlignment="1" applyProtection="1">
      <alignment horizontal="left" vertical="center"/>
      <protection locked="0"/>
    </xf>
    <xf numFmtId="0" fontId="14" fillId="0" borderId="12" xfId="4" applyFont="1" applyBorder="1" applyAlignment="1">
      <alignment horizontal="center" vertical="center"/>
    </xf>
    <xf numFmtId="0" fontId="14" fillId="0" borderId="12" xfId="4" applyFont="1" applyBorder="1" applyAlignment="1">
      <alignment horizontal="center" vertical="center" wrapText="1"/>
    </xf>
    <xf numFmtId="0" fontId="19" fillId="5" borderId="1" xfId="4" applyFont="1" applyFill="1" applyBorder="1" applyAlignment="1">
      <alignment horizontal="center"/>
    </xf>
    <xf numFmtId="0" fontId="11" fillId="5" borderId="1" xfId="4" applyFont="1" applyFill="1" applyBorder="1" applyAlignment="1">
      <alignment horizontal="left"/>
    </xf>
    <xf numFmtId="0" fontId="11" fillId="5" borderId="1" xfId="4" applyFont="1" applyFill="1" applyBorder="1" applyAlignment="1">
      <alignment horizontal="left" wrapText="1"/>
    </xf>
    <xf numFmtId="3" fontId="11" fillId="5" borderId="1" xfId="4" applyNumberFormat="1" applyFont="1" applyFill="1" applyBorder="1" applyAlignment="1">
      <alignment horizontal="right" wrapText="1"/>
    </xf>
    <xf numFmtId="0" fontId="19" fillId="6" borderId="4" xfId="4" applyFont="1" applyFill="1" applyBorder="1" applyAlignment="1">
      <alignment horizontal="center"/>
    </xf>
    <xf numFmtId="0" fontId="19" fillId="6" borderId="4" xfId="4" applyFont="1" applyFill="1" applyBorder="1" applyAlignment="1">
      <alignment horizontal="left"/>
    </xf>
    <xf numFmtId="0" fontId="19" fillId="6" borderId="4" xfId="4" applyFont="1" applyFill="1" applyBorder="1" applyAlignment="1">
      <alignment horizontal="left" wrapText="1"/>
    </xf>
    <xf numFmtId="0" fontId="19" fillId="7" borderId="4" xfId="4" applyFont="1" applyFill="1" applyBorder="1" applyAlignment="1">
      <alignment horizontal="center"/>
    </xf>
    <xf numFmtId="0" fontId="21" fillId="7" borderId="4" xfId="4" applyFont="1" applyFill="1" applyBorder="1" applyAlignment="1">
      <alignment horizontal="left"/>
    </xf>
    <xf numFmtId="0" fontId="21" fillId="7" borderId="4" xfId="4" applyFont="1" applyFill="1" applyBorder="1" applyAlignment="1">
      <alignment horizontal="left" wrapText="1"/>
    </xf>
    <xf numFmtId="0" fontId="19" fillId="0" borderId="4" xfId="4" applyFont="1" applyBorder="1" applyAlignment="1">
      <alignment horizontal="center"/>
    </xf>
    <xf numFmtId="0" fontId="21" fillId="0" borderId="4" xfId="4" applyFont="1" applyBorder="1" applyAlignment="1">
      <alignment horizontal="left"/>
    </xf>
    <xf numFmtId="0" fontId="22" fillId="0" borderId="4" xfId="4" applyFont="1" applyBorder="1" applyAlignment="1">
      <alignment horizontal="left"/>
    </xf>
    <xf numFmtId="0" fontId="19" fillId="5" borderId="4" xfId="4" applyFont="1" applyFill="1" applyBorder="1" applyAlignment="1">
      <alignment horizontal="center"/>
    </xf>
    <xf numFmtId="0" fontId="11" fillId="5" borderId="4" xfId="4" applyFont="1" applyFill="1" applyBorder="1" applyAlignment="1">
      <alignment horizontal="left"/>
    </xf>
    <xf numFmtId="0" fontId="11" fillId="5" borderId="4" xfId="4" applyFont="1" applyFill="1" applyBorder="1" applyAlignment="1">
      <alignment horizontal="left" wrapText="1"/>
    </xf>
    <xf numFmtId="0" fontId="19" fillId="6" borderId="1" xfId="4" applyFont="1" applyFill="1" applyBorder="1" applyAlignment="1">
      <alignment horizontal="center"/>
    </xf>
    <xf numFmtId="0" fontId="19" fillId="6" borderId="1" xfId="4" applyFont="1" applyFill="1" applyBorder="1" applyAlignment="1">
      <alignment horizontal="left"/>
    </xf>
    <xf numFmtId="0" fontId="19" fillId="6" borderId="1" xfId="4" applyFont="1" applyFill="1" applyBorder="1" applyAlignment="1">
      <alignment horizontal="left" wrapText="1"/>
    </xf>
    <xf numFmtId="0" fontId="28" fillId="0" borderId="4" xfId="4" applyFont="1" applyBorder="1" applyAlignment="1">
      <alignment horizontal="left" wrapText="1"/>
    </xf>
    <xf numFmtId="0" fontId="4" fillId="0" borderId="9" xfId="4" applyBorder="1" applyAlignment="1">
      <alignment horizontal="center" vertical="top"/>
    </xf>
    <xf numFmtId="0" fontId="20" fillId="6" borderId="76" xfId="4" applyFont="1" applyFill="1" applyBorder="1" applyAlignment="1">
      <alignment horizontal="center" vertical="top"/>
    </xf>
    <xf numFmtId="0" fontId="0" fillId="0" borderId="9" xfId="0" applyBorder="1"/>
    <xf numFmtId="1" fontId="50" fillId="0" borderId="30" xfId="2" applyNumberFormat="1" applyFont="1" applyBorder="1" applyProtection="1">
      <protection locked="0"/>
    </xf>
    <xf numFmtId="0" fontId="19" fillId="0" borderId="1" xfId="4" applyFont="1" applyBorder="1" applyAlignment="1">
      <alignment horizontal="left"/>
    </xf>
    <xf numFmtId="0" fontId="19" fillId="0" borderId="1" xfId="4" applyFont="1" applyBorder="1" applyAlignment="1">
      <alignment horizontal="left" wrapText="1"/>
    </xf>
    <xf numFmtId="0" fontId="22" fillId="0" borderId="4" xfId="4" applyFont="1" applyBorder="1" applyAlignment="1">
      <alignment vertical="top" wrapText="1"/>
    </xf>
    <xf numFmtId="164" fontId="5" fillId="0" borderId="12" xfId="1" applyFont="1" applyFill="1" applyBorder="1" applyAlignment="1" applyProtection="1">
      <alignment horizontal="center" vertical="center" wrapText="1"/>
    </xf>
    <xf numFmtId="0" fontId="5" fillId="0" borderId="12" xfId="0" applyFont="1" applyBorder="1" applyAlignment="1">
      <alignment vertical="center" wrapText="1"/>
    </xf>
    <xf numFmtId="0" fontId="6" fillId="0" borderId="1" xfId="0" applyFont="1" applyBorder="1" applyAlignment="1">
      <alignment vertical="top"/>
    </xf>
    <xf numFmtId="164" fontId="6" fillId="0" borderId="4" xfId="1" applyFont="1" applyFill="1" applyBorder="1" applyAlignment="1" applyProtection="1">
      <alignment vertical="top"/>
    </xf>
    <xf numFmtId="0" fontId="6" fillId="0" borderId="4" xfId="0" applyFont="1" applyBorder="1" applyAlignment="1">
      <alignment vertical="top"/>
    </xf>
    <xf numFmtId="0" fontId="8" fillId="0" borderId="4" xfId="0" applyFont="1" applyBorder="1" applyAlignment="1">
      <alignment vertical="top" wrapText="1"/>
    </xf>
    <xf numFmtId="164" fontId="6" fillId="0" borderId="0" xfId="1" applyFont="1" applyFill="1" applyAlignment="1" applyProtection="1">
      <alignment vertical="top"/>
    </xf>
    <xf numFmtId="164" fontId="6" fillId="3" borderId="4" xfId="1" applyFont="1" applyFill="1" applyBorder="1" applyAlignment="1" applyProtection="1">
      <alignment vertical="top"/>
    </xf>
    <xf numFmtId="164" fontId="6" fillId="9" borderId="4" xfId="1" applyFont="1" applyFill="1" applyBorder="1" applyAlignment="1" applyProtection="1">
      <alignment vertical="top"/>
    </xf>
    <xf numFmtId="165" fontId="6" fillId="0" borderId="1" xfId="0" applyNumberFormat="1" applyFont="1" applyBorder="1" applyAlignment="1">
      <alignment horizontal="left" vertical="center"/>
    </xf>
    <xf numFmtId="0" fontId="6" fillId="0" borderId="1" xfId="0" applyFont="1" applyBorder="1" applyAlignment="1">
      <alignment horizontal="left" vertical="center" wrapText="1"/>
    </xf>
    <xf numFmtId="165" fontId="6" fillId="0" borderId="4" xfId="0" applyNumberFormat="1" applyFont="1" applyBorder="1" applyAlignment="1">
      <alignment horizontal="left" vertical="center"/>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165" fontId="0" fillId="0" borderId="4" xfId="0" applyNumberFormat="1" applyBorder="1" applyAlignment="1">
      <alignment horizontal="left" vertical="center"/>
    </xf>
    <xf numFmtId="0" fontId="0" fillId="0" borderId="4" xfId="0" applyBorder="1" applyAlignment="1">
      <alignment horizontal="left" vertical="center" wrapText="1"/>
    </xf>
    <xf numFmtId="164" fontId="6" fillId="0" borderId="1" xfId="1" applyFont="1" applyFill="1" applyBorder="1" applyAlignment="1" applyProtection="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164" fontId="6" fillId="0" borderId="4" xfId="1" applyFont="1" applyFill="1" applyBorder="1" applyAlignment="1" applyProtection="1">
      <alignment horizontal="left" vertical="center"/>
    </xf>
    <xf numFmtId="0" fontId="6" fillId="0" borderId="4" xfId="0" applyFont="1" applyBorder="1" applyAlignment="1">
      <alignment horizontal="center" vertical="center"/>
    </xf>
    <xf numFmtId="0" fontId="8" fillId="0" borderId="4" xfId="0" applyFont="1" applyBorder="1" applyAlignment="1">
      <alignment horizontal="left" vertical="center" wrapText="1"/>
    </xf>
    <xf numFmtId="0" fontId="7" fillId="0" borderId="4" xfId="0" applyFont="1" applyBorder="1" applyAlignment="1">
      <alignment horizontal="left" vertical="center"/>
    </xf>
    <xf numFmtId="0" fontId="9" fillId="0" borderId="4" xfId="2" applyFont="1" applyBorder="1" applyAlignment="1">
      <alignment horizontal="left" vertical="center"/>
    </xf>
    <xf numFmtId="0" fontId="48" fillId="8" borderId="4" xfId="0" applyFont="1" applyFill="1" applyBorder="1" applyAlignment="1">
      <alignment horizontal="left" vertical="center"/>
    </xf>
    <xf numFmtId="0" fontId="48" fillId="0" borderId="4" xfId="0" applyFont="1" applyBorder="1" applyAlignment="1">
      <alignment horizontal="left" vertical="center"/>
    </xf>
    <xf numFmtId="164" fontId="0" fillId="0" borderId="4" xfId="1" applyFont="1" applyFill="1" applyBorder="1" applyAlignment="1" applyProtection="1">
      <alignment horizontal="left" vertical="center"/>
    </xf>
    <xf numFmtId="0" fontId="6" fillId="0" borderId="0" xfId="0" applyFont="1" applyAlignment="1">
      <alignment horizontal="center" vertical="top"/>
    </xf>
    <xf numFmtId="164" fontId="6" fillId="3" borderId="1" xfId="1" applyFont="1" applyFill="1" applyBorder="1" applyAlignment="1" applyProtection="1">
      <alignment horizontal="left" vertical="center"/>
    </xf>
    <xf numFmtId="164" fontId="6" fillId="3" borderId="4" xfId="1" applyFont="1" applyFill="1" applyBorder="1" applyAlignment="1" applyProtection="1">
      <alignment horizontal="left" vertical="center"/>
    </xf>
    <xf numFmtId="164" fontId="0" fillId="3" borderId="4" xfId="1" applyFont="1" applyFill="1" applyBorder="1" applyAlignment="1" applyProtection="1">
      <alignment horizontal="left" vertical="center"/>
    </xf>
    <xf numFmtId="0" fontId="14" fillId="0" borderId="12" xfId="4" applyFont="1" applyBorder="1" applyAlignment="1">
      <alignment horizontal="left" vertical="center"/>
    </xf>
    <xf numFmtId="0" fontId="14" fillId="0" borderId="12" xfId="4" applyFont="1" applyBorder="1" applyAlignment="1">
      <alignment horizontal="left" vertical="center" wrapText="1"/>
    </xf>
    <xf numFmtId="165" fontId="6" fillId="0" borderId="1" xfId="0" applyNumberFormat="1" applyFont="1" applyBorder="1" applyAlignment="1">
      <alignment horizontal="left" vertical="top"/>
    </xf>
    <xf numFmtId="165" fontId="6" fillId="0" borderId="4" xfId="0" applyNumberFormat="1" applyFont="1" applyBorder="1" applyAlignment="1">
      <alignment horizontal="left" vertical="top"/>
    </xf>
    <xf numFmtId="0" fontId="6" fillId="0" borderId="4" xfId="0" applyFont="1" applyBorder="1" applyAlignment="1">
      <alignment horizontal="left" vertical="top"/>
    </xf>
    <xf numFmtId="0" fontId="6" fillId="0" borderId="0" xfId="0" applyFont="1" applyAlignment="1">
      <alignment horizontal="left" vertical="top"/>
    </xf>
    <xf numFmtId="166" fontId="50" fillId="0" borderId="4" xfId="1" applyNumberFormat="1" applyFont="1" applyBorder="1" applyAlignment="1">
      <alignment horizontal="center"/>
    </xf>
    <xf numFmtId="166" fontId="50" fillId="0" borderId="4" xfId="1" applyNumberFormat="1" applyFont="1" applyFill="1" applyBorder="1" applyAlignment="1">
      <alignment horizontal="center"/>
    </xf>
    <xf numFmtId="164" fontId="14" fillId="0" borderId="0" xfId="1" applyFont="1" applyFill="1" applyBorder="1" applyAlignment="1">
      <alignment horizontal="center" vertical="center" wrapText="1"/>
    </xf>
    <xf numFmtId="164" fontId="14" fillId="0" borderId="0" xfId="1" applyFont="1" applyFill="1" applyBorder="1" applyAlignment="1">
      <alignment horizontal="right" vertical="center" wrapText="1"/>
    </xf>
    <xf numFmtId="164" fontId="17" fillId="4" borderId="1" xfId="1" applyFont="1" applyFill="1" applyBorder="1" applyAlignment="1">
      <alignment horizontal="right" wrapText="1"/>
    </xf>
    <xf numFmtId="164" fontId="22" fillId="12" borderId="4" xfId="1" applyFont="1" applyFill="1" applyBorder="1" applyAlignment="1">
      <alignment horizontal="right" wrapText="1"/>
    </xf>
    <xf numFmtId="164" fontId="22" fillId="0" borderId="4" xfId="1" applyFont="1" applyFill="1" applyBorder="1" applyAlignment="1">
      <alignment horizontal="right" wrapText="1"/>
    </xf>
    <xf numFmtId="164" fontId="20" fillId="12" borderId="4" xfId="1" applyFont="1" applyFill="1" applyBorder="1" applyAlignment="1">
      <alignment horizontal="right" vertical="top" wrapText="1"/>
    </xf>
    <xf numFmtId="164" fontId="20" fillId="0" borderId="4" xfId="1" applyFont="1" applyFill="1" applyBorder="1" applyAlignment="1">
      <alignment horizontal="right" vertical="top" wrapText="1"/>
    </xf>
    <xf numFmtId="164" fontId="31" fillId="12" borderId="4" xfId="1" applyFont="1" applyFill="1" applyBorder="1" applyAlignment="1">
      <alignment horizontal="right" vertical="top" wrapText="1"/>
    </xf>
    <xf numFmtId="164" fontId="31" fillId="0" borderId="4" xfId="1" applyFont="1" applyFill="1" applyBorder="1" applyAlignment="1">
      <alignment horizontal="right" vertical="top" wrapText="1"/>
    </xf>
    <xf numFmtId="164" fontId="22" fillId="12" borderId="4" xfId="1" applyFont="1" applyFill="1" applyBorder="1" applyAlignment="1">
      <alignment horizontal="right" vertical="top" wrapText="1"/>
    </xf>
    <xf numFmtId="164" fontId="22" fillId="0" borderId="4" xfId="1" applyFont="1" applyFill="1" applyBorder="1" applyAlignment="1">
      <alignment horizontal="right" vertical="top" wrapText="1"/>
    </xf>
    <xf numFmtId="164" fontId="22" fillId="0" borderId="4" xfId="1" applyFont="1" applyFill="1" applyBorder="1" applyAlignment="1">
      <alignment horizontal="left" wrapText="1"/>
    </xf>
    <xf numFmtId="164" fontId="20" fillId="0" borderId="4" xfId="1" applyFont="1" applyFill="1" applyBorder="1" applyAlignment="1">
      <alignment horizontal="left" vertical="top" wrapText="1"/>
    </xf>
    <xf numFmtId="164" fontId="31" fillId="0" borderId="4" xfId="1" applyFont="1" applyFill="1" applyBorder="1" applyAlignment="1">
      <alignment horizontal="left" vertical="top" wrapText="1"/>
    </xf>
    <xf numFmtId="164" fontId="28" fillId="12" borderId="4" xfId="1" applyFont="1" applyFill="1" applyBorder="1" applyAlignment="1">
      <alignment horizontal="right" wrapText="1"/>
    </xf>
    <xf numFmtId="164" fontId="22" fillId="12" borderId="38" xfId="1" applyFont="1" applyFill="1" applyBorder="1" applyAlignment="1">
      <alignment horizontal="right" wrapText="1"/>
    </xf>
    <xf numFmtId="164" fontId="22" fillId="0" borderId="0" xfId="1" applyFont="1" applyFill="1" applyBorder="1" applyAlignment="1">
      <alignment vertical="top" wrapText="1"/>
    </xf>
    <xf numFmtId="164" fontId="22" fillId="0" borderId="0" xfId="1" applyFont="1" applyFill="1" applyBorder="1" applyAlignment="1">
      <alignment horizontal="right" vertical="top" wrapText="1"/>
    </xf>
    <xf numFmtId="164" fontId="0" fillId="0" borderId="68" xfId="1" applyFont="1" applyFill="1" applyBorder="1" applyAlignment="1">
      <alignment horizontal="center"/>
    </xf>
    <xf numFmtId="164" fontId="0" fillId="11" borderId="35" xfId="1" applyFont="1" applyFill="1" applyBorder="1" applyAlignment="1" applyProtection="1">
      <alignment horizontal="center"/>
      <protection locked="0"/>
    </xf>
    <xf numFmtId="164" fontId="49" fillId="0" borderId="4" xfId="1" applyFont="1" applyFill="1" applyBorder="1" applyAlignment="1">
      <alignment horizontal="center" wrapText="1"/>
    </xf>
    <xf numFmtId="164" fontId="49" fillId="0" borderId="23" xfId="1" applyFont="1" applyBorder="1" applyAlignment="1" applyProtection="1">
      <alignment horizontal="center" wrapText="1"/>
      <protection locked="0"/>
    </xf>
    <xf numFmtId="164" fontId="50" fillId="0" borderId="72" xfId="1" applyFont="1" applyFill="1" applyBorder="1" applyAlignment="1">
      <alignment horizontal="center"/>
    </xf>
    <xf numFmtId="164" fontId="50" fillId="0" borderId="36" xfId="1" applyFont="1" applyBorder="1" applyAlignment="1" applyProtection="1">
      <alignment horizontal="center"/>
    </xf>
    <xf numFmtId="164" fontId="49" fillId="0" borderId="4" xfId="1" applyFont="1" applyFill="1" applyBorder="1"/>
    <xf numFmtId="164" fontId="49" fillId="0" borderId="23" xfId="1" applyFont="1" applyBorder="1" applyProtection="1">
      <protection locked="0"/>
    </xf>
    <xf numFmtId="164" fontId="0" fillId="0" borderId="4" xfId="1" applyFont="1" applyFill="1" applyBorder="1" applyAlignment="1">
      <alignment horizontal="center"/>
    </xf>
    <xf numFmtId="164" fontId="0" fillId="11" borderId="23" xfId="1" applyFont="1" applyFill="1" applyBorder="1" applyAlignment="1" applyProtection="1">
      <alignment horizontal="center"/>
      <protection locked="0"/>
    </xf>
    <xf numFmtId="164" fontId="50" fillId="0" borderId="12" xfId="1" applyFont="1" applyFill="1" applyBorder="1" applyAlignment="1">
      <alignment horizontal="center"/>
    </xf>
    <xf numFmtId="164" fontId="50" fillId="0" borderId="24" xfId="1" applyFont="1" applyBorder="1" applyAlignment="1" applyProtection="1">
      <alignment horizontal="center"/>
    </xf>
    <xf numFmtId="164" fontId="50" fillId="0" borderId="4" xfId="1" applyFont="1" applyFill="1" applyBorder="1" applyAlignment="1">
      <alignment horizontal="center"/>
    </xf>
    <xf numFmtId="164" fontId="50" fillId="0" borderId="23" xfId="1" applyFont="1" applyBorder="1" applyAlignment="1" applyProtection="1">
      <alignment horizontal="center"/>
      <protection locked="0"/>
    </xf>
    <xf numFmtId="164" fontId="50" fillId="0" borderId="23" xfId="1" applyFont="1" applyBorder="1" applyAlignment="1" applyProtection="1">
      <alignment horizontal="center"/>
    </xf>
    <xf numFmtId="164" fontId="0" fillId="0" borderId="4" xfId="1" applyFont="1" applyFill="1" applyBorder="1" applyAlignment="1">
      <alignment horizontal="center" wrapText="1"/>
    </xf>
    <xf numFmtId="164" fontId="0" fillId="11" borderId="23" xfId="1" applyFont="1" applyFill="1" applyBorder="1" applyAlignment="1" applyProtection="1">
      <alignment horizontal="center" wrapText="1"/>
      <protection locked="0"/>
    </xf>
    <xf numFmtId="164" fontId="49" fillId="0" borderId="23" xfId="1" applyFont="1" applyBorder="1" applyProtection="1"/>
    <xf numFmtId="164" fontId="50" fillId="0" borderId="73" xfId="1" applyFont="1" applyFill="1" applyBorder="1" applyAlignment="1">
      <alignment horizontal="center"/>
    </xf>
    <xf numFmtId="164" fontId="50" fillId="0" borderId="37" xfId="1" applyFont="1" applyBorder="1" applyAlignment="1" applyProtection="1">
      <alignment horizontal="center"/>
    </xf>
    <xf numFmtId="164" fontId="50" fillId="0" borderId="74" xfId="1" applyFont="1" applyFill="1" applyBorder="1" applyAlignment="1">
      <alignment horizontal="center"/>
    </xf>
    <xf numFmtId="164" fontId="50" fillId="0" borderId="75" xfId="1" applyFont="1" applyBorder="1" applyAlignment="1" applyProtection="1">
      <alignment horizontal="center"/>
    </xf>
    <xf numFmtId="164" fontId="0" fillId="0" borderId="20" xfId="1" applyFont="1" applyFill="1" applyBorder="1" applyAlignment="1">
      <alignment horizontal="center"/>
    </xf>
    <xf numFmtId="164" fontId="50" fillId="0" borderId="20" xfId="1" applyFont="1" applyFill="1" applyBorder="1" applyAlignment="1">
      <alignment horizontal="center"/>
    </xf>
    <xf numFmtId="164" fontId="49" fillId="0" borderId="20" xfId="1" applyFont="1" applyFill="1" applyBorder="1"/>
    <xf numFmtId="164" fontId="50" fillId="0" borderId="21" xfId="1" applyFont="1" applyFill="1" applyBorder="1" applyAlignment="1">
      <alignment horizontal="center"/>
    </xf>
    <xf numFmtId="164" fontId="50" fillId="0" borderId="31" xfId="1" applyFont="1" applyBorder="1" applyAlignment="1" applyProtection="1">
      <alignment horizontal="center"/>
    </xf>
    <xf numFmtId="164" fontId="49" fillId="0" borderId="20" xfId="1" applyFont="1" applyBorder="1"/>
    <xf numFmtId="164" fontId="0" fillId="0" borderId="20" xfId="1" applyFont="1" applyBorder="1" applyAlignment="1">
      <alignment horizontal="center"/>
    </xf>
    <xf numFmtId="164" fontId="50" fillId="0" borderId="20" xfId="1" applyFont="1" applyBorder="1" applyAlignment="1">
      <alignment horizontal="center"/>
    </xf>
    <xf numFmtId="164" fontId="50" fillId="0" borderId="21" xfId="1" applyFont="1" applyBorder="1" applyAlignment="1">
      <alignment horizontal="center"/>
    </xf>
    <xf numFmtId="164" fontId="49" fillId="0" borderId="23" xfId="1" applyFont="1" applyBorder="1" applyAlignment="1" applyProtection="1">
      <alignment horizontal="center"/>
      <protection locked="0"/>
    </xf>
    <xf numFmtId="164" fontId="50" fillId="0" borderId="20" xfId="1" applyFont="1" applyBorder="1"/>
    <xf numFmtId="164" fontId="50" fillId="0" borderId="23" xfId="1" applyFont="1" applyBorder="1" applyProtection="1">
      <protection locked="0"/>
    </xf>
    <xf numFmtId="164" fontId="0" fillId="10" borderId="20" xfId="1" applyFont="1" applyFill="1" applyBorder="1" applyAlignment="1" applyProtection="1">
      <alignment horizontal="center"/>
      <protection locked="0"/>
    </xf>
    <xf numFmtId="164" fontId="21" fillId="7" borderId="4" xfId="1" applyFont="1" applyFill="1" applyBorder="1" applyAlignment="1">
      <alignment horizontal="right" wrapText="1"/>
    </xf>
    <xf numFmtId="164" fontId="21" fillId="0" borderId="4" xfId="1" applyFont="1" applyFill="1" applyBorder="1" applyAlignment="1">
      <alignment horizontal="right" wrapText="1"/>
    </xf>
    <xf numFmtId="164" fontId="19" fillId="6" borderId="4" xfId="1" applyFont="1" applyFill="1" applyBorder="1" applyAlignment="1">
      <alignment horizontal="right" wrapText="1"/>
    </xf>
    <xf numFmtId="164" fontId="22" fillId="10" borderId="4" xfId="1" applyFont="1" applyFill="1" applyBorder="1" applyAlignment="1" applyProtection="1">
      <alignment horizontal="right" wrapText="1"/>
      <protection locked="0"/>
    </xf>
    <xf numFmtId="164" fontId="19" fillId="6" borderId="1" xfId="1" applyFont="1" applyFill="1" applyBorder="1" applyAlignment="1">
      <alignment horizontal="right" wrapText="1"/>
    </xf>
    <xf numFmtId="164" fontId="28" fillId="10" borderId="4" xfId="1" applyFont="1" applyFill="1" applyBorder="1" applyAlignment="1" applyProtection="1">
      <alignment horizontal="right" wrapText="1"/>
      <protection locked="0"/>
    </xf>
    <xf numFmtId="164" fontId="0" fillId="0" borderId="4" xfId="1" applyFont="1" applyBorder="1"/>
    <xf numFmtId="164" fontId="11" fillId="5" borderId="1" xfId="1" applyFont="1" applyFill="1" applyBorder="1" applyAlignment="1">
      <alignment horizontal="right" wrapText="1"/>
    </xf>
    <xf numFmtId="164" fontId="11" fillId="5" borderId="4" xfId="1" applyFont="1" applyFill="1" applyBorder="1" applyAlignment="1">
      <alignment horizontal="right" wrapText="1"/>
    </xf>
    <xf numFmtId="164" fontId="28" fillId="0" borderId="1" xfId="1" applyFont="1" applyFill="1" applyBorder="1" applyAlignment="1">
      <alignment horizontal="right" wrapText="1"/>
    </xf>
    <xf numFmtId="164" fontId="28" fillId="0" borderId="4" xfId="1" applyFont="1" applyFill="1" applyBorder="1" applyAlignment="1">
      <alignment horizontal="right" wrapText="1"/>
    </xf>
    <xf numFmtId="164" fontId="22" fillId="10" borderId="4" xfId="1" applyFont="1" applyFill="1" applyBorder="1" applyAlignment="1" applyProtection="1">
      <alignment horizontal="left" wrapText="1"/>
      <protection locked="0"/>
    </xf>
    <xf numFmtId="164" fontId="21" fillId="9" borderId="4" xfId="1" applyFont="1" applyFill="1" applyBorder="1" applyAlignment="1">
      <alignment horizontal="left" wrapText="1"/>
    </xf>
    <xf numFmtId="164" fontId="22" fillId="9" borderId="4" xfId="1" applyFont="1" applyFill="1" applyBorder="1" applyAlignment="1">
      <alignment horizontal="left" wrapText="1"/>
    </xf>
    <xf numFmtId="164" fontId="20" fillId="9" borderId="4" xfId="1" applyFont="1" applyFill="1" applyBorder="1" applyAlignment="1">
      <alignment horizontal="left" vertical="top" wrapText="1"/>
    </xf>
    <xf numFmtId="164" fontId="22" fillId="0" borderId="4" xfId="1" applyFont="1" applyFill="1" applyBorder="1" applyAlignment="1">
      <alignment vertical="top" wrapText="1"/>
    </xf>
    <xf numFmtId="164" fontId="28" fillId="9" borderId="4" xfId="1" applyFont="1" applyFill="1" applyBorder="1" applyAlignment="1">
      <alignment horizontal="right" wrapText="1"/>
    </xf>
    <xf numFmtId="164" fontId="22" fillId="11" borderId="4" xfId="1" applyFont="1" applyFill="1" applyBorder="1" applyAlignment="1" applyProtection="1">
      <alignment horizontal="right" wrapText="1"/>
      <protection locked="0"/>
    </xf>
    <xf numFmtId="164" fontId="0" fillId="0" borderId="4" xfId="1" applyFont="1" applyFill="1" applyBorder="1" applyAlignment="1" applyProtection="1">
      <alignment horizontal="center"/>
    </xf>
    <xf numFmtId="164" fontId="0" fillId="11" borderId="4" xfId="1" applyFont="1" applyFill="1" applyBorder="1" applyAlignment="1" applyProtection="1">
      <alignment horizontal="center"/>
      <protection locked="0"/>
    </xf>
    <xf numFmtId="164" fontId="0" fillId="10" borderId="4" xfId="1" applyFont="1" applyFill="1" applyBorder="1" applyAlignment="1" applyProtection="1">
      <alignment horizontal="center"/>
      <protection locked="0"/>
    </xf>
    <xf numFmtId="164" fontId="0" fillId="0" borderId="4" xfId="1" applyFont="1" applyFill="1" applyBorder="1" applyAlignment="1" applyProtection="1">
      <alignment horizontal="center" wrapText="1"/>
    </xf>
    <xf numFmtId="164" fontId="0" fillId="0" borderId="4" xfId="1" applyFont="1" applyBorder="1" applyAlignment="1">
      <alignment horizontal="center" wrapText="1"/>
    </xf>
    <xf numFmtId="164" fontId="49" fillId="0" borderId="4" xfId="1" applyFont="1" applyFill="1" applyBorder="1" applyProtection="1"/>
    <xf numFmtId="164" fontId="49" fillId="0" borderId="4" xfId="1" applyFont="1" applyBorder="1"/>
    <xf numFmtId="164" fontId="50" fillId="0" borderId="4" xfId="1" applyFont="1" applyBorder="1" applyAlignment="1" applyProtection="1">
      <alignment horizontal="center"/>
    </xf>
    <xf numFmtId="164" fontId="50" fillId="0" borderId="4" xfId="1" applyFont="1" applyBorder="1" applyAlignment="1">
      <alignment horizontal="center"/>
    </xf>
    <xf numFmtId="164" fontId="50" fillId="0" borderId="12" xfId="1" applyFont="1" applyBorder="1" applyAlignment="1" applyProtection="1">
      <alignment horizontal="center"/>
    </xf>
    <xf numFmtId="164" fontId="50" fillId="0" borderId="12" xfId="1" applyFont="1" applyBorder="1" applyAlignment="1">
      <alignment horizontal="center"/>
    </xf>
    <xf numFmtId="164" fontId="31" fillId="0" borderId="47" xfId="1" applyFont="1" applyFill="1" applyBorder="1" applyAlignment="1">
      <alignment horizontal="left" vertical="center"/>
    </xf>
    <xf numFmtId="164" fontId="31" fillId="10" borderId="24" xfId="1" applyFont="1" applyFill="1" applyBorder="1" applyAlignment="1" applyProtection="1">
      <alignment horizontal="left" vertical="center"/>
      <protection locked="0"/>
    </xf>
    <xf numFmtId="164" fontId="31" fillId="0" borderId="0" xfId="1" applyFont="1" applyAlignment="1">
      <alignment horizontal="left" vertical="center"/>
    </xf>
    <xf numFmtId="164" fontId="2" fillId="0" borderId="0" xfId="1" applyFont="1"/>
    <xf numFmtId="164" fontId="31" fillId="0" borderId="3" xfId="1" applyFont="1" applyFill="1" applyBorder="1" applyAlignment="1">
      <alignment horizontal="left" vertical="center"/>
    </xf>
    <xf numFmtId="164" fontId="31" fillId="0" borderId="2" xfId="1" applyFont="1" applyFill="1" applyBorder="1" applyAlignment="1">
      <alignment horizontal="left" vertical="center"/>
    </xf>
    <xf numFmtId="164" fontId="58" fillId="10" borderId="24" xfId="1" applyFont="1" applyFill="1" applyBorder="1" applyAlignment="1" applyProtection="1">
      <alignment vertical="center" wrapText="1"/>
      <protection locked="0"/>
    </xf>
    <xf numFmtId="164" fontId="6" fillId="10" borderId="54" xfId="1" applyFont="1" applyFill="1" applyBorder="1" applyAlignment="1" applyProtection="1">
      <alignment vertical="center" wrapText="1"/>
      <protection locked="0"/>
    </xf>
    <xf numFmtId="164" fontId="58" fillId="0" borderId="0" xfId="1" applyFont="1" applyAlignment="1">
      <alignment vertical="center" wrapText="1"/>
    </xf>
    <xf numFmtId="164" fontId="6" fillId="0" borderId="5" xfId="1" applyFont="1" applyFill="1" applyBorder="1" applyAlignment="1">
      <alignment horizontal="center"/>
    </xf>
    <xf numFmtId="164" fontId="6" fillId="0" borderId="0" xfId="1" applyFont="1" applyFill="1" applyBorder="1" applyAlignment="1">
      <alignment horizontal="left"/>
    </xf>
    <xf numFmtId="164" fontId="6" fillId="0" borderId="55" xfId="1" applyFont="1" applyFill="1" applyBorder="1" applyAlignment="1">
      <alignment horizontal="left"/>
    </xf>
    <xf numFmtId="164" fontId="6" fillId="0" borderId="0" xfId="1" applyFont="1" applyAlignment="1">
      <alignment horizontal="left"/>
    </xf>
    <xf numFmtId="164" fontId="58" fillId="0" borderId="22" xfId="1" applyFont="1" applyFill="1" applyBorder="1" applyAlignment="1">
      <alignment horizontal="center" vertical="center" wrapText="1"/>
    </xf>
    <xf numFmtId="164" fontId="5" fillId="0" borderId="54" xfId="1" applyFont="1" applyBorder="1" applyAlignment="1">
      <alignment horizontal="center"/>
    </xf>
    <xf numFmtId="164" fontId="6" fillId="0" borderId="57" xfId="1" applyFont="1" applyFill="1" applyBorder="1" applyAlignment="1">
      <alignment horizontal="left" vertical="center"/>
    </xf>
    <xf numFmtId="164" fontId="6" fillId="0" borderId="2" xfId="1" applyFont="1" applyFill="1" applyBorder="1" applyAlignment="1">
      <alignment horizontal="left" vertical="center"/>
    </xf>
    <xf numFmtId="164" fontId="6" fillId="0" borderId="59" xfId="1" applyFont="1" applyFill="1" applyBorder="1" applyAlignment="1">
      <alignment horizontal="center" vertical="center"/>
    </xf>
    <xf numFmtId="164" fontId="6" fillId="0" borderId="0" xfId="1" applyFont="1" applyFill="1" applyBorder="1" applyAlignment="1">
      <alignment horizontal="left" vertical="center"/>
    </xf>
    <xf numFmtId="164" fontId="31" fillId="0" borderId="0" xfId="1" applyFont="1" applyFill="1" applyBorder="1" applyAlignment="1">
      <alignment horizontal="left" vertical="center" wrapText="1"/>
    </xf>
    <xf numFmtId="164" fontId="6" fillId="0" borderId="55" xfId="1" applyFont="1" applyFill="1" applyBorder="1" applyAlignment="1">
      <alignment horizontal="left" vertical="center"/>
    </xf>
    <xf numFmtId="164" fontId="6" fillId="0" borderId="0" xfId="1" applyFont="1" applyFill="1" applyBorder="1"/>
    <xf numFmtId="164" fontId="6" fillId="0" borderId="39" xfId="1" applyFont="1" applyFill="1" applyBorder="1"/>
    <xf numFmtId="164" fontId="6" fillId="0" borderId="2" xfId="1" applyFont="1" applyFill="1" applyBorder="1" applyAlignment="1">
      <alignment vertical="center"/>
    </xf>
    <xf numFmtId="164" fontId="6" fillId="0" borderId="5" xfId="1" applyFont="1" applyFill="1" applyBorder="1" applyAlignment="1">
      <alignment horizontal="center" vertical="center"/>
    </xf>
    <xf numFmtId="164" fontId="6" fillId="0" borderId="0" xfId="1" applyFont="1" applyFill="1" applyBorder="1" applyAlignment="1">
      <alignment vertical="center"/>
    </xf>
    <xf numFmtId="164" fontId="6" fillId="0" borderId="55" xfId="1" applyFont="1" applyBorder="1" applyAlignment="1">
      <alignment vertical="center"/>
    </xf>
    <xf numFmtId="164" fontId="6" fillId="0" borderId="62" xfId="1" applyFont="1" applyFill="1" applyBorder="1" applyAlignment="1">
      <alignment horizontal="left" vertical="center"/>
    </xf>
    <xf numFmtId="164" fontId="6" fillId="0" borderId="63" xfId="1" applyFont="1" applyFill="1" applyBorder="1" applyAlignment="1">
      <alignment horizontal="left" vertical="center"/>
    </xf>
    <xf numFmtId="164" fontId="6" fillId="0" borderId="65" xfId="1" applyFont="1" applyFill="1" applyBorder="1" applyAlignment="1">
      <alignment horizontal="left" vertical="center"/>
    </xf>
    <xf numFmtId="164" fontId="58" fillId="0" borderId="67" xfId="1" applyFont="1" applyFill="1" applyBorder="1" applyAlignment="1">
      <alignment vertical="center" wrapText="1"/>
    </xf>
    <xf numFmtId="164" fontId="6" fillId="0" borderId="0" xfId="1" applyFont="1" applyFill="1" applyBorder="1" applyAlignment="1">
      <alignment horizontal="center" vertical="center"/>
    </xf>
    <xf numFmtId="164" fontId="58" fillId="0" borderId="0" xfId="1" applyFont="1" applyFill="1" applyBorder="1" applyAlignment="1">
      <alignment vertical="center" wrapText="1"/>
    </xf>
    <xf numFmtId="164" fontId="14" fillId="0" borderId="2" xfId="1" applyFont="1" applyFill="1" applyBorder="1" applyAlignment="1">
      <alignment horizontal="center" vertical="center"/>
    </xf>
    <xf numFmtId="164" fontId="14" fillId="0" borderId="8" xfId="1" applyFont="1" applyFill="1" applyBorder="1" applyAlignment="1">
      <alignment horizontal="center" vertical="center"/>
    </xf>
    <xf numFmtId="164" fontId="14" fillId="0" borderId="2" xfId="1" applyFont="1" applyFill="1" applyBorder="1" applyAlignment="1">
      <alignment horizontal="center" vertical="center" wrapText="1"/>
    </xf>
    <xf numFmtId="164" fontId="2" fillId="0" borderId="8" xfId="1" applyFont="1" applyBorder="1"/>
    <xf numFmtId="164" fontId="19" fillId="0" borderId="0" xfId="1" applyFont="1" applyFill="1" applyBorder="1" applyAlignment="1">
      <alignment horizontal="center"/>
    </xf>
    <xf numFmtId="164" fontId="21" fillId="0" borderId="0" xfId="1" applyFont="1" applyFill="1" applyBorder="1" applyAlignment="1">
      <alignment horizontal="left"/>
    </xf>
    <xf numFmtId="164" fontId="21" fillId="0" borderId="0" xfId="1" applyFont="1" applyFill="1" applyBorder="1" applyAlignment="1">
      <alignment horizontal="left" wrapText="1"/>
    </xf>
    <xf numFmtId="164" fontId="4" fillId="0" borderId="0" xfId="1" applyFont="1" applyFill="1" applyBorder="1" applyAlignment="1">
      <alignment vertical="top"/>
    </xf>
    <xf numFmtId="164" fontId="20" fillId="0" borderId="0" xfId="1" applyFont="1" applyFill="1" applyBorder="1" applyAlignment="1">
      <alignment horizontal="center" vertical="top"/>
    </xf>
    <xf numFmtId="164" fontId="20" fillId="0" borderId="9" xfId="1" applyFont="1" applyFill="1" applyBorder="1" applyAlignment="1">
      <alignment horizontal="center" vertical="top"/>
    </xf>
    <xf numFmtId="164" fontId="22" fillId="0" borderId="0" xfId="1" applyFont="1" applyFill="1" applyBorder="1" applyAlignment="1">
      <alignment horizontal="left"/>
    </xf>
    <xf numFmtId="164" fontId="22" fillId="0" borderId="0" xfId="1" applyFont="1" applyFill="1" applyBorder="1" applyAlignment="1">
      <alignment horizontal="left" wrapText="1"/>
    </xf>
    <xf numFmtId="164" fontId="19" fillId="0" borderId="3" xfId="1" applyFont="1" applyFill="1" applyBorder="1" applyAlignment="1">
      <alignment horizontal="center"/>
    </xf>
    <xf numFmtId="164" fontId="19" fillId="7" borderId="3" xfId="1" applyFont="1" applyFill="1" applyBorder="1" applyAlignment="1">
      <alignment horizontal="center"/>
    </xf>
    <xf numFmtId="164" fontId="21" fillId="7" borderId="0" xfId="1" applyFont="1" applyFill="1" applyBorder="1" applyAlignment="1">
      <alignment horizontal="left"/>
    </xf>
    <xf numFmtId="164" fontId="21" fillId="7" borderId="0" xfId="1" applyFont="1" applyFill="1" applyBorder="1" applyAlignment="1">
      <alignment horizontal="left" wrapText="1"/>
    </xf>
    <xf numFmtId="164" fontId="19" fillId="0" borderId="11" xfId="1" applyFont="1" applyFill="1" applyBorder="1" applyAlignment="1">
      <alignment horizontal="center"/>
    </xf>
    <xf numFmtId="164" fontId="22" fillId="0" borderId="6" xfId="1" applyFont="1" applyFill="1" applyBorder="1" applyAlignment="1">
      <alignment horizontal="left"/>
    </xf>
    <xf numFmtId="164" fontId="22" fillId="0" borderId="6" xfId="1" applyFont="1" applyFill="1" applyBorder="1" applyAlignment="1">
      <alignment horizontal="left" wrapText="1"/>
    </xf>
    <xf numFmtId="164" fontId="0" fillId="0" borderId="4" xfId="1" applyFont="1" applyBorder="1" applyAlignment="1">
      <alignment horizontal="center"/>
    </xf>
    <xf numFmtId="164" fontId="11" fillId="0" borderId="4" xfId="1" applyFont="1" applyFill="1" applyBorder="1" applyAlignment="1">
      <alignment horizontal="right" wrapText="1"/>
    </xf>
    <xf numFmtId="164" fontId="19" fillId="0" borderId="4" xfId="1" applyFont="1" applyFill="1" applyBorder="1" applyAlignment="1">
      <alignment horizontal="right" wrapText="1"/>
    </xf>
    <xf numFmtId="164" fontId="17" fillId="4" borderId="4" xfId="1" applyFont="1" applyFill="1" applyBorder="1" applyAlignment="1">
      <alignment horizontal="right" wrapText="1"/>
    </xf>
    <xf numFmtId="164" fontId="11" fillId="0" borderId="4" xfId="1" applyFont="1" applyFill="1" applyBorder="1" applyAlignment="1">
      <alignment horizontal="left" wrapText="1"/>
    </xf>
    <xf numFmtId="164" fontId="19" fillId="0" borderId="4" xfId="1" applyFont="1" applyFill="1" applyBorder="1" applyAlignment="1">
      <alignment horizontal="left" wrapText="1"/>
    </xf>
    <xf numFmtId="164" fontId="21" fillId="0" borderId="4" xfId="1" applyFont="1" applyFill="1" applyBorder="1" applyAlignment="1">
      <alignment horizontal="left" wrapText="1"/>
    </xf>
    <xf numFmtId="164" fontId="23" fillId="0" borderId="4" xfId="1" applyFont="1" applyFill="1" applyBorder="1" applyAlignment="1">
      <alignment horizontal="left" vertical="top" wrapText="1"/>
    </xf>
    <xf numFmtId="164" fontId="22" fillId="0" borderId="4" xfId="1" applyFont="1" applyFill="1" applyBorder="1" applyAlignment="1">
      <alignment horizontal="center" wrapText="1"/>
    </xf>
    <xf numFmtId="164" fontId="36" fillId="0" borderId="4" xfId="1" applyFont="1" applyFill="1" applyBorder="1" applyAlignment="1">
      <alignment horizontal="left" wrapText="1"/>
    </xf>
    <xf numFmtId="0" fontId="0" fillId="0" borderId="12" xfId="0" applyBorder="1" applyAlignment="1">
      <alignment vertical="top"/>
    </xf>
    <xf numFmtId="164" fontId="22" fillId="0" borderId="4" xfId="1" applyFont="1" applyFill="1" applyBorder="1" applyAlignment="1" applyProtection="1">
      <alignment horizontal="right" wrapText="1"/>
    </xf>
    <xf numFmtId="0" fontId="61" fillId="0" borderId="0" xfId="0" applyFont="1" applyAlignment="1">
      <alignment vertical="top" wrapText="1"/>
    </xf>
    <xf numFmtId="0" fontId="6" fillId="3" borderId="4" xfId="0" applyFont="1" applyFill="1" applyBorder="1" applyAlignment="1">
      <alignment vertical="top"/>
    </xf>
    <xf numFmtId="0" fontId="20" fillId="2" borderId="0" xfId="4" applyFont="1" applyFill="1" applyAlignment="1">
      <alignment horizontal="center" vertical="top"/>
    </xf>
    <xf numFmtId="3" fontId="0" fillId="0" borderId="12" xfId="0" applyNumberFormat="1" applyBorder="1"/>
    <xf numFmtId="164" fontId="5" fillId="0" borderId="1" xfId="1" applyFont="1" applyBorder="1" applyAlignment="1" applyProtection="1">
      <alignment horizontal="center" vertical="center" wrapText="1"/>
    </xf>
    <xf numFmtId="164" fontId="50" fillId="0" borderId="4" xfId="1" applyFont="1" applyFill="1" applyBorder="1" applyAlignment="1" applyProtection="1">
      <alignment horizontal="center"/>
    </xf>
    <xf numFmtId="0" fontId="5" fillId="0" borderId="76" xfId="0" applyFont="1" applyBorder="1" applyAlignment="1">
      <alignment vertical="top"/>
    </xf>
    <xf numFmtId="0" fontId="0" fillId="0" borderId="7" xfId="0" applyBorder="1" applyAlignment="1">
      <alignment vertical="top"/>
    </xf>
    <xf numFmtId="0" fontId="0" fillId="0" borderId="8" xfId="0" applyBorder="1" applyAlignment="1">
      <alignment vertical="top"/>
    </xf>
    <xf numFmtId="0" fontId="5" fillId="0" borderId="57" xfId="0" applyFont="1" applyBorder="1" applyAlignment="1">
      <alignment vertical="top"/>
    </xf>
    <xf numFmtId="0" fontId="5" fillId="0" borderId="58" xfId="0" applyFont="1" applyBorder="1" applyAlignment="1">
      <alignment vertical="top"/>
    </xf>
    <xf numFmtId="0" fontId="0" fillId="0" borderId="2" xfId="0" applyBorder="1" applyAlignment="1">
      <alignment vertical="top"/>
    </xf>
    <xf numFmtId="0" fontId="5" fillId="0" borderId="2" xfId="0" applyFont="1" applyBorder="1" applyAlignment="1">
      <alignment horizontal="center" vertical="center" wrapText="1"/>
    </xf>
    <xf numFmtId="164" fontId="6" fillId="0" borderId="1" xfId="1" applyFont="1" applyFill="1" applyBorder="1" applyAlignment="1" applyProtection="1">
      <alignment vertical="top"/>
    </xf>
    <xf numFmtId="0" fontId="5" fillId="0" borderId="12" xfId="0" applyFont="1" applyBorder="1" applyAlignment="1">
      <alignment horizontal="left" vertical="center" wrapText="1"/>
    </xf>
    <xf numFmtId="0" fontId="6" fillId="0" borderId="0" xfId="0" applyFont="1" applyAlignment="1">
      <alignment horizontal="justify" vertical="center"/>
    </xf>
    <xf numFmtId="0" fontId="65" fillId="0" borderId="0" xfId="0" applyFont="1" applyAlignment="1">
      <alignment vertical="center"/>
    </xf>
    <xf numFmtId="0" fontId="6" fillId="0" borderId="46" xfId="1" applyNumberFormat="1" applyFont="1" applyFill="1" applyBorder="1" applyAlignment="1">
      <alignment horizontal="center" vertical="center"/>
    </xf>
    <xf numFmtId="0" fontId="6" fillId="0" borderId="50" xfId="1" applyNumberFormat="1" applyFont="1" applyFill="1" applyBorder="1" applyAlignment="1">
      <alignment horizontal="center" vertical="center"/>
    </xf>
    <xf numFmtId="0" fontId="6" fillId="0" borderId="20" xfId="1" applyNumberFormat="1" applyFont="1" applyFill="1" applyBorder="1" applyAlignment="1">
      <alignment horizontal="center" vertical="center"/>
    </xf>
    <xf numFmtId="0" fontId="6" fillId="0" borderId="22" xfId="1" applyNumberFormat="1" applyFont="1" applyFill="1" applyBorder="1" applyAlignment="1">
      <alignment horizontal="center" vertical="center"/>
    </xf>
    <xf numFmtId="0" fontId="19" fillId="13" borderId="0" xfId="0" applyFont="1" applyFill="1" applyAlignment="1">
      <alignment horizontal="center"/>
    </xf>
    <xf numFmtId="0" fontId="22" fillId="13" borderId="0" xfId="0" applyFont="1" applyFill="1" applyAlignment="1">
      <alignment horizontal="left"/>
    </xf>
    <xf numFmtId="0" fontId="22" fillId="13" borderId="0" xfId="0" applyFont="1" applyFill="1" applyAlignment="1">
      <alignment horizontal="left" wrapText="1"/>
    </xf>
    <xf numFmtId="0" fontId="8" fillId="8" borderId="4" xfId="0" applyFont="1" applyFill="1" applyBorder="1" applyAlignment="1">
      <alignment horizontal="left" vertical="center"/>
    </xf>
    <xf numFmtId="0" fontId="6" fillId="8" borderId="4" xfId="0" applyFont="1" applyFill="1" applyBorder="1" applyAlignment="1">
      <alignment horizontal="center" vertical="center"/>
    </xf>
    <xf numFmtId="0" fontId="8" fillId="0" borderId="4" xfId="0" applyFont="1" applyBorder="1" applyAlignment="1">
      <alignment horizontal="left" vertical="center"/>
    </xf>
    <xf numFmtId="164" fontId="58" fillId="0" borderId="24" xfId="1" applyFont="1" applyFill="1" applyBorder="1" applyAlignment="1" applyProtection="1">
      <alignment vertical="center" wrapText="1"/>
    </xf>
    <xf numFmtId="164" fontId="21" fillId="3" borderId="4" xfId="1" applyFont="1" applyFill="1" applyBorder="1" applyAlignment="1">
      <alignment horizontal="right" wrapText="1"/>
    </xf>
    <xf numFmtId="164" fontId="22" fillId="3" borderId="4" xfId="1" applyFont="1" applyFill="1" applyBorder="1" applyAlignment="1">
      <alignment horizontal="right" wrapText="1"/>
    </xf>
    <xf numFmtId="164" fontId="22" fillId="3" borderId="4" xfId="1" applyFont="1" applyFill="1" applyBorder="1" applyAlignment="1" applyProtection="1">
      <alignment horizontal="right" wrapText="1"/>
      <protection locked="0"/>
    </xf>
    <xf numFmtId="165" fontId="6" fillId="0" borderId="38" xfId="0" applyNumberFormat="1" applyFont="1" applyBorder="1" applyAlignment="1">
      <alignment horizontal="left" vertical="top"/>
    </xf>
    <xf numFmtId="0" fontId="6" fillId="0" borderId="38" xfId="0" applyFont="1" applyBorder="1" applyAlignment="1">
      <alignment vertical="top" wrapText="1"/>
    </xf>
    <xf numFmtId="164" fontId="6" fillId="10" borderId="38" xfId="1" applyFont="1" applyFill="1" applyBorder="1" applyAlignment="1" applyProtection="1">
      <alignment vertical="top"/>
      <protection locked="0"/>
    </xf>
    <xf numFmtId="164" fontId="6" fillId="9" borderId="38" xfId="1" applyFont="1" applyFill="1" applyBorder="1" applyAlignment="1" applyProtection="1">
      <alignment vertical="top"/>
    </xf>
    <xf numFmtId="164" fontId="6" fillId="0" borderId="38" xfId="1" applyFont="1" applyFill="1" applyBorder="1" applyAlignment="1" applyProtection="1">
      <alignment vertical="top"/>
    </xf>
    <xf numFmtId="0" fontId="6" fillId="0" borderId="38" xfId="0" applyFont="1" applyBorder="1" applyAlignment="1">
      <alignment vertical="top"/>
    </xf>
    <xf numFmtId="0" fontId="5" fillId="0" borderId="12" xfId="0" applyFont="1" applyBorder="1" applyAlignment="1">
      <alignment horizontal="right" vertical="center" wrapText="1"/>
    </xf>
    <xf numFmtId="164" fontId="5" fillId="0" borderId="12" xfId="1" applyFont="1" applyBorder="1" applyAlignment="1" applyProtection="1">
      <alignment vertical="center"/>
    </xf>
    <xf numFmtId="0" fontId="5" fillId="0" borderId="38" xfId="0" applyFont="1" applyBorder="1" applyAlignment="1">
      <alignment horizontal="right" vertical="center" wrapText="1"/>
    </xf>
    <xf numFmtId="164" fontId="5" fillId="0" borderId="38" xfId="0" applyNumberFormat="1" applyFont="1" applyBorder="1" applyAlignment="1">
      <alignment horizontal="left" vertical="center"/>
    </xf>
    <xf numFmtId="165" fontId="6" fillId="0" borderId="38" xfId="0" applyNumberFormat="1" applyFont="1" applyBorder="1" applyAlignment="1">
      <alignment horizontal="left" vertical="center"/>
    </xf>
    <xf numFmtId="0" fontId="6" fillId="0" borderId="38" xfId="0" applyFont="1" applyBorder="1" applyAlignment="1">
      <alignment horizontal="left" vertical="center" wrapText="1"/>
    </xf>
    <xf numFmtId="164" fontId="6" fillId="10" borderId="38" xfId="1" applyFont="1" applyFill="1" applyBorder="1" applyAlignment="1" applyProtection="1">
      <alignment horizontal="left" vertical="center"/>
      <protection locked="0"/>
    </xf>
    <xf numFmtId="164" fontId="6" fillId="3" borderId="38" xfId="1" applyFont="1" applyFill="1" applyBorder="1" applyAlignment="1" applyProtection="1">
      <alignment horizontal="left" vertical="center"/>
    </xf>
    <xf numFmtId="164" fontId="6" fillId="0" borderId="38" xfId="1" applyFont="1" applyFill="1" applyBorder="1" applyAlignment="1" applyProtection="1">
      <alignment horizontal="left" vertical="center"/>
    </xf>
    <xf numFmtId="0" fontId="6" fillId="0" borderId="38" xfId="0" applyFont="1" applyBorder="1" applyAlignment="1">
      <alignment horizontal="left" vertical="center"/>
    </xf>
    <xf numFmtId="0" fontId="6" fillId="0" borderId="38" xfId="0" applyFont="1" applyBorder="1" applyAlignment="1">
      <alignment horizontal="center" vertical="center"/>
    </xf>
    <xf numFmtId="0" fontId="6" fillId="0" borderId="3" xfId="0" applyFont="1" applyBorder="1" applyAlignment="1">
      <alignment horizontal="left" vertical="center"/>
    </xf>
    <xf numFmtId="0" fontId="6" fillId="0" borderId="58" xfId="0" applyFont="1" applyBorder="1" applyAlignment="1">
      <alignment horizontal="center" vertical="center"/>
    </xf>
    <xf numFmtId="0" fontId="6" fillId="0" borderId="58" xfId="0" applyFont="1" applyBorder="1" applyAlignment="1">
      <alignment horizontal="left" vertical="center"/>
    </xf>
    <xf numFmtId="165" fontId="6" fillId="0" borderId="76" xfId="0" applyNumberFormat="1" applyFont="1" applyBorder="1" applyAlignment="1">
      <alignment horizontal="left" vertical="center"/>
    </xf>
    <xf numFmtId="0" fontId="19" fillId="0" borderId="38" xfId="4" applyFont="1" applyBorder="1" applyAlignment="1">
      <alignment horizontal="center"/>
    </xf>
    <xf numFmtId="0" fontId="22" fillId="0" borderId="38" xfId="4" applyFont="1" applyBorder="1" applyAlignment="1">
      <alignment horizontal="left"/>
    </xf>
    <xf numFmtId="0" fontId="22" fillId="0" borderId="38" xfId="4" applyFont="1" applyBorder="1" applyAlignment="1">
      <alignment horizontal="left" wrapText="1"/>
    </xf>
    <xf numFmtId="164" fontId="22" fillId="10" borderId="38" xfId="1" applyFont="1" applyFill="1" applyBorder="1" applyAlignment="1" applyProtection="1">
      <alignment horizontal="right" wrapText="1"/>
      <protection locked="0"/>
    </xf>
    <xf numFmtId="0" fontId="20" fillId="0" borderId="11" xfId="4" applyFont="1" applyBorder="1" applyAlignment="1">
      <alignment horizontal="center" vertical="top"/>
    </xf>
    <xf numFmtId="164" fontId="21" fillId="0" borderId="1" xfId="1" applyFont="1" applyFill="1" applyBorder="1" applyAlignment="1">
      <alignment horizontal="right" wrapText="1"/>
    </xf>
    <xf numFmtId="164" fontId="22" fillId="11" borderId="38" xfId="1" applyFont="1" applyFill="1" applyBorder="1" applyAlignment="1" applyProtection="1">
      <alignment horizontal="right" wrapText="1"/>
      <protection locked="0"/>
    </xf>
    <xf numFmtId="164" fontId="20" fillId="0" borderId="3" xfId="1" applyFont="1" applyFill="1" applyBorder="1" applyAlignment="1">
      <alignment horizontal="center" vertical="center"/>
    </xf>
    <xf numFmtId="164" fontId="20" fillId="0" borderId="0" xfId="1" applyFont="1" applyFill="1" applyBorder="1" applyAlignment="1">
      <alignment horizontal="center" vertical="center"/>
    </xf>
    <xf numFmtId="164" fontId="71" fillId="12" borderId="4" xfId="1" applyFont="1" applyFill="1" applyBorder="1" applyAlignment="1">
      <alignment horizontal="center"/>
    </xf>
    <xf numFmtId="164" fontId="14" fillId="0" borderId="12" xfId="1" applyFont="1" applyFill="1" applyBorder="1" applyAlignment="1">
      <alignment horizontal="center" vertical="center" wrapText="1"/>
    </xf>
    <xf numFmtId="164" fontId="20" fillId="0" borderId="9" xfId="1" applyFont="1" applyFill="1" applyBorder="1" applyAlignment="1">
      <alignment horizontal="center" vertical="center"/>
    </xf>
    <xf numFmtId="164" fontId="20" fillId="7" borderId="3" xfId="1" applyFont="1" applyFill="1" applyBorder="1" applyAlignment="1">
      <alignment horizontal="center" vertical="center"/>
    </xf>
    <xf numFmtId="164" fontId="20" fillId="0" borderId="11" xfId="1" applyFont="1" applyFill="1" applyBorder="1" applyAlignment="1">
      <alignment horizontal="center" vertical="center"/>
    </xf>
    <xf numFmtId="0" fontId="68" fillId="14" borderId="79" xfId="0" applyFont="1" applyFill="1" applyBorder="1" applyAlignment="1">
      <alignment horizontal="right" vertical="center" wrapText="1"/>
    </xf>
    <xf numFmtId="0" fontId="68" fillId="14" borderId="80" xfId="0" applyFont="1" applyFill="1" applyBorder="1" applyAlignment="1">
      <alignment horizontal="right" vertical="center" wrapText="1"/>
    </xf>
    <xf numFmtId="0" fontId="68" fillId="14" borderId="81" xfId="0" applyFont="1" applyFill="1" applyBorder="1" applyAlignment="1">
      <alignment horizontal="right" vertical="center" wrapText="1"/>
    </xf>
    <xf numFmtId="15" fontId="4" fillId="0" borderId="0" xfId="4" applyNumberFormat="1" applyAlignment="1">
      <alignment horizontal="center" vertical="top"/>
    </xf>
    <xf numFmtId="0" fontId="31" fillId="0" borderId="0" xfId="4" applyFont="1" applyAlignment="1">
      <alignment horizontal="center" vertical="top"/>
    </xf>
    <xf numFmtId="0" fontId="31" fillId="0" borderId="9" xfId="4" applyFont="1" applyBorder="1" applyAlignment="1">
      <alignment horizontal="center" vertical="top"/>
    </xf>
    <xf numFmtId="0" fontId="31" fillId="7" borderId="0" xfId="4" applyFont="1" applyFill="1" applyAlignment="1">
      <alignment horizontal="center" vertical="top"/>
    </xf>
    <xf numFmtId="0" fontId="31" fillId="7" borderId="9" xfId="4" applyFont="1" applyFill="1" applyBorder="1" applyAlignment="1">
      <alignment horizontal="center" vertical="top"/>
    </xf>
    <xf numFmtId="0" fontId="19" fillId="0" borderId="4" xfId="4" applyFont="1" applyBorder="1" applyAlignment="1">
      <alignment horizontal="left"/>
    </xf>
    <xf numFmtId="0" fontId="0" fillId="0" borderId="3" xfId="0" applyBorder="1"/>
    <xf numFmtId="0" fontId="19" fillId="0" borderId="4" xfId="4" applyFont="1" applyBorder="1" applyAlignment="1">
      <alignment horizontal="left" wrapText="1"/>
    </xf>
    <xf numFmtId="3" fontId="14" fillId="0" borderId="1" xfId="4" applyNumberFormat="1" applyFont="1" applyBorder="1" applyAlignment="1">
      <alignment horizontal="center" vertical="center" wrapText="1"/>
    </xf>
    <xf numFmtId="0" fontId="14" fillId="0" borderId="1" xfId="4" applyFont="1" applyBorder="1" applyAlignment="1">
      <alignment horizontal="center" vertical="center" wrapText="1"/>
    </xf>
    <xf numFmtId="164" fontId="22" fillId="9" borderId="38" xfId="1" applyFont="1" applyFill="1" applyBorder="1" applyAlignment="1">
      <alignment horizontal="left" wrapText="1"/>
    </xf>
    <xf numFmtId="164" fontId="22" fillId="0" borderId="38" xfId="1" applyFont="1" applyFill="1" applyBorder="1" applyAlignment="1">
      <alignment horizontal="right" wrapText="1"/>
    </xf>
    <xf numFmtId="164" fontId="28" fillId="9" borderId="38" xfId="1" applyFont="1" applyFill="1" applyBorder="1" applyAlignment="1">
      <alignment horizontal="right" wrapText="1"/>
    </xf>
    <xf numFmtId="0" fontId="19" fillId="0" borderId="1" xfId="4" applyFont="1" applyBorder="1" applyAlignment="1">
      <alignment horizontal="center"/>
    </xf>
    <xf numFmtId="0" fontId="19" fillId="0" borderId="4" xfId="4" applyFont="1" applyBorder="1" applyAlignment="1">
      <alignment horizontal="center" vertical="top" wrapText="1"/>
    </xf>
    <xf numFmtId="0" fontId="11" fillId="5" borderId="9" xfId="4" applyFont="1" applyFill="1" applyBorder="1" applyAlignment="1">
      <alignment horizontal="left" wrapText="1"/>
    </xf>
    <xf numFmtId="0" fontId="19" fillId="6" borderId="9" xfId="4" applyFont="1" applyFill="1" applyBorder="1" applyAlignment="1">
      <alignment horizontal="left" wrapText="1"/>
    </xf>
    <xf numFmtId="0" fontId="20" fillId="0" borderId="9" xfId="1" applyNumberFormat="1" applyFont="1" applyFill="1" applyBorder="1" applyAlignment="1">
      <alignment horizontal="center" vertical="center"/>
    </xf>
    <xf numFmtId="164" fontId="20" fillId="0" borderId="6" xfId="1" applyFont="1" applyFill="1" applyBorder="1" applyAlignment="1">
      <alignment horizontal="center" vertical="center"/>
    </xf>
    <xf numFmtId="0" fontId="20" fillId="0" borderId="10" xfId="1" applyNumberFormat="1" applyFont="1" applyFill="1" applyBorder="1" applyAlignment="1">
      <alignment horizontal="center" vertical="center"/>
    </xf>
    <xf numFmtId="164" fontId="5" fillId="0" borderId="12" xfId="1" applyFont="1" applyFill="1" applyBorder="1" applyAlignment="1" applyProtection="1">
      <alignment horizontal="center" wrapText="1"/>
    </xf>
    <xf numFmtId="0" fontId="70" fillId="0" borderId="12" xfId="0" applyFont="1" applyBorder="1" applyAlignment="1">
      <alignment horizontal="center" vertical="center" wrapText="1"/>
    </xf>
    <xf numFmtId="3" fontId="14" fillId="0" borderId="12" xfId="4" applyNumberFormat="1" applyFont="1" applyBorder="1" applyAlignment="1">
      <alignment horizontal="center" vertical="center" wrapText="1"/>
    </xf>
    <xf numFmtId="0" fontId="64" fillId="0" borderId="0" xfId="0" applyFont="1" applyAlignment="1">
      <alignment vertical="center"/>
    </xf>
    <xf numFmtId="0" fontId="49" fillId="0" borderId="0" xfId="2" applyFont="1" applyAlignment="1">
      <alignment vertical="center"/>
    </xf>
    <xf numFmtId="0" fontId="49" fillId="0" borderId="9" xfId="2" applyFont="1" applyBorder="1" applyAlignment="1">
      <alignment vertical="center"/>
    </xf>
    <xf numFmtId="0" fontId="52" fillId="0" borderId="0" xfId="2" applyFont="1" applyAlignment="1">
      <alignment vertical="center" wrapText="1"/>
    </xf>
    <xf numFmtId="0" fontId="4" fillId="2" borderId="0" xfId="4" applyFill="1" applyAlignment="1">
      <alignment vertical="top"/>
    </xf>
    <xf numFmtId="0" fontId="0" fillId="0" borderId="0" xfId="0" applyAlignment="1">
      <alignment vertical="center"/>
    </xf>
    <xf numFmtId="0" fontId="31" fillId="2" borderId="0" xfId="4" applyFont="1" applyFill="1" applyAlignment="1">
      <alignment horizontal="center" vertical="top"/>
    </xf>
    <xf numFmtId="0" fontId="63" fillId="0" borderId="0" xfId="0" applyFont="1" applyAlignment="1">
      <alignment horizontal="justify" vertical="center" wrapText="1"/>
    </xf>
    <xf numFmtId="0" fontId="65" fillId="0" borderId="0" xfId="0" applyFont="1" applyAlignment="1">
      <alignment horizontal="center"/>
    </xf>
    <xf numFmtId="0" fontId="64" fillId="0" borderId="6" xfId="0" applyFont="1" applyBorder="1" applyAlignment="1">
      <alignment horizontal="left" vertical="top" wrapText="1"/>
    </xf>
    <xf numFmtId="0" fontId="62" fillId="0" borderId="6" xfId="0" applyFont="1" applyBorder="1" applyAlignment="1">
      <alignment horizontal="left" vertical="top"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top"/>
    </xf>
    <xf numFmtId="0" fontId="5" fillId="0" borderId="0" xfId="0" applyFont="1" applyAlignment="1">
      <alignment horizontal="center" vertical="top"/>
    </xf>
    <xf numFmtId="0" fontId="15" fillId="0" borderId="12" xfId="4" applyFont="1" applyBorder="1" applyAlignment="1">
      <alignment horizontal="center" vertical="center" wrapText="1"/>
    </xf>
    <xf numFmtId="0" fontId="69" fillId="0" borderId="6" xfId="0" applyFont="1" applyBorder="1" applyAlignment="1">
      <alignment horizontal="left" vertical="center" wrapText="1"/>
    </xf>
    <xf numFmtId="164" fontId="15" fillId="0" borderId="2" xfId="1" applyFont="1" applyFill="1" applyBorder="1" applyAlignment="1">
      <alignment horizontal="center" vertical="center" wrapText="1"/>
    </xf>
    <xf numFmtId="164" fontId="15" fillId="0" borderId="7" xfId="1" applyFont="1" applyFill="1" applyBorder="1" applyAlignment="1">
      <alignment horizontal="center" vertical="center" wrapText="1"/>
    </xf>
    <xf numFmtId="164" fontId="15" fillId="0" borderId="8" xfId="1" applyFont="1" applyFill="1" applyBorder="1" applyAlignment="1">
      <alignment horizontal="center" vertical="center" wrapText="1"/>
    </xf>
    <xf numFmtId="164" fontId="57" fillId="0" borderId="25" xfId="1" applyFont="1" applyBorder="1" applyAlignment="1">
      <alignment horizontal="center"/>
    </xf>
    <xf numFmtId="164" fontId="57" fillId="0" borderId="6" xfId="1" applyFont="1" applyBorder="1" applyAlignment="1">
      <alignment horizontal="center"/>
    </xf>
    <xf numFmtId="164" fontId="31" fillId="0" borderId="51" xfId="1" applyFont="1" applyFill="1" applyBorder="1" applyAlignment="1">
      <alignment horizontal="left" vertical="center" wrapText="1"/>
    </xf>
    <xf numFmtId="164" fontId="31" fillId="0" borderId="64" xfId="1" applyFont="1" applyFill="1" applyBorder="1" applyAlignment="1">
      <alignment horizontal="left" vertical="center" wrapText="1"/>
    </xf>
    <xf numFmtId="164" fontId="31" fillId="0" borderId="7" xfId="1" applyFont="1" applyFill="1" applyBorder="1" applyAlignment="1">
      <alignment horizontal="left" vertical="center" wrapText="1"/>
    </xf>
    <xf numFmtId="164" fontId="31" fillId="0" borderId="66" xfId="1" applyFont="1" applyFill="1" applyBorder="1" applyAlignment="1">
      <alignment horizontal="left" vertical="center" wrapText="1"/>
    </xf>
    <xf numFmtId="164" fontId="31" fillId="0" borderId="53" xfId="1" applyFont="1" applyFill="1" applyBorder="1" applyAlignment="1">
      <alignment horizontal="left" vertical="center" wrapText="1"/>
    </xf>
    <xf numFmtId="164" fontId="5" fillId="0" borderId="5" xfId="1" applyFont="1" applyFill="1" applyBorder="1" applyAlignment="1">
      <alignment horizontal="center"/>
    </xf>
    <xf numFmtId="164" fontId="5" fillId="0" borderId="0" xfId="1" applyFont="1" applyFill="1" applyBorder="1" applyAlignment="1">
      <alignment horizontal="center"/>
    </xf>
    <xf numFmtId="164" fontId="5" fillId="0" borderId="39" xfId="1" applyFont="1" applyFill="1" applyBorder="1" applyAlignment="1">
      <alignment horizontal="center"/>
    </xf>
    <xf numFmtId="164" fontId="58" fillId="0" borderId="2" xfId="1" applyFont="1" applyFill="1" applyBorder="1" applyAlignment="1">
      <alignment horizontal="center" vertical="center" wrapText="1"/>
    </xf>
    <xf numFmtId="164" fontId="58" fillId="0" borderId="7" xfId="1" applyFont="1" applyFill="1" applyBorder="1" applyAlignment="1">
      <alignment horizontal="center" vertical="center" wrapText="1"/>
    </xf>
    <xf numFmtId="164" fontId="31" fillId="0" borderId="61" xfId="1" applyFont="1" applyFill="1" applyBorder="1" applyAlignment="1">
      <alignment horizontal="left" vertical="center" wrapText="1"/>
    </xf>
    <xf numFmtId="164" fontId="58" fillId="0" borderId="8" xfId="1" applyFont="1" applyFill="1" applyBorder="1" applyAlignment="1">
      <alignment horizontal="center" vertical="center" wrapText="1"/>
    </xf>
    <xf numFmtId="0" fontId="58" fillId="0" borderId="42" xfId="7" applyFont="1" applyBorder="1" applyAlignment="1">
      <alignment horizontal="center" vertical="center" wrapText="1"/>
    </xf>
    <xf numFmtId="0" fontId="58" fillId="0" borderId="43" xfId="7" applyFont="1" applyBorder="1" applyAlignment="1">
      <alignment horizontal="center" vertical="center" wrapText="1"/>
    </xf>
    <xf numFmtId="0" fontId="58" fillId="0" borderId="44" xfId="7" applyFont="1" applyBorder="1" applyAlignment="1">
      <alignment horizontal="center" vertical="center" wrapText="1"/>
    </xf>
    <xf numFmtId="164" fontId="31" fillId="0" borderId="48" xfId="1" applyFont="1" applyFill="1" applyBorder="1" applyAlignment="1">
      <alignment horizontal="left" vertical="center" wrapText="1"/>
    </xf>
    <xf numFmtId="164" fontId="31" fillId="0" borderId="49" xfId="1" applyFont="1" applyFill="1" applyBorder="1" applyAlignment="1">
      <alignment horizontal="left" vertical="center" wrapText="1"/>
    </xf>
    <xf numFmtId="164" fontId="31" fillId="0" borderId="52" xfId="1" applyFont="1" applyFill="1" applyBorder="1" applyAlignment="1">
      <alignment horizontal="left" vertical="center" wrapText="1"/>
    </xf>
    <xf numFmtId="164" fontId="31" fillId="0" borderId="0" xfId="1" applyFont="1" applyFill="1" applyBorder="1" applyAlignment="1">
      <alignment horizontal="left" vertical="center" wrapText="1"/>
    </xf>
    <xf numFmtId="164" fontId="31" fillId="0" borderId="39" xfId="1" applyFont="1" applyFill="1" applyBorder="1" applyAlignment="1">
      <alignment horizontal="left" vertical="center" wrapText="1"/>
    </xf>
    <xf numFmtId="164" fontId="58" fillId="0" borderId="25" xfId="1" applyFont="1" applyBorder="1" applyAlignment="1">
      <alignment horizontal="center" wrapText="1"/>
    </xf>
    <xf numFmtId="164" fontId="58" fillId="0" borderId="6" xfId="1" applyFont="1" applyBorder="1" applyAlignment="1">
      <alignment horizontal="center" wrapText="1"/>
    </xf>
    <xf numFmtId="164" fontId="58" fillId="0" borderId="56" xfId="1" applyFont="1" applyBorder="1" applyAlignment="1">
      <alignment horizontal="center" wrapText="1"/>
    </xf>
    <xf numFmtId="164" fontId="31" fillId="0" borderId="58" xfId="1" applyFont="1" applyFill="1" applyBorder="1" applyAlignment="1">
      <alignment horizontal="left" vertical="center" wrapText="1"/>
    </xf>
    <xf numFmtId="164" fontId="31" fillId="0" borderId="55" xfId="1" applyFont="1" applyFill="1" applyBorder="1" applyAlignment="1">
      <alignment horizontal="left" vertical="center" wrapText="1"/>
    </xf>
    <xf numFmtId="164" fontId="58" fillId="0" borderId="25" xfId="1" applyFont="1" applyFill="1" applyBorder="1" applyAlignment="1">
      <alignment horizontal="center" vertical="center" wrapText="1"/>
    </xf>
    <xf numFmtId="164" fontId="58" fillId="0" borderId="6" xfId="1" applyFont="1" applyFill="1" applyBorder="1" applyAlignment="1">
      <alignment horizontal="center" vertical="center" wrapText="1"/>
    </xf>
    <xf numFmtId="164" fontId="58" fillId="0" borderId="56" xfId="1" applyFont="1" applyFill="1" applyBorder="1" applyAlignment="1">
      <alignment horizontal="center" vertical="center" wrapText="1"/>
    </xf>
    <xf numFmtId="0" fontId="5" fillId="0" borderId="17" xfId="7" applyFont="1" applyBorder="1" applyAlignment="1">
      <alignment horizontal="right" vertical="top" wrapText="1"/>
    </xf>
    <xf numFmtId="0" fontId="57" fillId="0" borderId="13" xfId="7" applyFont="1" applyBorder="1" applyAlignment="1">
      <alignment horizontal="center"/>
    </xf>
    <xf numFmtId="0" fontId="57" fillId="0" borderId="14" xfId="7" applyFont="1" applyBorder="1" applyAlignment="1">
      <alignment horizontal="center"/>
    </xf>
    <xf numFmtId="0" fontId="57" fillId="0" borderId="30" xfId="7" applyFont="1" applyBorder="1" applyAlignment="1">
      <alignment horizontal="center"/>
    </xf>
    <xf numFmtId="0" fontId="60" fillId="0" borderId="5" xfId="7" applyFont="1" applyBorder="1" applyAlignment="1">
      <alignment horizontal="center" vertical="center" wrapText="1"/>
    </xf>
    <xf numFmtId="0" fontId="60" fillId="0" borderId="0" xfId="7" applyFont="1" applyAlignment="1">
      <alignment horizontal="center" vertical="center" wrapText="1"/>
    </xf>
    <xf numFmtId="0" fontId="60" fillId="0" borderId="39" xfId="7" applyFont="1" applyBorder="1" applyAlignment="1">
      <alignment horizontal="center" vertical="center" wrapText="1"/>
    </xf>
    <xf numFmtId="0" fontId="58" fillId="0" borderId="16" xfId="7" applyFont="1" applyBorder="1" applyAlignment="1">
      <alignment horizontal="center" vertical="center" wrapText="1"/>
    </xf>
    <xf numFmtId="0" fontId="58" fillId="0" borderId="17" xfId="7" applyFont="1" applyBorder="1" applyAlignment="1">
      <alignment horizontal="center" vertical="center" wrapText="1"/>
    </xf>
    <xf numFmtId="0" fontId="58" fillId="0" borderId="40" xfId="7" applyFont="1" applyBorder="1" applyAlignment="1">
      <alignment horizontal="center" vertical="center" wrapText="1"/>
    </xf>
    <xf numFmtId="0" fontId="15" fillId="0" borderId="2"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21" fillId="0" borderId="0" xfId="4" applyFont="1" applyAlignment="1">
      <alignment horizontal="left" vertical="top" wrapText="1"/>
    </xf>
    <xf numFmtId="0" fontId="55" fillId="0" borderId="2" xfId="4" applyFont="1" applyBorder="1" applyAlignment="1">
      <alignment horizontal="left" vertical="top" wrapText="1"/>
    </xf>
    <xf numFmtId="0" fontId="55" fillId="0" borderId="7" xfId="4" applyFont="1" applyBorder="1" applyAlignment="1">
      <alignment horizontal="left" vertical="top"/>
    </xf>
    <xf numFmtId="164" fontId="55" fillId="0" borderId="7" xfId="1" applyFont="1" applyFill="1" applyBorder="1" applyAlignment="1">
      <alignment horizontal="left" vertical="top"/>
    </xf>
    <xf numFmtId="0" fontId="66" fillId="0" borderId="68" xfId="2" applyFont="1" applyBorder="1" applyAlignment="1">
      <alignment horizontal="center" vertical="center" wrapText="1"/>
    </xf>
    <xf numFmtId="0" fontId="66" fillId="0" borderId="70" xfId="2" applyFont="1" applyBorder="1" applyAlignment="1">
      <alignment horizontal="center" vertical="center"/>
    </xf>
    <xf numFmtId="1" fontId="5" fillId="0" borderId="68" xfId="0" applyNumberFormat="1" applyFont="1" applyBorder="1" applyAlignment="1">
      <alignment horizontal="center" vertical="center" wrapText="1"/>
    </xf>
    <xf numFmtId="1" fontId="5" fillId="0" borderId="70" xfId="0" applyNumberFormat="1" applyFont="1" applyBorder="1" applyAlignment="1">
      <alignment horizontal="center" vertical="center" wrapText="1"/>
    </xf>
    <xf numFmtId="1" fontId="5" fillId="0" borderId="35" xfId="0" applyNumberFormat="1" applyFont="1" applyBorder="1" applyAlignment="1" applyProtection="1">
      <alignment horizontal="center" vertical="center" wrapText="1"/>
      <protection locked="0"/>
    </xf>
    <xf numFmtId="1" fontId="5" fillId="0" borderId="71" xfId="0" applyNumberFormat="1" applyFont="1" applyBorder="1" applyAlignment="1" applyProtection="1">
      <alignment horizontal="center" vertical="center" wrapText="1"/>
      <protection locked="0"/>
    </xf>
    <xf numFmtId="0" fontId="66" fillId="0" borderId="26" xfId="2" applyFont="1" applyBorder="1" applyAlignment="1">
      <alignment horizontal="center" vertical="center" wrapText="1"/>
    </xf>
    <xf numFmtId="0" fontId="66" fillId="0" borderId="28" xfId="2" applyFont="1" applyBorder="1" applyAlignment="1">
      <alignment horizontal="center" vertical="center"/>
    </xf>
    <xf numFmtId="1" fontId="5" fillId="0" borderId="27" xfId="0" applyNumberFormat="1" applyFont="1" applyBorder="1" applyAlignment="1">
      <alignment horizontal="center" vertical="center" wrapText="1"/>
    </xf>
    <xf numFmtId="1" fontId="5" fillId="0" borderId="29" xfId="0" applyNumberFormat="1" applyFont="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78" xfId="0" applyNumberFormat="1" applyFont="1" applyBorder="1" applyAlignment="1" applyProtection="1">
      <alignment horizontal="center" vertical="center" wrapText="1"/>
      <protection locked="0"/>
    </xf>
  </cellXfs>
  <cellStyles count="8">
    <cellStyle name="Migliaia" xfId="1" builtinId="3"/>
    <cellStyle name="Migliaia [0] 2" xfId="5" xr:uid="{00000000-0005-0000-0000-000001000000}"/>
    <cellStyle name="Normale" xfId="0" builtinId="0"/>
    <cellStyle name="Normale 2" xfId="3" xr:uid="{00000000-0005-0000-0000-000003000000}"/>
    <cellStyle name="Normale 3" xfId="2" xr:uid="{00000000-0005-0000-0000-000004000000}"/>
    <cellStyle name="Normale 4" xfId="4" xr:uid="{00000000-0005-0000-0000-000005000000}"/>
    <cellStyle name="Normale 5" xfId="6" xr:uid="{00000000-0005-0000-0000-000006000000}"/>
    <cellStyle name="Normale 6 2" xfId="7" xr:uid="{00000000-0005-0000-0000-000007000000}"/>
  </cellStyles>
  <dxfs count="18">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right/>
        <top style="thin">
          <color indexed="64"/>
        </top>
        <bottom/>
      </border>
      <protection locked="1" hidden="0"/>
    </dxf>
    <dxf>
      <font>
        <strike val="0"/>
        <outline val="0"/>
        <shadow val="0"/>
        <vertAlign val="baseline"/>
        <sz val="10"/>
        <name val="Arial"/>
        <scheme val="none"/>
      </font>
      <alignment horizontal="left" vertical="center" textRotation="0" wrapText="0" indent="0" justifyLastLine="0" shrinkToFit="0" readingOrder="0"/>
      <border diagonalUp="0" diagonalDown="0">
        <left style="thin">
          <color indexed="64"/>
        </left>
        <right style="thin">
          <color indexed="64"/>
        </right>
        <top/>
        <bottom/>
        <vertical style="thin">
          <color indexed="64"/>
        </vertical>
        <horizontal/>
      </border>
      <protection locked="1" hidden="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border diagonalUp="0" diagonalDown="0" outline="0">
        <left/>
        <right/>
        <top style="thin">
          <color indexed="64"/>
        </top>
        <bottom/>
      </border>
      <protection locked="1" hidden="0"/>
    </dxf>
    <dxf>
      <font>
        <strike val="0"/>
        <outline val="0"/>
        <shadow val="0"/>
        <vertAlign val="baseline"/>
        <sz val="10"/>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protection locked="1" hidden="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outline="0">
        <left style="thin">
          <color indexed="64"/>
        </left>
        <right/>
        <top/>
        <bottom/>
      </border>
      <protection locked="1" hidden="0"/>
    </dxf>
    <dxf>
      <font>
        <strike val="0"/>
        <outline val="0"/>
        <shadow val="0"/>
        <vertAlign val="baseline"/>
        <sz val="10"/>
        <name val="Arial"/>
        <scheme val="none"/>
      </font>
      <alignment horizontal="left" vertical="center" textRotation="0" wrapText="0" indent="0" justifyLastLine="0" shrinkToFit="0" readingOrder="0"/>
      <border diagonalUp="0" diagonalDown="0">
        <left style="thin">
          <color indexed="64"/>
        </left>
        <right style="thin">
          <color indexed="64"/>
        </right>
        <top/>
        <bottom/>
        <vertical style="thin">
          <color indexed="64"/>
        </vertical>
        <horizontal/>
      </border>
      <protection locked="1" hidden="0"/>
    </dxf>
    <dxf>
      <font>
        <b/>
        <i val="0"/>
        <strike val="0"/>
        <condense val="0"/>
        <extend val="0"/>
        <outline val="0"/>
        <shadow val="0"/>
        <u val="none"/>
        <vertAlign val="baseline"/>
        <sz val="10"/>
        <color auto="1"/>
        <name val="Arial"/>
        <scheme val="none"/>
      </font>
      <numFmt numFmtId="164" formatCode="* #,##0.00;* \-#,##0.00;* &quot;-&quot;??;@"/>
      <alignment horizontal="left" vertical="center" textRotation="0" wrapText="0" indent="0" justifyLastLine="0" shrinkToFit="0" readingOrder="0"/>
      <border diagonalUp="0" diagonalDown="0" outline="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bottom/>
        <vertical style="thin">
          <color indexed="64"/>
        </vertical>
        <horizontal/>
      </border>
      <protection locked="1" hidden="0"/>
    </dxf>
    <dxf>
      <font>
        <b/>
        <i val="0"/>
        <strike val="0"/>
        <condense val="0"/>
        <extend val="0"/>
        <outline val="0"/>
        <shadow val="0"/>
        <u val="none"/>
        <vertAlign val="baseline"/>
        <sz val="10"/>
        <color auto="1"/>
        <name val="Arial"/>
        <scheme val="none"/>
      </font>
      <numFmt numFmtId="164" formatCode="* #,##0.00;* \-#,##0.00;* &quot;-&quot;??;@"/>
      <alignment horizontal="left" vertical="center" textRotation="0" wrapText="0" indent="0" justifyLastLine="0" shrinkToFit="0" readingOrder="0"/>
      <border diagonalUp="0" diagonalDown="0" outline="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scheme val="none"/>
      </font>
      <alignment horizontal="left" vertical="center" textRotation="0" wrapText="0" indent="0" justifyLastLine="0" shrinkToFit="0" readingOrder="0"/>
      <border diagonalUp="0" diagonalDown="0">
        <left style="thin">
          <color indexed="64"/>
        </left>
        <right style="thin">
          <color indexed="64"/>
        </right>
        <top/>
        <bottom/>
        <vertical style="thin">
          <color indexed="64"/>
        </vertical>
        <horizontal/>
      </border>
      <protection locked="0" hidden="0"/>
    </dxf>
    <dxf>
      <font>
        <b/>
        <i val="0"/>
        <strike val="0"/>
        <condense val="0"/>
        <extend val="0"/>
        <outline val="0"/>
        <shadow val="0"/>
        <u val="none"/>
        <vertAlign val="baseline"/>
        <sz val="10"/>
        <color auto="1"/>
        <name val="Arial"/>
        <scheme val="none"/>
      </font>
      <numFmt numFmtId="164" formatCode="* #,##0.00;* \-#,##0.00;* &quot;-&quo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style="thin">
          <color indexed="64"/>
        </bottom>
      </border>
      <protection locked="1" hidden="0"/>
    </dxf>
    <dxf>
      <font>
        <b/>
        <i val="0"/>
        <strike val="0"/>
        <condense val="0"/>
        <extend val="0"/>
        <outline val="0"/>
        <shadow val="0"/>
        <u val="none"/>
        <vertAlign val="baseline"/>
        <sz val="10"/>
        <color auto="1"/>
        <name val="Arial"/>
        <scheme val="none"/>
      </font>
      <alignment horizontal="right" vertical="center" textRotation="0" wrapText="1" indent="0" justifyLastLine="0" shrinkToFit="0" readingOrder="0"/>
      <border diagonalUp="0" diagonalDown="0" outline="0">
        <left style="thin">
          <color indexed="64"/>
        </left>
        <right style="thin">
          <color indexed="64"/>
        </right>
        <top/>
        <bottom style="thin">
          <color indexed="64"/>
        </bottom>
      </border>
      <protection locked="1" hidden="0"/>
    </dxf>
    <dxf>
      <font>
        <strike val="0"/>
        <outline val="0"/>
        <shadow val="0"/>
        <vertAlign val="baseline"/>
        <sz val="10"/>
        <name val="Arial"/>
        <scheme val="none"/>
      </font>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1" hidden="0"/>
    </dxf>
    <dxf>
      <font>
        <b val="0"/>
        <i val="0"/>
        <strike val="0"/>
        <condense val="0"/>
        <extend val="0"/>
        <outline val="0"/>
        <shadow val="0"/>
        <u val="none"/>
        <vertAlign val="baseline"/>
        <sz val="10"/>
        <color auto="1"/>
        <name val="Arial"/>
        <scheme val="none"/>
      </font>
      <numFmt numFmtId="165" formatCode="###0;\-###0"/>
      <alignment horizontal="left" vertical="center" textRotation="0" wrapText="0" indent="0" justifyLastLine="0" shrinkToFit="0" readingOrder="0"/>
      <border diagonalUp="0" diagonalDown="0" outline="0">
        <left/>
        <right style="thin">
          <color indexed="64"/>
        </right>
        <top style="thin">
          <color indexed="64"/>
        </top>
        <bottom/>
      </border>
      <protection locked="1" hidden="0"/>
    </dxf>
    <dxf>
      <font>
        <strike val="0"/>
        <outline val="0"/>
        <shadow val="0"/>
        <vertAlign val="baseline"/>
        <sz val="10"/>
        <name val="Arial"/>
        <scheme val="none"/>
      </font>
      <numFmt numFmtId="165" formatCode="###0;\-###0"/>
      <alignment horizontal="left" vertical="center" textRotation="0" wrapText="0" indent="0" justifyLastLine="0" shrinkToFit="0" readingOrder="0"/>
      <border diagonalUp="0" diagonalDown="0">
        <left style="thin">
          <color indexed="64"/>
        </left>
        <right style="thin">
          <color indexed="64"/>
        </right>
        <top/>
        <bottom/>
        <vertical style="thin">
          <color indexed="64"/>
        </vertical>
        <horizontal/>
      </border>
      <protection locked="1" hidden="0"/>
    </dxf>
    <dxf>
      <font>
        <strike val="0"/>
        <outline val="0"/>
        <shadow val="0"/>
        <vertAlign val="baseline"/>
        <sz val="10"/>
        <name val="Arial"/>
        <scheme val="none"/>
      </font>
      <alignment horizontal="left" vertical="center" textRotation="0" wrapText="0" indent="0" justifyLastLine="0" shrinkToFit="0" readingOrder="0"/>
    </dxf>
    <dxf>
      <border>
        <bottom style="thin">
          <color auto="1"/>
        </bottom>
      </border>
    </dxf>
    <dxf>
      <font>
        <strike val="0"/>
        <outline val="0"/>
        <shadow val="0"/>
        <vertAlign val="baseline"/>
        <sz val="10"/>
        <name val="Arial"/>
        <scheme val="none"/>
      </font>
      <fill>
        <patternFill patternType="solid">
          <fgColor indexed="64"/>
          <bgColor rgb="FFFFFF00"/>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0F999"/>
      <color rgb="FFF0F9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A2:H1216" totalsRowCount="1" headerRowDxfId="17" dataDxfId="15" headerRowBorderDxfId="16">
  <autoFilter ref="A2:H1215" xr:uid="{00000000-0009-0000-0100-000001000000}"/>
  <tableColumns count="8">
    <tableColumn id="1" xr3:uid="{00000000-0010-0000-0000-000001000000}" name="Piano Finanziario" dataDxfId="14" totalsRowDxfId="13"/>
    <tableColumn id="2" xr3:uid="{00000000-0010-0000-0000-000002000000}" name="Descrizione  Piano Finanziario: Residui passivi e impegni pluriennali al 31 dicembre" totalsRowLabel="Totale" dataDxfId="12" totalsRowDxfId="11"/>
    <tableColumn id="3" xr3:uid="{00000000-0010-0000-0000-000003000000}" name="Importo residui pass._x000a_ (inserire gli importi nelle celle evidenziate in giallo)" totalsRowFunction="custom" totalsRowDxfId="10" dataCellStyle="Migliaia">
      <totalsRowFormula>SUM(C3:C1215)</totalsRowFormula>
    </tableColumn>
    <tableColumn id="4" xr3:uid="{00000000-0010-0000-0000-000004000000}" name="Importo impegni operazioni finanziarie imputati agli esercizi successivi_x000a_ (inserire gli importi solo nelle celle evidenziate in giallo)" totalsRowFunction="custom" dataDxfId="9" totalsRowDxfId="8" dataCellStyle="Migliaia">
      <totalsRowFormula>SUM(D3:D1215)</totalsRowFormula>
    </tableColumn>
    <tableColumn id="5" xr3:uid="{00000000-0010-0000-0000-000005000000}" name="Totale_x000a_(Importi calcolati)" totalsRowFunction="custom" dataDxfId="7" totalsRowDxfId="6" dataCellStyle="Migliaia">
      <calculatedColumnFormula>+C3+D3</calculatedColumnFormula>
      <totalsRowFormula>SUM(E3:E1215)</totalsRowFormula>
    </tableColumn>
    <tableColumn id="6" xr3:uid="{00000000-0010-0000-0000-000006000000}" name="Conti di Debito" dataDxfId="5" totalsRowDxfId="4"/>
    <tableColumn id="7" xr3:uid="{00000000-0010-0000-0000-000007000000}" name="CODICE SPP" dataDxfId="3" totalsRowDxfId="2"/>
    <tableColumn id="8" xr3:uid="{00000000-0010-0000-0000-000008000000}" name="Descrizione SPP" dataDxfId="1" totalsRowDxfId="0"/>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
  <sheetViews>
    <sheetView topLeftCell="A4" workbookViewId="0">
      <selection activeCell="A4" sqref="A4:S4"/>
    </sheetView>
  </sheetViews>
  <sheetFormatPr defaultRowHeight="13.2" x14ac:dyDescent="0.25"/>
  <sheetData>
    <row r="1" spans="1:19" ht="15.6" x14ac:dyDescent="0.3">
      <c r="A1" s="513" t="s">
        <v>9770</v>
      </c>
      <c r="B1" s="513"/>
      <c r="C1" s="513"/>
      <c r="D1" s="513"/>
      <c r="E1" s="513"/>
      <c r="F1" s="513"/>
      <c r="G1" s="513"/>
      <c r="H1" s="513"/>
      <c r="I1" s="513"/>
      <c r="J1" s="513"/>
      <c r="K1" s="513"/>
      <c r="L1" s="513"/>
      <c r="M1" s="513"/>
      <c r="N1" s="513"/>
      <c r="O1" s="513"/>
      <c r="P1" s="513"/>
      <c r="Q1" s="513"/>
      <c r="R1" s="513"/>
      <c r="S1" s="513"/>
    </row>
    <row r="2" spans="1:19" ht="22.2" customHeight="1" x14ac:dyDescent="0.3">
      <c r="A2" s="513" t="s">
        <v>9759</v>
      </c>
      <c r="B2" s="513"/>
      <c r="C2" s="513"/>
      <c r="D2" s="513"/>
      <c r="E2" s="513"/>
      <c r="F2" s="513"/>
      <c r="G2" s="513"/>
      <c r="H2" s="513"/>
      <c r="I2" s="513"/>
      <c r="J2" s="513"/>
      <c r="K2" s="513"/>
      <c r="L2" s="513"/>
      <c r="M2" s="513"/>
      <c r="N2" s="513"/>
      <c r="O2" s="513"/>
      <c r="P2" s="513"/>
      <c r="Q2" s="513"/>
      <c r="R2" s="513"/>
      <c r="S2" s="513"/>
    </row>
    <row r="3" spans="1:19" ht="5.4" customHeight="1" x14ac:dyDescent="0.25"/>
    <row r="4" spans="1:19" ht="285" customHeight="1" x14ac:dyDescent="0.25">
      <c r="A4" s="512" t="s">
        <v>9818</v>
      </c>
      <c r="B4" s="512"/>
      <c r="C4" s="512"/>
      <c r="D4" s="512"/>
      <c r="E4" s="512"/>
      <c r="F4" s="512"/>
      <c r="G4" s="512"/>
      <c r="H4" s="512"/>
      <c r="I4" s="512"/>
      <c r="J4" s="512"/>
      <c r="K4" s="512"/>
      <c r="L4" s="512"/>
      <c r="M4" s="512"/>
      <c r="N4" s="512"/>
      <c r="O4" s="512"/>
      <c r="P4" s="512"/>
      <c r="Q4" s="512"/>
      <c r="R4" s="512"/>
      <c r="S4" s="512"/>
    </row>
    <row r="6" spans="1:19" x14ac:dyDescent="0.25">
      <c r="A6" s="428"/>
    </row>
    <row r="8" spans="1:19" x14ac:dyDescent="0.25">
      <c r="A8" s="428"/>
    </row>
  </sheetData>
  <mergeCells count="3">
    <mergeCell ref="A4:S4"/>
    <mergeCell ref="A2:S2"/>
    <mergeCell ref="A1:S1"/>
  </mergeCells>
  <pageMargins left="0.70866141732283472" right="0.70866141732283472" top="0.74803149606299213" bottom="0.74803149606299213" header="0.31496062992125984" footer="0.31496062992125984"/>
  <pageSetup paperSize="9" scale="7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191"/>
  <sheetViews>
    <sheetView zoomScale="90" zoomScaleNormal="90" workbookViewId="0">
      <selection activeCell="C1575" sqref="C1575"/>
    </sheetView>
  </sheetViews>
  <sheetFormatPr defaultColWidth="9.33203125" defaultRowHeight="14.4" x14ac:dyDescent="0.25"/>
  <cols>
    <col min="1" max="1" width="8.6640625" style="54" bestFit="1" customWidth="1"/>
    <col min="2" max="2" width="15.44140625" style="55" customWidth="1"/>
    <col min="3" max="3" width="61.5546875" style="55" customWidth="1"/>
    <col min="4" max="4" width="20.33203125" style="283" customWidth="1"/>
    <col min="5" max="5" width="18.44140625" style="284" customWidth="1"/>
    <col min="6" max="12" width="3.6640625" style="56" customWidth="1"/>
    <col min="13" max="13" width="9.33203125" style="14"/>
    <col min="14" max="14" width="10.6640625" style="14" hidden="1" customWidth="1"/>
    <col min="15" max="15" width="9.6640625" style="14" hidden="1" customWidth="1"/>
    <col min="16" max="19" width="9.33203125" style="14" hidden="1" customWidth="1"/>
    <col min="20" max="257" width="9.33203125" style="14"/>
    <col min="258" max="258" width="8.6640625" style="14" bestFit="1" customWidth="1"/>
    <col min="259" max="259" width="15.44140625" style="14" customWidth="1"/>
    <col min="260" max="260" width="73.6640625" style="14" customWidth="1"/>
    <col min="261" max="265" width="4.33203125" style="14" bestFit="1" customWidth="1"/>
    <col min="266" max="267" width="9.33203125" style="14"/>
    <col min="268" max="268" width="21" style="14" bestFit="1" customWidth="1"/>
    <col min="269" max="269" width="22.33203125" style="14" customWidth="1"/>
    <col min="270" max="513" width="9.33203125" style="14"/>
    <col min="514" max="514" width="8.6640625" style="14" bestFit="1" customWidth="1"/>
    <col min="515" max="515" width="15.44140625" style="14" customWidth="1"/>
    <col min="516" max="516" width="73.6640625" style="14" customWidth="1"/>
    <col min="517" max="521" width="4.33203125" style="14" bestFit="1" customWidth="1"/>
    <col min="522" max="523" width="9.33203125" style="14"/>
    <col min="524" max="524" width="21" style="14" bestFit="1" customWidth="1"/>
    <col min="525" max="525" width="22.33203125" style="14" customWidth="1"/>
    <col min="526" max="769" width="9.33203125" style="14"/>
    <col min="770" max="770" width="8.6640625" style="14" bestFit="1" customWidth="1"/>
    <col min="771" max="771" width="15.44140625" style="14" customWidth="1"/>
    <col min="772" max="772" width="73.6640625" style="14" customWidth="1"/>
    <col min="773" max="777" width="4.33203125" style="14" bestFit="1" customWidth="1"/>
    <col min="778" max="779" width="9.33203125" style="14"/>
    <col min="780" max="780" width="21" style="14" bestFit="1" customWidth="1"/>
    <col min="781" max="781" width="22.33203125" style="14" customWidth="1"/>
    <col min="782" max="1025" width="9.33203125" style="14"/>
    <col min="1026" max="1026" width="8.6640625" style="14" bestFit="1" customWidth="1"/>
    <col min="1027" max="1027" width="15.44140625" style="14" customWidth="1"/>
    <col min="1028" max="1028" width="73.6640625" style="14" customWidth="1"/>
    <col min="1029" max="1033" width="4.33203125" style="14" bestFit="1" customWidth="1"/>
    <col min="1034" max="1035" width="9.33203125" style="14"/>
    <col min="1036" max="1036" width="21" style="14" bestFit="1" customWidth="1"/>
    <col min="1037" max="1037" width="22.33203125" style="14" customWidth="1"/>
    <col min="1038" max="1281" width="9.33203125" style="14"/>
    <col min="1282" max="1282" width="8.6640625" style="14" bestFit="1" customWidth="1"/>
    <col min="1283" max="1283" width="15.44140625" style="14" customWidth="1"/>
    <col min="1284" max="1284" width="73.6640625" style="14" customWidth="1"/>
    <col min="1285" max="1289" width="4.33203125" style="14" bestFit="1" customWidth="1"/>
    <col min="1290" max="1291" width="9.33203125" style="14"/>
    <col min="1292" max="1292" width="21" style="14" bestFit="1" customWidth="1"/>
    <col min="1293" max="1293" width="22.33203125" style="14" customWidth="1"/>
    <col min="1294" max="1537" width="9.33203125" style="14"/>
    <col min="1538" max="1538" width="8.6640625" style="14" bestFit="1" customWidth="1"/>
    <col min="1539" max="1539" width="15.44140625" style="14" customWidth="1"/>
    <col min="1540" max="1540" width="73.6640625" style="14" customWidth="1"/>
    <col min="1541" max="1545" width="4.33203125" style="14" bestFit="1" customWidth="1"/>
    <col min="1546" max="1547" width="9.33203125" style="14"/>
    <col min="1548" max="1548" width="21" style="14" bestFit="1" customWidth="1"/>
    <col min="1549" max="1549" width="22.33203125" style="14" customWidth="1"/>
    <col min="1550" max="1793" width="9.33203125" style="14"/>
    <col min="1794" max="1794" width="8.6640625" style="14" bestFit="1" customWidth="1"/>
    <col min="1795" max="1795" width="15.44140625" style="14" customWidth="1"/>
    <col min="1796" max="1796" width="73.6640625" style="14" customWidth="1"/>
    <col min="1797" max="1801" width="4.33203125" style="14" bestFit="1" customWidth="1"/>
    <col min="1802" max="1803" width="9.33203125" style="14"/>
    <col min="1804" max="1804" width="21" style="14" bestFit="1" customWidth="1"/>
    <col min="1805" max="1805" width="22.33203125" style="14" customWidth="1"/>
    <col min="1806" max="2049" width="9.33203125" style="14"/>
    <col min="2050" max="2050" width="8.6640625" style="14" bestFit="1" customWidth="1"/>
    <col min="2051" max="2051" width="15.44140625" style="14" customWidth="1"/>
    <col min="2052" max="2052" width="73.6640625" style="14" customWidth="1"/>
    <col min="2053" max="2057" width="4.33203125" style="14" bestFit="1" customWidth="1"/>
    <col min="2058" max="2059" width="9.33203125" style="14"/>
    <col min="2060" max="2060" width="21" style="14" bestFit="1" customWidth="1"/>
    <col min="2061" max="2061" width="22.33203125" style="14" customWidth="1"/>
    <col min="2062" max="2305" width="9.33203125" style="14"/>
    <col min="2306" max="2306" width="8.6640625" style="14" bestFit="1" customWidth="1"/>
    <col min="2307" max="2307" width="15.44140625" style="14" customWidth="1"/>
    <col min="2308" max="2308" width="73.6640625" style="14" customWidth="1"/>
    <col min="2309" max="2313" width="4.33203125" style="14" bestFit="1" customWidth="1"/>
    <col min="2314" max="2315" width="9.33203125" style="14"/>
    <col min="2316" max="2316" width="21" style="14" bestFit="1" customWidth="1"/>
    <col min="2317" max="2317" width="22.33203125" style="14" customWidth="1"/>
    <col min="2318" max="2561" width="9.33203125" style="14"/>
    <col min="2562" max="2562" width="8.6640625" style="14" bestFit="1" customWidth="1"/>
    <col min="2563" max="2563" width="15.44140625" style="14" customWidth="1"/>
    <col min="2564" max="2564" width="73.6640625" style="14" customWidth="1"/>
    <col min="2565" max="2569" width="4.33203125" style="14" bestFit="1" customWidth="1"/>
    <col min="2570" max="2571" width="9.33203125" style="14"/>
    <col min="2572" max="2572" width="21" style="14" bestFit="1" customWidth="1"/>
    <col min="2573" max="2573" width="22.33203125" style="14" customWidth="1"/>
    <col min="2574" max="2817" width="9.33203125" style="14"/>
    <col min="2818" max="2818" width="8.6640625" style="14" bestFit="1" customWidth="1"/>
    <col min="2819" max="2819" width="15.44140625" style="14" customWidth="1"/>
    <col min="2820" max="2820" width="73.6640625" style="14" customWidth="1"/>
    <col min="2821" max="2825" width="4.33203125" style="14" bestFit="1" customWidth="1"/>
    <col min="2826" max="2827" width="9.33203125" style="14"/>
    <col min="2828" max="2828" width="21" style="14" bestFit="1" customWidth="1"/>
    <col min="2829" max="2829" width="22.33203125" style="14" customWidth="1"/>
    <col min="2830" max="3073" width="9.33203125" style="14"/>
    <col min="3074" max="3074" width="8.6640625" style="14" bestFit="1" customWidth="1"/>
    <col min="3075" max="3075" width="15.44140625" style="14" customWidth="1"/>
    <col min="3076" max="3076" width="73.6640625" style="14" customWidth="1"/>
    <col min="3077" max="3081" width="4.33203125" style="14" bestFit="1" customWidth="1"/>
    <col min="3082" max="3083" width="9.33203125" style="14"/>
    <col min="3084" max="3084" width="21" style="14" bestFit="1" customWidth="1"/>
    <col min="3085" max="3085" width="22.33203125" style="14" customWidth="1"/>
    <col min="3086" max="3329" width="9.33203125" style="14"/>
    <col min="3330" max="3330" width="8.6640625" style="14" bestFit="1" customWidth="1"/>
    <col min="3331" max="3331" width="15.44140625" style="14" customWidth="1"/>
    <col min="3332" max="3332" width="73.6640625" style="14" customWidth="1"/>
    <col min="3333" max="3337" width="4.33203125" style="14" bestFit="1" customWidth="1"/>
    <col min="3338" max="3339" width="9.33203125" style="14"/>
    <col min="3340" max="3340" width="21" style="14" bestFit="1" customWidth="1"/>
    <col min="3341" max="3341" width="22.33203125" style="14" customWidth="1"/>
    <col min="3342" max="3585" width="9.33203125" style="14"/>
    <col min="3586" max="3586" width="8.6640625" style="14" bestFit="1" customWidth="1"/>
    <col min="3587" max="3587" width="15.44140625" style="14" customWidth="1"/>
    <col min="3588" max="3588" width="73.6640625" style="14" customWidth="1"/>
    <col min="3589" max="3593" width="4.33203125" style="14" bestFit="1" customWidth="1"/>
    <col min="3594" max="3595" width="9.33203125" style="14"/>
    <col min="3596" max="3596" width="21" style="14" bestFit="1" customWidth="1"/>
    <col min="3597" max="3597" width="22.33203125" style="14" customWidth="1"/>
    <col min="3598" max="3841" width="9.33203125" style="14"/>
    <col min="3842" max="3842" width="8.6640625" style="14" bestFit="1" customWidth="1"/>
    <col min="3843" max="3843" width="15.44140625" style="14" customWidth="1"/>
    <col min="3844" max="3844" width="73.6640625" style="14" customWidth="1"/>
    <col min="3845" max="3849" width="4.33203125" style="14" bestFit="1" customWidth="1"/>
    <col min="3850" max="3851" width="9.33203125" style="14"/>
    <col min="3852" max="3852" width="21" style="14" bestFit="1" customWidth="1"/>
    <col min="3853" max="3853" width="22.33203125" style="14" customWidth="1"/>
    <col min="3854" max="4097" width="9.33203125" style="14"/>
    <col min="4098" max="4098" width="8.6640625" style="14" bestFit="1" customWidth="1"/>
    <col min="4099" max="4099" width="15.44140625" style="14" customWidth="1"/>
    <col min="4100" max="4100" width="73.6640625" style="14" customWidth="1"/>
    <col min="4101" max="4105" width="4.33203125" style="14" bestFit="1" customWidth="1"/>
    <col min="4106" max="4107" width="9.33203125" style="14"/>
    <col min="4108" max="4108" width="21" style="14" bestFit="1" customWidth="1"/>
    <col min="4109" max="4109" width="22.33203125" style="14" customWidth="1"/>
    <col min="4110" max="4353" width="9.33203125" style="14"/>
    <col min="4354" max="4354" width="8.6640625" style="14" bestFit="1" customWidth="1"/>
    <col min="4355" max="4355" width="15.44140625" style="14" customWidth="1"/>
    <col min="4356" max="4356" width="73.6640625" style="14" customWidth="1"/>
    <col min="4357" max="4361" width="4.33203125" style="14" bestFit="1" customWidth="1"/>
    <col min="4362" max="4363" width="9.33203125" style="14"/>
    <col min="4364" max="4364" width="21" style="14" bestFit="1" customWidth="1"/>
    <col min="4365" max="4365" width="22.33203125" style="14" customWidth="1"/>
    <col min="4366" max="4609" width="9.33203125" style="14"/>
    <col min="4610" max="4610" width="8.6640625" style="14" bestFit="1" customWidth="1"/>
    <col min="4611" max="4611" width="15.44140625" style="14" customWidth="1"/>
    <col min="4612" max="4612" width="73.6640625" style="14" customWidth="1"/>
    <col min="4613" max="4617" width="4.33203125" style="14" bestFit="1" customWidth="1"/>
    <col min="4618" max="4619" width="9.33203125" style="14"/>
    <col min="4620" max="4620" width="21" style="14" bestFit="1" customWidth="1"/>
    <col min="4621" max="4621" width="22.33203125" style="14" customWidth="1"/>
    <col min="4622" max="4865" width="9.33203125" style="14"/>
    <col min="4866" max="4866" width="8.6640625" style="14" bestFit="1" customWidth="1"/>
    <col min="4867" max="4867" width="15.44140625" style="14" customWidth="1"/>
    <col min="4868" max="4868" width="73.6640625" style="14" customWidth="1"/>
    <col min="4869" max="4873" width="4.33203125" style="14" bestFit="1" customWidth="1"/>
    <col min="4874" max="4875" width="9.33203125" style="14"/>
    <col min="4876" max="4876" width="21" style="14" bestFit="1" customWidth="1"/>
    <col min="4877" max="4877" width="22.33203125" style="14" customWidth="1"/>
    <col min="4878" max="5121" width="9.33203125" style="14"/>
    <col min="5122" max="5122" width="8.6640625" style="14" bestFit="1" customWidth="1"/>
    <col min="5123" max="5123" width="15.44140625" style="14" customWidth="1"/>
    <col min="5124" max="5124" width="73.6640625" style="14" customWidth="1"/>
    <col min="5125" max="5129" width="4.33203125" style="14" bestFit="1" customWidth="1"/>
    <col min="5130" max="5131" width="9.33203125" style="14"/>
    <col min="5132" max="5132" width="21" style="14" bestFit="1" customWidth="1"/>
    <col min="5133" max="5133" width="22.33203125" style="14" customWidth="1"/>
    <col min="5134" max="5377" width="9.33203125" style="14"/>
    <col min="5378" max="5378" width="8.6640625" style="14" bestFit="1" customWidth="1"/>
    <col min="5379" max="5379" width="15.44140625" style="14" customWidth="1"/>
    <col min="5380" max="5380" width="73.6640625" style="14" customWidth="1"/>
    <col min="5381" max="5385" width="4.33203125" style="14" bestFit="1" customWidth="1"/>
    <col min="5386" max="5387" width="9.33203125" style="14"/>
    <col min="5388" max="5388" width="21" style="14" bestFit="1" customWidth="1"/>
    <col min="5389" max="5389" width="22.33203125" style="14" customWidth="1"/>
    <col min="5390" max="5633" width="9.33203125" style="14"/>
    <col min="5634" max="5634" width="8.6640625" style="14" bestFit="1" customWidth="1"/>
    <col min="5635" max="5635" width="15.44140625" style="14" customWidth="1"/>
    <col min="5636" max="5636" width="73.6640625" style="14" customWidth="1"/>
    <col min="5637" max="5641" width="4.33203125" style="14" bestFit="1" customWidth="1"/>
    <col min="5642" max="5643" width="9.33203125" style="14"/>
    <col min="5644" max="5644" width="21" style="14" bestFit="1" customWidth="1"/>
    <col min="5645" max="5645" width="22.33203125" style="14" customWidth="1"/>
    <col min="5646" max="5889" width="9.33203125" style="14"/>
    <col min="5890" max="5890" width="8.6640625" style="14" bestFit="1" customWidth="1"/>
    <col min="5891" max="5891" width="15.44140625" style="14" customWidth="1"/>
    <col min="5892" max="5892" width="73.6640625" style="14" customWidth="1"/>
    <col min="5893" max="5897" width="4.33203125" style="14" bestFit="1" customWidth="1"/>
    <col min="5898" max="5899" width="9.33203125" style="14"/>
    <col min="5900" max="5900" width="21" style="14" bestFit="1" customWidth="1"/>
    <col min="5901" max="5901" width="22.33203125" style="14" customWidth="1"/>
    <col min="5902" max="6145" width="9.33203125" style="14"/>
    <col min="6146" max="6146" width="8.6640625" style="14" bestFit="1" customWidth="1"/>
    <col min="6147" max="6147" width="15.44140625" style="14" customWidth="1"/>
    <col min="6148" max="6148" width="73.6640625" style="14" customWidth="1"/>
    <col min="6149" max="6153" width="4.33203125" style="14" bestFit="1" customWidth="1"/>
    <col min="6154" max="6155" width="9.33203125" style="14"/>
    <col min="6156" max="6156" width="21" style="14" bestFit="1" customWidth="1"/>
    <col min="6157" max="6157" width="22.33203125" style="14" customWidth="1"/>
    <col min="6158" max="6401" width="9.33203125" style="14"/>
    <col min="6402" max="6402" width="8.6640625" style="14" bestFit="1" customWidth="1"/>
    <col min="6403" max="6403" width="15.44140625" style="14" customWidth="1"/>
    <col min="6404" max="6404" width="73.6640625" style="14" customWidth="1"/>
    <col min="6405" max="6409" width="4.33203125" style="14" bestFit="1" customWidth="1"/>
    <col min="6410" max="6411" width="9.33203125" style="14"/>
    <col min="6412" max="6412" width="21" style="14" bestFit="1" customWidth="1"/>
    <col min="6413" max="6413" width="22.33203125" style="14" customWidth="1"/>
    <col min="6414" max="6657" width="9.33203125" style="14"/>
    <col min="6658" max="6658" width="8.6640625" style="14" bestFit="1" customWidth="1"/>
    <col min="6659" max="6659" width="15.44140625" style="14" customWidth="1"/>
    <col min="6660" max="6660" width="73.6640625" style="14" customWidth="1"/>
    <col min="6661" max="6665" width="4.33203125" style="14" bestFit="1" customWidth="1"/>
    <col min="6666" max="6667" width="9.33203125" style="14"/>
    <col min="6668" max="6668" width="21" style="14" bestFit="1" customWidth="1"/>
    <col min="6669" max="6669" width="22.33203125" style="14" customWidth="1"/>
    <col min="6670" max="6913" width="9.33203125" style="14"/>
    <col min="6914" max="6914" width="8.6640625" style="14" bestFit="1" customWidth="1"/>
    <col min="6915" max="6915" width="15.44140625" style="14" customWidth="1"/>
    <col min="6916" max="6916" width="73.6640625" style="14" customWidth="1"/>
    <col min="6917" max="6921" width="4.33203125" style="14" bestFit="1" customWidth="1"/>
    <col min="6922" max="6923" width="9.33203125" style="14"/>
    <col min="6924" max="6924" width="21" style="14" bestFit="1" customWidth="1"/>
    <col min="6925" max="6925" width="22.33203125" style="14" customWidth="1"/>
    <col min="6926" max="7169" width="9.33203125" style="14"/>
    <col min="7170" max="7170" width="8.6640625" style="14" bestFit="1" customWidth="1"/>
    <col min="7171" max="7171" width="15.44140625" style="14" customWidth="1"/>
    <col min="7172" max="7172" width="73.6640625" style="14" customWidth="1"/>
    <col min="7173" max="7177" width="4.33203125" style="14" bestFit="1" customWidth="1"/>
    <col min="7178" max="7179" width="9.33203125" style="14"/>
    <col min="7180" max="7180" width="21" style="14" bestFit="1" customWidth="1"/>
    <col min="7181" max="7181" width="22.33203125" style="14" customWidth="1"/>
    <col min="7182" max="7425" width="9.33203125" style="14"/>
    <col min="7426" max="7426" width="8.6640625" style="14" bestFit="1" customWidth="1"/>
    <col min="7427" max="7427" width="15.44140625" style="14" customWidth="1"/>
    <col min="7428" max="7428" width="73.6640625" style="14" customWidth="1"/>
    <col min="7429" max="7433" width="4.33203125" style="14" bestFit="1" customWidth="1"/>
    <col min="7434" max="7435" width="9.33203125" style="14"/>
    <col min="7436" max="7436" width="21" style="14" bestFit="1" customWidth="1"/>
    <col min="7437" max="7437" width="22.33203125" style="14" customWidth="1"/>
    <col min="7438" max="7681" width="9.33203125" style="14"/>
    <col min="7682" max="7682" width="8.6640625" style="14" bestFit="1" customWidth="1"/>
    <col min="7683" max="7683" width="15.44140625" style="14" customWidth="1"/>
    <col min="7684" max="7684" width="73.6640625" style="14" customWidth="1"/>
    <col min="7685" max="7689" width="4.33203125" style="14" bestFit="1" customWidth="1"/>
    <col min="7690" max="7691" width="9.33203125" style="14"/>
    <col min="7692" max="7692" width="21" style="14" bestFit="1" customWidth="1"/>
    <col min="7693" max="7693" width="22.33203125" style="14" customWidth="1"/>
    <col min="7694" max="7937" width="9.33203125" style="14"/>
    <col min="7938" max="7938" width="8.6640625" style="14" bestFit="1" customWidth="1"/>
    <col min="7939" max="7939" width="15.44140625" style="14" customWidth="1"/>
    <col min="7940" max="7940" width="73.6640625" style="14" customWidth="1"/>
    <col min="7941" max="7945" width="4.33203125" style="14" bestFit="1" customWidth="1"/>
    <col min="7946" max="7947" width="9.33203125" style="14"/>
    <col min="7948" max="7948" width="21" style="14" bestFit="1" customWidth="1"/>
    <col min="7949" max="7949" width="22.33203125" style="14" customWidth="1"/>
    <col min="7950" max="8193" width="9.33203125" style="14"/>
    <col min="8194" max="8194" width="8.6640625" style="14" bestFit="1" customWidth="1"/>
    <col min="8195" max="8195" width="15.44140625" style="14" customWidth="1"/>
    <col min="8196" max="8196" width="73.6640625" style="14" customWidth="1"/>
    <col min="8197" max="8201" width="4.33203125" style="14" bestFit="1" customWidth="1"/>
    <col min="8202" max="8203" width="9.33203125" style="14"/>
    <col min="8204" max="8204" width="21" style="14" bestFit="1" customWidth="1"/>
    <col min="8205" max="8205" width="22.33203125" style="14" customWidth="1"/>
    <col min="8206" max="8449" width="9.33203125" style="14"/>
    <col min="8450" max="8450" width="8.6640625" style="14" bestFit="1" customWidth="1"/>
    <col min="8451" max="8451" width="15.44140625" style="14" customWidth="1"/>
    <col min="8452" max="8452" width="73.6640625" style="14" customWidth="1"/>
    <col min="8453" max="8457" width="4.33203125" style="14" bestFit="1" customWidth="1"/>
    <col min="8458" max="8459" width="9.33203125" style="14"/>
    <col min="8460" max="8460" width="21" style="14" bestFit="1" customWidth="1"/>
    <col min="8461" max="8461" width="22.33203125" style="14" customWidth="1"/>
    <col min="8462" max="8705" width="9.33203125" style="14"/>
    <col min="8706" max="8706" width="8.6640625" style="14" bestFit="1" customWidth="1"/>
    <col min="8707" max="8707" width="15.44140625" style="14" customWidth="1"/>
    <col min="8708" max="8708" width="73.6640625" style="14" customWidth="1"/>
    <col min="8709" max="8713" width="4.33203125" style="14" bestFit="1" customWidth="1"/>
    <col min="8714" max="8715" width="9.33203125" style="14"/>
    <col min="8716" max="8716" width="21" style="14" bestFit="1" customWidth="1"/>
    <col min="8717" max="8717" width="22.33203125" style="14" customWidth="1"/>
    <col min="8718" max="8961" width="9.33203125" style="14"/>
    <col min="8962" max="8962" width="8.6640625" style="14" bestFit="1" customWidth="1"/>
    <col min="8963" max="8963" width="15.44140625" style="14" customWidth="1"/>
    <col min="8964" max="8964" width="73.6640625" style="14" customWidth="1"/>
    <col min="8965" max="8969" width="4.33203125" style="14" bestFit="1" customWidth="1"/>
    <col min="8970" max="8971" width="9.33203125" style="14"/>
    <col min="8972" max="8972" width="21" style="14" bestFit="1" customWidth="1"/>
    <col min="8973" max="8973" width="22.33203125" style="14" customWidth="1"/>
    <col min="8974" max="9217" width="9.33203125" style="14"/>
    <col min="9218" max="9218" width="8.6640625" style="14" bestFit="1" customWidth="1"/>
    <col min="9219" max="9219" width="15.44140625" style="14" customWidth="1"/>
    <col min="9220" max="9220" width="73.6640625" style="14" customWidth="1"/>
    <col min="9221" max="9225" width="4.33203125" style="14" bestFit="1" customWidth="1"/>
    <col min="9226" max="9227" width="9.33203125" style="14"/>
    <col min="9228" max="9228" width="21" style="14" bestFit="1" customWidth="1"/>
    <col min="9229" max="9229" width="22.33203125" style="14" customWidth="1"/>
    <col min="9230" max="9473" width="9.33203125" style="14"/>
    <col min="9474" max="9474" width="8.6640625" style="14" bestFit="1" customWidth="1"/>
    <col min="9475" max="9475" width="15.44140625" style="14" customWidth="1"/>
    <col min="9476" max="9476" width="73.6640625" style="14" customWidth="1"/>
    <col min="9477" max="9481" width="4.33203125" style="14" bestFit="1" customWidth="1"/>
    <col min="9482" max="9483" width="9.33203125" style="14"/>
    <col min="9484" max="9484" width="21" style="14" bestFit="1" customWidth="1"/>
    <col min="9485" max="9485" width="22.33203125" style="14" customWidth="1"/>
    <col min="9486" max="9729" width="9.33203125" style="14"/>
    <col min="9730" max="9730" width="8.6640625" style="14" bestFit="1" customWidth="1"/>
    <col min="9731" max="9731" width="15.44140625" style="14" customWidth="1"/>
    <col min="9732" max="9732" width="73.6640625" style="14" customWidth="1"/>
    <col min="9733" max="9737" width="4.33203125" style="14" bestFit="1" customWidth="1"/>
    <col min="9738" max="9739" width="9.33203125" style="14"/>
    <col min="9740" max="9740" width="21" style="14" bestFit="1" customWidth="1"/>
    <col min="9741" max="9741" width="22.33203125" style="14" customWidth="1"/>
    <col min="9742" max="9985" width="9.33203125" style="14"/>
    <col min="9986" max="9986" width="8.6640625" style="14" bestFit="1" customWidth="1"/>
    <col min="9987" max="9987" width="15.44140625" style="14" customWidth="1"/>
    <col min="9988" max="9988" width="73.6640625" style="14" customWidth="1"/>
    <col min="9989" max="9993" width="4.33203125" style="14" bestFit="1" customWidth="1"/>
    <col min="9994" max="9995" width="9.33203125" style="14"/>
    <col min="9996" max="9996" width="21" style="14" bestFit="1" customWidth="1"/>
    <col min="9997" max="9997" width="22.33203125" style="14" customWidth="1"/>
    <col min="9998" max="10241" width="9.33203125" style="14"/>
    <col min="10242" max="10242" width="8.6640625" style="14" bestFit="1" customWidth="1"/>
    <col min="10243" max="10243" width="15.44140625" style="14" customWidth="1"/>
    <col min="10244" max="10244" width="73.6640625" style="14" customWidth="1"/>
    <col min="10245" max="10249" width="4.33203125" style="14" bestFit="1" customWidth="1"/>
    <col min="10250" max="10251" width="9.33203125" style="14"/>
    <col min="10252" max="10252" width="21" style="14" bestFit="1" customWidth="1"/>
    <col min="10253" max="10253" width="22.33203125" style="14" customWidth="1"/>
    <col min="10254" max="10497" width="9.33203125" style="14"/>
    <col min="10498" max="10498" width="8.6640625" style="14" bestFit="1" customWidth="1"/>
    <col min="10499" max="10499" width="15.44140625" style="14" customWidth="1"/>
    <col min="10500" max="10500" width="73.6640625" style="14" customWidth="1"/>
    <col min="10501" max="10505" width="4.33203125" style="14" bestFit="1" customWidth="1"/>
    <col min="10506" max="10507" width="9.33203125" style="14"/>
    <col min="10508" max="10508" width="21" style="14" bestFit="1" customWidth="1"/>
    <col min="10509" max="10509" width="22.33203125" style="14" customWidth="1"/>
    <col min="10510" max="10753" width="9.33203125" style="14"/>
    <col min="10754" max="10754" width="8.6640625" style="14" bestFit="1" customWidth="1"/>
    <col min="10755" max="10755" width="15.44140625" style="14" customWidth="1"/>
    <col min="10756" max="10756" width="73.6640625" style="14" customWidth="1"/>
    <col min="10757" max="10761" width="4.33203125" style="14" bestFit="1" customWidth="1"/>
    <col min="10762" max="10763" width="9.33203125" style="14"/>
    <col min="10764" max="10764" width="21" style="14" bestFit="1" customWidth="1"/>
    <col min="10765" max="10765" width="22.33203125" style="14" customWidth="1"/>
    <col min="10766" max="11009" width="9.33203125" style="14"/>
    <col min="11010" max="11010" width="8.6640625" style="14" bestFit="1" customWidth="1"/>
    <col min="11011" max="11011" width="15.44140625" style="14" customWidth="1"/>
    <col min="11012" max="11012" width="73.6640625" style="14" customWidth="1"/>
    <col min="11013" max="11017" width="4.33203125" style="14" bestFit="1" customWidth="1"/>
    <col min="11018" max="11019" width="9.33203125" style="14"/>
    <col min="11020" max="11020" width="21" style="14" bestFit="1" customWidth="1"/>
    <col min="11021" max="11021" width="22.33203125" style="14" customWidth="1"/>
    <col min="11022" max="11265" width="9.33203125" style="14"/>
    <col min="11266" max="11266" width="8.6640625" style="14" bestFit="1" customWidth="1"/>
    <col min="11267" max="11267" width="15.44140625" style="14" customWidth="1"/>
    <col min="11268" max="11268" width="73.6640625" style="14" customWidth="1"/>
    <col min="11269" max="11273" width="4.33203125" style="14" bestFit="1" customWidth="1"/>
    <col min="11274" max="11275" width="9.33203125" style="14"/>
    <col min="11276" max="11276" width="21" style="14" bestFit="1" customWidth="1"/>
    <col min="11277" max="11277" width="22.33203125" style="14" customWidth="1"/>
    <col min="11278" max="11521" width="9.33203125" style="14"/>
    <col min="11522" max="11522" width="8.6640625" style="14" bestFit="1" customWidth="1"/>
    <col min="11523" max="11523" width="15.44140625" style="14" customWidth="1"/>
    <col min="11524" max="11524" width="73.6640625" style="14" customWidth="1"/>
    <col min="11525" max="11529" width="4.33203125" style="14" bestFit="1" customWidth="1"/>
    <col min="11530" max="11531" width="9.33203125" style="14"/>
    <col min="11532" max="11532" width="21" style="14" bestFit="1" customWidth="1"/>
    <col min="11533" max="11533" width="22.33203125" style="14" customWidth="1"/>
    <col min="11534" max="11777" width="9.33203125" style="14"/>
    <col min="11778" max="11778" width="8.6640625" style="14" bestFit="1" customWidth="1"/>
    <col min="11779" max="11779" width="15.44140625" style="14" customWidth="1"/>
    <col min="11780" max="11780" width="73.6640625" style="14" customWidth="1"/>
    <col min="11781" max="11785" width="4.33203125" style="14" bestFit="1" customWidth="1"/>
    <col min="11786" max="11787" width="9.33203125" style="14"/>
    <col min="11788" max="11788" width="21" style="14" bestFit="1" customWidth="1"/>
    <col min="11789" max="11789" width="22.33203125" style="14" customWidth="1"/>
    <col min="11790" max="12033" width="9.33203125" style="14"/>
    <col min="12034" max="12034" width="8.6640625" style="14" bestFit="1" customWidth="1"/>
    <col min="12035" max="12035" width="15.44140625" style="14" customWidth="1"/>
    <col min="12036" max="12036" width="73.6640625" style="14" customWidth="1"/>
    <col min="12037" max="12041" width="4.33203125" style="14" bestFit="1" customWidth="1"/>
    <col min="12042" max="12043" width="9.33203125" style="14"/>
    <col min="12044" max="12044" width="21" style="14" bestFit="1" customWidth="1"/>
    <col min="12045" max="12045" width="22.33203125" style="14" customWidth="1"/>
    <col min="12046" max="12289" width="9.33203125" style="14"/>
    <col min="12290" max="12290" width="8.6640625" style="14" bestFit="1" customWidth="1"/>
    <col min="12291" max="12291" width="15.44140625" style="14" customWidth="1"/>
    <col min="12292" max="12292" width="73.6640625" style="14" customWidth="1"/>
    <col min="12293" max="12297" width="4.33203125" style="14" bestFit="1" customWidth="1"/>
    <col min="12298" max="12299" width="9.33203125" style="14"/>
    <col min="12300" max="12300" width="21" style="14" bestFit="1" customWidth="1"/>
    <col min="12301" max="12301" width="22.33203125" style="14" customWidth="1"/>
    <col min="12302" max="12545" width="9.33203125" style="14"/>
    <col min="12546" max="12546" width="8.6640625" style="14" bestFit="1" customWidth="1"/>
    <col min="12547" max="12547" width="15.44140625" style="14" customWidth="1"/>
    <col min="12548" max="12548" width="73.6640625" style="14" customWidth="1"/>
    <col min="12549" max="12553" width="4.33203125" style="14" bestFit="1" customWidth="1"/>
    <col min="12554" max="12555" width="9.33203125" style="14"/>
    <col min="12556" max="12556" width="21" style="14" bestFit="1" customWidth="1"/>
    <col min="12557" max="12557" width="22.33203125" style="14" customWidth="1"/>
    <col min="12558" max="12801" width="9.33203125" style="14"/>
    <col min="12802" max="12802" width="8.6640625" style="14" bestFit="1" customWidth="1"/>
    <col min="12803" max="12803" width="15.44140625" style="14" customWidth="1"/>
    <col min="12804" max="12804" width="73.6640625" style="14" customWidth="1"/>
    <col min="12805" max="12809" width="4.33203125" style="14" bestFit="1" customWidth="1"/>
    <col min="12810" max="12811" width="9.33203125" style="14"/>
    <col min="12812" max="12812" width="21" style="14" bestFit="1" customWidth="1"/>
    <col min="12813" max="12813" width="22.33203125" style="14" customWidth="1"/>
    <col min="12814" max="13057" width="9.33203125" style="14"/>
    <col min="13058" max="13058" width="8.6640625" style="14" bestFit="1" customWidth="1"/>
    <col min="13059" max="13059" width="15.44140625" style="14" customWidth="1"/>
    <col min="13060" max="13060" width="73.6640625" style="14" customWidth="1"/>
    <col min="13061" max="13065" width="4.33203125" style="14" bestFit="1" customWidth="1"/>
    <col min="13066" max="13067" width="9.33203125" style="14"/>
    <col min="13068" max="13068" width="21" style="14" bestFit="1" customWidth="1"/>
    <col min="13069" max="13069" width="22.33203125" style="14" customWidth="1"/>
    <col min="13070" max="13313" width="9.33203125" style="14"/>
    <col min="13314" max="13314" width="8.6640625" style="14" bestFit="1" customWidth="1"/>
    <col min="13315" max="13315" width="15.44140625" style="14" customWidth="1"/>
    <col min="13316" max="13316" width="73.6640625" style="14" customWidth="1"/>
    <col min="13317" max="13321" width="4.33203125" style="14" bestFit="1" customWidth="1"/>
    <col min="13322" max="13323" width="9.33203125" style="14"/>
    <col min="13324" max="13324" width="21" style="14" bestFit="1" customWidth="1"/>
    <col min="13325" max="13325" width="22.33203125" style="14" customWidth="1"/>
    <col min="13326" max="13569" width="9.33203125" style="14"/>
    <col min="13570" max="13570" width="8.6640625" style="14" bestFit="1" customWidth="1"/>
    <col min="13571" max="13571" width="15.44140625" style="14" customWidth="1"/>
    <col min="13572" max="13572" width="73.6640625" style="14" customWidth="1"/>
    <col min="13573" max="13577" width="4.33203125" style="14" bestFit="1" customWidth="1"/>
    <col min="13578" max="13579" width="9.33203125" style="14"/>
    <col min="13580" max="13580" width="21" style="14" bestFit="1" customWidth="1"/>
    <col min="13581" max="13581" width="22.33203125" style="14" customWidth="1"/>
    <col min="13582" max="13825" width="9.33203125" style="14"/>
    <col min="13826" max="13826" width="8.6640625" style="14" bestFit="1" customWidth="1"/>
    <col min="13827" max="13827" width="15.44140625" style="14" customWidth="1"/>
    <col min="13828" max="13828" width="73.6640625" style="14" customWidth="1"/>
    <col min="13829" max="13833" width="4.33203125" style="14" bestFit="1" customWidth="1"/>
    <col min="13834" max="13835" width="9.33203125" style="14"/>
    <col min="13836" max="13836" width="21" style="14" bestFit="1" customWidth="1"/>
    <col min="13837" max="13837" width="22.33203125" style="14" customWidth="1"/>
    <col min="13838" max="14081" width="9.33203125" style="14"/>
    <col min="14082" max="14082" width="8.6640625" style="14" bestFit="1" customWidth="1"/>
    <col min="14083" max="14083" width="15.44140625" style="14" customWidth="1"/>
    <col min="14084" max="14084" width="73.6640625" style="14" customWidth="1"/>
    <col min="14085" max="14089" width="4.33203125" style="14" bestFit="1" customWidth="1"/>
    <col min="14090" max="14091" width="9.33203125" style="14"/>
    <col min="14092" max="14092" width="21" style="14" bestFit="1" customWidth="1"/>
    <col min="14093" max="14093" width="22.33203125" style="14" customWidth="1"/>
    <col min="14094" max="14337" width="9.33203125" style="14"/>
    <col min="14338" max="14338" width="8.6640625" style="14" bestFit="1" customWidth="1"/>
    <col min="14339" max="14339" width="15.44140625" style="14" customWidth="1"/>
    <col min="14340" max="14340" width="73.6640625" style="14" customWidth="1"/>
    <col min="14341" max="14345" width="4.33203125" style="14" bestFit="1" customWidth="1"/>
    <col min="14346" max="14347" width="9.33203125" style="14"/>
    <col min="14348" max="14348" width="21" style="14" bestFit="1" customWidth="1"/>
    <col min="14349" max="14349" width="22.33203125" style="14" customWidth="1"/>
    <col min="14350" max="14593" width="9.33203125" style="14"/>
    <col min="14594" max="14594" width="8.6640625" style="14" bestFit="1" customWidth="1"/>
    <col min="14595" max="14595" width="15.44140625" style="14" customWidth="1"/>
    <col min="14596" max="14596" width="73.6640625" style="14" customWidth="1"/>
    <col min="14597" max="14601" width="4.33203125" style="14" bestFit="1" customWidth="1"/>
    <col min="14602" max="14603" width="9.33203125" style="14"/>
    <col min="14604" max="14604" width="21" style="14" bestFit="1" customWidth="1"/>
    <col min="14605" max="14605" width="22.33203125" style="14" customWidth="1"/>
    <col min="14606" max="14849" width="9.33203125" style="14"/>
    <col min="14850" max="14850" width="8.6640625" style="14" bestFit="1" customWidth="1"/>
    <col min="14851" max="14851" width="15.44140625" style="14" customWidth="1"/>
    <col min="14852" max="14852" width="73.6640625" style="14" customWidth="1"/>
    <col min="14853" max="14857" width="4.33203125" style="14" bestFit="1" customWidth="1"/>
    <col min="14858" max="14859" width="9.33203125" style="14"/>
    <col min="14860" max="14860" width="21" style="14" bestFit="1" customWidth="1"/>
    <col min="14861" max="14861" width="22.33203125" style="14" customWidth="1"/>
    <col min="14862" max="15105" width="9.33203125" style="14"/>
    <col min="15106" max="15106" width="8.6640625" style="14" bestFit="1" customWidth="1"/>
    <col min="15107" max="15107" width="15.44140625" style="14" customWidth="1"/>
    <col min="15108" max="15108" width="73.6640625" style="14" customWidth="1"/>
    <col min="15109" max="15113" width="4.33203125" style="14" bestFit="1" customWidth="1"/>
    <col min="15114" max="15115" width="9.33203125" style="14"/>
    <col min="15116" max="15116" width="21" style="14" bestFit="1" customWidth="1"/>
    <col min="15117" max="15117" width="22.33203125" style="14" customWidth="1"/>
    <col min="15118" max="15361" width="9.33203125" style="14"/>
    <col min="15362" max="15362" width="8.6640625" style="14" bestFit="1" customWidth="1"/>
    <col min="15363" max="15363" width="15.44140625" style="14" customWidth="1"/>
    <col min="15364" max="15364" width="73.6640625" style="14" customWidth="1"/>
    <col min="15365" max="15369" width="4.33203125" style="14" bestFit="1" customWidth="1"/>
    <col min="15370" max="15371" width="9.33203125" style="14"/>
    <col min="15372" max="15372" width="21" style="14" bestFit="1" customWidth="1"/>
    <col min="15373" max="15373" width="22.33203125" style="14" customWidth="1"/>
    <col min="15374" max="15617" width="9.33203125" style="14"/>
    <col min="15618" max="15618" width="8.6640625" style="14" bestFit="1" customWidth="1"/>
    <col min="15619" max="15619" width="15.44140625" style="14" customWidth="1"/>
    <col min="15620" max="15620" width="73.6640625" style="14" customWidth="1"/>
    <col min="15621" max="15625" width="4.33203125" style="14" bestFit="1" customWidth="1"/>
    <col min="15626" max="15627" width="9.33203125" style="14"/>
    <col min="15628" max="15628" width="21" style="14" bestFit="1" customWidth="1"/>
    <col min="15629" max="15629" width="22.33203125" style="14" customWidth="1"/>
    <col min="15630" max="15873" width="9.33203125" style="14"/>
    <col min="15874" max="15874" width="8.6640625" style="14" bestFit="1" customWidth="1"/>
    <col min="15875" max="15875" width="15.44140625" style="14" customWidth="1"/>
    <col min="15876" max="15876" width="73.6640625" style="14" customWidth="1"/>
    <col min="15877" max="15881" width="4.33203125" style="14" bestFit="1" customWidth="1"/>
    <col min="15882" max="15883" width="9.33203125" style="14"/>
    <col min="15884" max="15884" width="21" style="14" bestFit="1" customWidth="1"/>
    <col min="15885" max="15885" width="22.33203125" style="14" customWidth="1"/>
    <col min="15886" max="16129" width="9.33203125" style="14"/>
    <col min="16130" max="16130" width="8.6640625" style="14" bestFit="1" customWidth="1"/>
    <col min="16131" max="16131" width="15.44140625" style="14" customWidth="1"/>
    <col min="16132" max="16132" width="73.6640625" style="14" customWidth="1"/>
    <col min="16133" max="16137" width="4.33203125" style="14" bestFit="1" customWidth="1"/>
    <col min="16138" max="16139" width="9.33203125" style="14"/>
    <col min="16140" max="16140" width="21" style="14" bestFit="1" customWidth="1"/>
    <col min="16141" max="16141" width="22.33203125" style="14" customWidth="1"/>
    <col min="16142" max="16384" width="9.33203125" style="14"/>
  </cols>
  <sheetData>
    <row r="1" spans="1:20" s="133" customFormat="1" ht="54.75" customHeight="1" x14ac:dyDescent="0.25">
      <c r="A1" s="570" t="s">
        <v>9788</v>
      </c>
      <c r="B1" s="571"/>
      <c r="C1" s="571"/>
      <c r="D1" s="572"/>
      <c r="E1" s="572"/>
      <c r="F1" s="571"/>
      <c r="G1" s="571"/>
      <c r="H1" s="571"/>
      <c r="I1" s="571"/>
      <c r="J1" s="571"/>
      <c r="K1" s="571"/>
      <c r="L1" s="571"/>
    </row>
    <row r="2" spans="1:20" s="61" customFormat="1" ht="35.25" customHeight="1" x14ac:dyDescent="0.25">
      <c r="A2" s="58" t="s">
        <v>5790</v>
      </c>
      <c r="B2" s="58"/>
      <c r="C2" s="59" t="s">
        <v>5792</v>
      </c>
      <c r="D2" s="267" t="s">
        <v>9713</v>
      </c>
      <c r="E2" s="268" t="s">
        <v>9714</v>
      </c>
      <c r="F2" s="566" t="s">
        <v>5793</v>
      </c>
      <c r="G2" s="567"/>
      <c r="H2" s="567"/>
      <c r="I2" s="567"/>
      <c r="J2" s="567"/>
      <c r="K2" s="567"/>
      <c r="L2" s="568"/>
    </row>
    <row r="3" spans="1:20" ht="15.6" x14ac:dyDescent="0.3">
      <c r="A3" s="9" t="s">
        <v>5794</v>
      </c>
      <c r="B3" s="10">
        <v>1</v>
      </c>
      <c r="C3" s="11" t="s">
        <v>5795</v>
      </c>
      <c r="D3" s="269">
        <f>+D4+D10+D726+D1558</f>
        <v>38620380.209999993</v>
      </c>
      <c r="E3" s="269"/>
      <c r="F3" s="12"/>
      <c r="G3" s="12"/>
      <c r="H3" s="12"/>
      <c r="I3" s="12"/>
      <c r="J3" s="12"/>
      <c r="K3" s="12"/>
      <c r="L3" s="13"/>
    </row>
    <row r="4" spans="1:20" x14ac:dyDescent="0.3">
      <c r="A4" s="15" t="s">
        <v>5796</v>
      </c>
      <c r="B4" s="16" t="s">
        <v>5797</v>
      </c>
      <c r="C4" s="17" t="s">
        <v>5798</v>
      </c>
      <c r="D4" s="328">
        <f>D5</f>
        <v>0</v>
      </c>
      <c r="E4" s="402"/>
      <c r="F4" s="19"/>
      <c r="G4" s="19"/>
      <c r="H4" s="19"/>
      <c r="I4" s="19"/>
      <c r="J4" s="19"/>
      <c r="K4" s="19"/>
      <c r="L4" s="20"/>
    </row>
    <row r="5" spans="1:20" s="41" customFormat="1" ht="27.6" x14ac:dyDescent="0.3">
      <c r="A5" s="21" t="s">
        <v>5799</v>
      </c>
      <c r="B5" s="22" t="s">
        <v>5806</v>
      </c>
      <c r="C5" s="23" t="s">
        <v>5807</v>
      </c>
      <c r="D5" s="322">
        <f>+D6</f>
        <v>0</v>
      </c>
      <c r="E5" s="403"/>
      <c r="F5" s="25"/>
      <c r="G5" s="25"/>
      <c r="H5" s="25"/>
      <c r="I5" s="25"/>
      <c r="J5" s="25"/>
      <c r="K5" s="25"/>
      <c r="L5" s="26"/>
    </row>
    <row r="6" spans="1:20" s="41" customFormat="1" x14ac:dyDescent="0.3">
      <c r="A6" s="27" t="s">
        <v>5800</v>
      </c>
      <c r="B6" s="28" t="s">
        <v>5808</v>
      </c>
      <c r="C6" s="29" t="s">
        <v>5807</v>
      </c>
      <c r="D6" s="320">
        <f>+D7</f>
        <v>0</v>
      </c>
      <c r="E6" s="321"/>
      <c r="F6" s="31"/>
      <c r="G6" s="31"/>
      <c r="H6" s="31"/>
      <c r="I6" s="31"/>
      <c r="J6" s="31"/>
      <c r="K6" s="31"/>
      <c r="L6" s="32"/>
    </row>
    <row r="7" spans="1:20" x14ac:dyDescent="0.3">
      <c r="A7" s="33" t="s">
        <v>5801</v>
      </c>
      <c r="B7" s="34" t="s">
        <v>5809</v>
      </c>
      <c r="C7" s="35" t="s">
        <v>5807</v>
      </c>
      <c r="D7" s="321">
        <f>+D8</f>
        <v>0</v>
      </c>
      <c r="E7" s="321"/>
      <c r="F7" s="37"/>
      <c r="G7" s="37"/>
      <c r="H7" s="37"/>
      <c r="I7" s="37"/>
      <c r="J7" s="37"/>
      <c r="K7" s="37"/>
      <c r="L7" s="38"/>
    </row>
    <row r="8" spans="1:20" x14ac:dyDescent="0.3">
      <c r="A8" s="33" t="s">
        <v>5802</v>
      </c>
      <c r="B8" s="39" t="s">
        <v>5810</v>
      </c>
      <c r="C8" s="40" t="s">
        <v>5807</v>
      </c>
      <c r="D8" s="271">
        <f>+D9</f>
        <v>0</v>
      </c>
      <c r="E8" s="271"/>
      <c r="F8" s="37"/>
      <c r="G8" s="37"/>
      <c r="H8" s="37"/>
      <c r="I8" s="37"/>
      <c r="J8" s="37"/>
      <c r="K8" s="37"/>
      <c r="L8" s="38"/>
    </row>
    <row r="9" spans="1:20" x14ac:dyDescent="0.3">
      <c r="A9" s="85" t="s">
        <v>5803</v>
      </c>
      <c r="B9" s="86" t="s">
        <v>5811</v>
      </c>
      <c r="C9" s="87" t="s">
        <v>5807</v>
      </c>
      <c r="D9" s="270">
        <v>0</v>
      </c>
      <c r="E9" s="271"/>
      <c r="F9" s="37" t="s">
        <v>5804</v>
      </c>
      <c r="G9" s="37" t="s">
        <v>5804</v>
      </c>
      <c r="H9" s="37" t="s">
        <v>5805</v>
      </c>
      <c r="I9" s="37" t="s">
        <v>5805</v>
      </c>
      <c r="J9" s="37" t="s">
        <v>5805</v>
      </c>
      <c r="K9" s="37" t="s">
        <v>5805</v>
      </c>
      <c r="L9" s="38"/>
      <c r="T9" s="510" t="s">
        <v>9810</v>
      </c>
    </row>
    <row r="10" spans="1:20" x14ac:dyDescent="0.3">
      <c r="A10" s="15" t="s">
        <v>5796</v>
      </c>
      <c r="B10" s="16" t="s">
        <v>5812</v>
      </c>
      <c r="C10" s="17" t="s">
        <v>5813</v>
      </c>
      <c r="D10" s="328">
        <f>+D11+D74+D337</f>
        <v>38620380.209999993</v>
      </c>
      <c r="E10" s="402"/>
      <c r="F10" s="19"/>
      <c r="G10" s="19"/>
      <c r="H10" s="19"/>
      <c r="I10" s="19"/>
      <c r="J10" s="19"/>
      <c r="K10" s="19"/>
      <c r="L10" s="20"/>
    </row>
    <row r="11" spans="1:20" x14ac:dyDescent="0.3">
      <c r="A11" s="21" t="s">
        <v>5799</v>
      </c>
      <c r="B11" s="22" t="s">
        <v>5814</v>
      </c>
      <c r="C11" s="23" t="s">
        <v>5815</v>
      </c>
      <c r="D11" s="322">
        <f>+D12+D16+D23+D45+D49+D53+D63+D68</f>
        <v>285323.40000000002</v>
      </c>
      <c r="E11" s="403"/>
      <c r="F11" s="25"/>
      <c r="G11" s="25"/>
      <c r="H11" s="25"/>
      <c r="I11" s="25"/>
      <c r="J11" s="25"/>
      <c r="K11" s="25"/>
      <c r="L11" s="26"/>
    </row>
    <row r="12" spans="1:20" x14ac:dyDescent="0.3">
      <c r="A12" s="27" t="s">
        <v>5800</v>
      </c>
      <c r="B12" s="28" t="s">
        <v>5816</v>
      </c>
      <c r="C12" s="29" t="s">
        <v>5817</v>
      </c>
      <c r="D12" s="320">
        <f>+D13</f>
        <v>0</v>
      </c>
      <c r="E12" s="321"/>
      <c r="F12" s="31"/>
      <c r="G12" s="31"/>
      <c r="H12" s="31"/>
      <c r="I12" s="31"/>
      <c r="J12" s="31"/>
      <c r="K12" s="31"/>
      <c r="L12" s="32"/>
    </row>
    <row r="13" spans="1:20" x14ac:dyDescent="0.3">
      <c r="A13" s="33" t="s">
        <v>5801</v>
      </c>
      <c r="B13" s="34" t="s">
        <v>5818</v>
      </c>
      <c r="C13" s="35" t="s">
        <v>5817</v>
      </c>
      <c r="D13" s="321">
        <f>+D14</f>
        <v>0</v>
      </c>
      <c r="E13" s="321"/>
      <c r="F13" s="37"/>
      <c r="G13" s="37"/>
      <c r="H13" s="37"/>
      <c r="I13" s="37"/>
      <c r="J13" s="37"/>
      <c r="K13" s="37"/>
      <c r="L13" s="38"/>
    </row>
    <row r="14" spans="1:20" x14ac:dyDescent="0.3">
      <c r="A14" s="33" t="s">
        <v>5802</v>
      </c>
      <c r="B14" s="39" t="s">
        <v>5819</v>
      </c>
      <c r="C14" s="40" t="s">
        <v>5817</v>
      </c>
      <c r="D14" s="271">
        <f>+D15</f>
        <v>0</v>
      </c>
      <c r="E14" s="271"/>
      <c r="F14" s="37"/>
      <c r="G14" s="37"/>
      <c r="H14" s="37"/>
      <c r="I14" s="37"/>
      <c r="J14" s="37"/>
      <c r="K14" s="37"/>
      <c r="L14" s="38"/>
    </row>
    <row r="15" spans="1:20" x14ac:dyDescent="0.3">
      <c r="A15" s="85" t="s">
        <v>5803</v>
      </c>
      <c r="B15" s="86" t="s">
        <v>5820</v>
      </c>
      <c r="C15" s="87" t="s">
        <v>5817</v>
      </c>
      <c r="D15" s="270">
        <f>+'Inventario riclass'!F7</f>
        <v>0</v>
      </c>
      <c r="E15" s="271"/>
      <c r="F15" s="37" t="s">
        <v>5804</v>
      </c>
      <c r="G15" s="37" t="s">
        <v>5821</v>
      </c>
      <c r="H15" s="37" t="s">
        <v>5794</v>
      </c>
      <c r="I15" s="37">
        <v>1</v>
      </c>
      <c r="J15" s="37" t="s">
        <v>5805</v>
      </c>
      <c r="K15" s="37" t="s">
        <v>5805</v>
      </c>
      <c r="L15" s="38"/>
    </row>
    <row r="16" spans="1:20" x14ac:dyDescent="0.3">
      <c r="A16" s="27" t="s">
        <v>5800</v>
      </c>
      <c r="B16" s="28" t="s">
        <v>5822</v>
      </c>
      <c r="C16" s="29" t="s">
        <v>5823</v>
      </c>
      <c r="D16" s="320">
        <f>+D17+D20</f>
        <v>193472.66000000003</v>
      </c>
      <c r="E16" s="321"/>
      <c r="F16" s="31"/>
      <c r="G16" s="31"/>
      <c r="H16" s="31"/>
      <c r="I16" s="31"/>
      <c r="J16" s="31"/>
      <c r="K16" s="31"/>
      <c r="L16" s="32"/>
    </row>
    <row r="17" spans="1:12" x14ac:dyDescent="0.3">
      <c r="A17" s="33" t="s">
        <v>5801</v>
      </c>
      <c r="B17" s="34" t="s">
        <v>5824</v>
      </c>
      <c r="C17" s="35" t="s">
        <v>5825</v>
      </c>
      <c r="D17" s="321">
        <f>+D18</f>
        <v>193472.66000000003</v>
      </c>
      <c r="E17" s="321"/>
      <c r="F17" s="37"/>
      <c r="G17" s="37"/>
      <c r="H17" s="37"/>
      <c r="I17" s="37"/>
      <c r="J17" s="37"/>
      <c r="K17" s="37"/>
      <c r="L17" s="38"/>
    </row>
    <row r="18" spans="1:12" x14ac:dyDescent="0.3">
      <c r="A18" s="33" t="s">
        <v>5802</v>
      </c>
      <c r="B18" s="39" t="s">
        <v>5826</v>
      </c>
      <c r="C18" s="40" t="s">
        <v>5825</v>
      </c>
      <c r="D18" s="271">
        <f>+D19</f>
        <v>193472.66000000003</v>
      </c>
      <c r="E18" s="271"/>
      <c r="F18" s="37"/>
      <c r="G18" s="37"/>
      <c r="H18" s="37"/>
      <c r="I18" s="37"/>
      <c r="J18" s="37"/>
      <c r="K18" s="37"/>
      <c r="L18" s="38"/>
    </row>
    <row r="19" spans="1:12" x14ac:dyDescent="0.3">
      <c r="A19" s="85" t="s">
        <v>5803</v>
      </c>
      <c r="B19" s="86" t="s">
        <v>5827</v>
      </c>
      <c r="C19" s="87" t="s">
        <v>5825</v>
      </c>
      <c r="D19" s="270">
        <f>+'Inventario riclass'!F11</f>
        <v>193472.66000000003</v>
      </c>
      <c r="E19" s="271"/>
      <c r="F19" s="37" t="s">
        <v>5804</v>
      </c>
      <c r="G19" s="37" t="s">
        <v>5821</v>
      </c>
      <c r="H19" s="37" t="s">
        <v>5794</v>
      </c>
      <c r="I19" s="37">
        <v>2</v>
      </c>
      <c r="J19" s="37" t="s">
        <v>5805</v>
      </c>
      <c r="K19" s="37" t="s">
        <v>5805</v>
      </c>
      <c r="L19" s="38"/>
    </row>
    <row r="20" spans="1:12" x14ac:dyDescent="0.3">
      <c r="A20" s="33" t="s">
        <v>5801</v>
      </c>
      <c r="B20" s="34" t="s">
        <v>5828</v>
      </c>
      <c r="C20" s="35" t="s">
        <v>5829</v>
      </c>
      <c r="D20" s="321">
        <f>+D21</f>
        <v>0</v>
      </c>
      <c r="E20" s="321"/>
      <c r="F20" s="37"/>
      <c r="G20" s="37"/>
      <c r="H20" s="37"/>
      <c r="I20" s="37"/>
      <c r="J20" s="37"/>
      <c r="K20" s="37"/>
      <c r="L20" s="38"/>
    </row>
    <row r="21" spans="1:12" x14ac:dyDescent="0.3">
      <c r="A21" s="33" t="s">
        <v>5802</v>
      </c>
      <c r="B21" s="39" t="s">
        <v>5830</v>
      </c>
      <c r="C21" s="40" t="s">
        <v>5829</v>
      </c>
      <c r="D21" s="271">
        <f>+D22</f>
        <v>0</v>
      </c>
      <c r="E21" s="271"/>
      <c r="F21" s="37"/>
      <c r="G21" s="37"/>
      <c r="H21" s="37"/>
      <c r="I21" s="37"/>
      <c r="J21" s="37"/>
      <c r="K21" s="37"/>
      <c r="L21" s="38"/>
    </row>
    <row r="22" spans="1:12" x14ac:dyDescent="0.3">
      <c r="A22" s="85" t="s">
        <v>5803</v>
      </c>
      <c r="B22" s="86" t="s">
        <v>5831</v>
      </c>
      <c r="C22" s="87" t="s">
        <v>5829</v>
      </c>
      <c r="D22" s="270">
        <f>+'Inventario riclass'!F14</f>
        <v>0</v>
      </c>
      <c r="E22" s="271"/>
      <c r="F22" s="37" t="s">
        <v>5804</v>
      </c>
      <c r="G22" s="37" t="s">
        <v>5821</v>
      </c>
      <c r="H22" s="37" t="s">
        <v>5794</v>
      </c>
      <c r="I22" s="37">
        <v>2</v>
      </c>
      <c r="J22" s="37" t="s">
        <v>5805</v>
      </c>
      <c r="K22" s="37" t="s">
        <v>5805</v>
      </c>
      <c r="L22" s="38"/>
    </row>
    <row r="23" spans="1:12" x14ac:dyDescent="0.3">
      <c r="A23" s="27" t="s">
        <v>5800</v>
      </c>
      <c r="B23" s="28" t="s">
        <v>5832</v>
      </c>
      <c r="C23" s="29" t="s">
        <v>5833</v>
      </c>
      <c r="D23" s="320">
        <f>+D24+D27+D30+D33+D36+D39+D42</f>
        <v>88442.239999999991</v>
      </c>
      <c r="E23" s="321"/>
      <c r="F23" s="31"/>
      <c r="G23" s="31"/>
      <c r="H23" s="31"/>
      <c r="I23" s="31"/>
      <c r="J23" s="31"/>
      <c r="K23" s="31"/>
      <c r="L23" s="32"/>
    </row>
    <row r="24" spans="1:12" x14ac:dyDescent="0.3">
      <c r="A24" s="33" t="s">
        <v>5801</v>
      </c>
      <c r="B24" s="34" t="s">
        <v>5834</v>
      </c>
      <c r="C24" s="35" t="s">
        <v>2334</v>
      </c>
      <c r="D24" s="321">
        <f>+D25</f>
        <v>0</v>
      </c>
      <c r="E24" s="321"/>
      <c r="F24" s="37"/>
      <c r="G24" s="37"/>
      <c r="H24" s="37"/>
      <c r="I24" s="37"/>
      <c r="J24" s="37"/>
      <c r="K24" s="37"/>
      <c r="L24" s="38"/>
    </row>
    <row r="25" spans="1:12" x14ac:dyDescent="0.3">
      <c r="A25" s="33" t="s">
        <v>5802</v>
      </c>
      <c r="B25" s="39" t="s">
        <v>5835</v>
      </c>
      <c r="C25" s="40" t="s">
        <v>2334</v>
      </c>
      <c r="D25" s="271">
        <f>+D26</f>
        <v>0</v>
      </c>
      <c r="E25" s="271"/>
      <c r="F25" s="37"/>
      <c r="G25" s="37"/>
      <c r="H25" s="37"/>
      <c r="I25" s="37"/>
      <c r="J25" s="37"/>
      <c r="K25" s="37"/>
      <c r="L25" s="38"/>
    </row>
    <row r="26" spans="1:12" x14ac:dyDescent="0.3">
      <c r="A26" s="85" t="s">
        <v>5803</v>
      </c>
      <c r="B26" s="86" t="s">
        <v>5836</v>
      </c>
      <c r="C26" s="87" t="s">
        <v>2334</v>
      </c>
      <c r="D26" s="270">
        <f>+'Inventario riclass'!D18</f>
        <v>0</v>
      </c>
      <c r="E26" s="271"/>
      <c r="F26" s="138" t="s">
        <v>5804</v>
      </c>
      <c r="G26" s="37" t="s">
        <v>5821</v>
      </c>
      <c r="H26" s="37" t="s">
        <v>5794</v>
      </c>
      <c r="I26" s="37">
        <v>3</v>
      </c>
      <c r="J26" s="37" t="s">
        <v>5805</v>
      </c>
      <c r="K26" s="37" t="s">
        <v>5805</v>
      </c>
      <c r="L26" s="38"/>
    </row>
    <row r="27" spans="1:12" x14ac:dyDescent="0.3">
      <c r="A27" s="33" t="s">
        <v>5801</v>
      </c>
      <c r="B27" s="34" t="s">
        <v>5837</v>
      </c>
      <c r="C27" s="35" t="s">
        <v>5838</v>
      </c>
      <c r="D27" s="321">
        <f>+D28</f>
        <v>0</v>
      </c>
      <c r="E27" s="321"/>
      <c r="F27" s="37"/>
      <c r="G27" s="37"/>
      <c r="H27" s="37"/>
      <c r="I27" s="37"/>
      <c r="J27" s="37"/>
      <c r="K27" s="37"/>
      <c r="L27" s="38"/>
    </row>
    <row r="28" spans="1:12" x14ac:dyDescent="0.3">
      <c r="A28" s="33" t="s">
        <v>5802</v>
      </c>
      <c r="B28" s="39" t="s">
        <v>5839</v>
      </c>
      <c r="C28" s="40" t="s">
        <v>2384</v>
      </c>
      <c r="D28" s="271">
        <f>+D29</f>
        <v>0</v>
      </c>
      <c r="E28" s="271"/>
      <c r="F28" s="37"/>
      <c r="G28" s="37"/>
      <c r="H28" s="37"/>
      <c r="I28" s="37"/>
      <c r="J28" s="37"/>
      <c r="K28" s="37"/>
      <c r="L28" s="38"/>
    </row>
    <row r="29" spans="1:12" x14ac:dyDescent="0.3">
      <c r="A29" s="85" t="s">
        <v>5803</v>
      </c>
      <c r="B29" s="86" t="s">
        <v>5840</v>
      </c>
      <c r="C29" s="87" t="s">
        <v>2384</v>
      </c>
      <c r="D29" s="270">
        <f>+'Inventario riclass'!D21</f>
        <v>0</v>
      </c>
      <c r="E29" s="271"/>
      <c r="F29" s="37" t="s">
        <v>5804</v>
      </c>
      <c r="G29" s="37" t="s">
        <v>5821</v>
      </c>
      <c r="H29" s="37" t="s">
        <v>5794</v>
      </c>
      <c r="I29" s="37">
        <v>3</v>
      </c>
      <c r="J29" s="37" t="s">
        <v>5805</v>
      </c>
      <c r="K29" s="37" t="s">
        <v>5805</v>
      </c>
      <c r="L29" s="38"/>
    </row>
    <row r="30" spans="1:12" x14ac:dyDescent="0.3">
      <c r="A30" s="33" t="s">
        <v>5801</v>
      </c>
      <c r="B30" s="34" t="s">
        <v>5841</v>
      </c>
      <c r="C30" s="35" t="s">
        <v>2335</v>
      </c>
      <c r="D30" s="321">
        <f>+D31</f>
        <v>0</v>
      </c>
      <c r="E30" s="321"/>
      <c r="F30" s="37"/>
      <c r="G30" s="37"/>
      <c r="H30" s="37"/>
      <c r="I30" s="37"/>
      <c r="J30" s="37"/>
      <c r="K30" s="37"/>
      <c r="L30" s="38"/>
    </row>
    <row r="31" spans="1:12" x14ac:dyDescent="0.3">
      <c r="A31" s="33" t="s">
        <v>5802</v>
      </c>
      <c r="B31" s="39" t="s">
        <v>5842</v>
      </c>
      <c r="C31" s="40" t="s">
        <v>2335</v>
      </c>
      <c r="D31" s="271">
        <f>+D32</f>
        <v>0</v>
      </c>
      <c r="E31" s="271"/>
      <c r="F31" s="37"/>
      <c r="G31" s="37"/>
      <c r="H31" s="37"/>
      <c r="I31" s="37"/>
      <c r="J31" s="37"/>
      <c r="K31" s="37"/>
      <c r="L31" s="38"/>
    </row>
    <row r="32" spans="1:12" x14ac:dyDescent="0.3">
      <c r="A32" s="85" t="s">
        <v>5803</v>
      </c>
      <c r="B32" s="86" t="s">
        <v>5843</v>
      </c>
      <c r="C32" s="87" t="s">
        <v>2335</v>
      </c>
      <c r="D32" s="270">
        <f>+'Inventario riclass'!D24</f>
        <v>0</v>
      </c>
      <c r="E32" s="271"/>
      <c r="F32" s="37" t="s">
        <v>5804</v>
      </c>
      <c r="G32" s="37" t="s">
        <v>5821</v>
      </c>
      <c r="H32" s="37" t="s">
        <v>5794</v>
      </c>
      <c r="I32" s="37">
        <v>3</v>
      </c>
      <c r="J32" s="37" t="s">
        <v>5805</v>
      </c>
      <c r="K32" s="37" t="s">
        <v>5805</v>
      </c>
      <c r="L32" s="38"/>
    </row>
    <row r="33" spans="1:12" x14ac:dyDescent="0.3">
      <c r="A33" s="33" t="s">
        <v>5801</v>
      </c>
      <c r="B33" s="34" t="s">
        <v>5844</v>
      </c>
      <c r="C33" s="35" t="s">
        <v>5845</v>
      </c>
      <c r="D33" s="321">
        <f>+D34</f>
        <v>0</v>
      </c>
      <c r="E33" s="321"/>
      <c r="F33" s="37"/>
      <c r="G33" s="37"/>
      <c r="H33" s="37"/>
      <c r="I33" s="37"/>
      <c r="J33" s="37"/>
      <c r="K33" s="37"/>
      <c r="L33" s="38"/>
    </row>
    <row r="34" spans="1:12" x14ac:dyDescent="0.3">
      <c r="A34" s="33" t="s">
        <v>5802</v>
      </c>
      <c r="B34" s="39" t="s">
        <v>5846</v>
      </c>
      <c r="C34" s="40" t="s">
        <v>2385</v>
      </c>
      <c r="D34" s="271">
        <f>+D35</f>
        <v>0</v>
      </c>
      <c r="E34" s="271"/>
      <c r="F34" s="37"/>
      <c r="G34" s="37"/>
      <c r="H34" s="37"/>
      <c r="I34" s="37"/>
      <c r="J34" s="37"/>
      <c r="K34" s="37"/>
      <c r="L34" s="38"/>
    </row>
    <row r="35" spans="1:12" x14ac:dyDescent="0.3">
      <c r="A35" s="85" t="s">
        <v>5803</v>
      </c>
      <c r="B35" s="86" t="s">
        <v>5847</v>
      </c>
      <c r="C35" s="87" t="s">
        <v>2385</v>
      </c>
      <c r="D35" s="270">
        <f>+'Inventario riclass'!D27</f>
        <v>0</v>
      </c>
      <c r="E35" s="271"/>
      <c r="F35" s="37" t="s">
        <v>5804</v>
      </c>
      <c r="G35" s="37" t="s">
        <v>5821</v>
      </c>
      <c r="H35" s="37" t="s">
        <v>5794</v>
      </c>
      <c r="I35" s="37">
        <v>3</v>
      </c>
      <c r="J35" s="37" t="s">
        <v>5805</v>
      </c>
      <c r="K35" s="37" t="s">
        <v>5805</v>
      </c>
      <c r="L35" s="38"/>
    </row>
    <row r="36" spans="1:12" x14ac:dyDescent="0.3">
      <c r="A36" s="33" t="s">
        <v>5801</v>
      </c>
      <c r="B36" s="34" t="s">
        <v>5848</v>
      </c>
      <c r="C36" s="35" t="s">
        <v>2332</v>
      </c>
      <c r="D36" s="321">
        <f>+D37</f>
        <v>13810.4</v>
      </c>
      <c r="E36" s="321"/>
      <c r="F36" s="37"/>
      <c r="G36" s="37"/>
      <c r="H36" s="37"/>
      <c r="I36" s="37"/>
      <c r="J36" s="37"/>
      <c r="K36" s="37"/>
      <c r="L36" s="38"/>
    </row>
    <row r="37" spans="1:12" x14ac:dyDescent="0.3">
      <c r="A37" s="33" t="s">
        <v>5802</v>
      </c>
      <c r="B37" s="39" t="s">
        <v>5849</v>
      </c>
      <c r="C37" s="40" t="s">
        <v>2332</v>
      </c>
      <c r="D37" s="271">
        <f>+D38</f>
        <v>13810.4</v>
      </c>
      <c r="E37" s="271"/>
      <c r="F37" s="37"/>
      <c r="G37" s="37"/>
      <c r="H37" s="37"/>
      <c r="I37" s="37"/>
      <c r="J37" s="37"/>
      <c r="K37" s="37"/>
      <c r="L37" s="38"/>
    </row>
    <row r="38" spans="1:12" x14ac:dyDescent="0.3">
      <c r="A38" s="85" t="s">
        <v>5803</v>
      </c>
      <c r="B38" s="86" t="s">
        <v>5850</v>
      </c>
      <c r="C38" s="87" t="s">
        <v>2332</v>
      </c>
      <c r="D38" s="270">
        <f>+'Inventario riclass'!D30</f>
        <v>13810.4</v>
      </c>
      <c r="E38" s="271"/>
      <c r="F38" s="37" t="s">
        <v>5804</v>
      </c>
      <c r="G38" s="37" t="s">
        <v>5821</v>
      </c>
      <c r="H38" s="37" t="s">
        <v>5794</v>
      </c>
      <c r="I38" s="37">
        <v>3</v>
      </c>
      <c r="J38" s="37" t="s">
        <v>5805</v>
      </c>
      <c r="K38" s="37" t="s">
        <v>5805</v>
      </c>
      <c r="L38" s="38"/>
    </row>
    <row r="39" spans="1:12" x14ac:dyDescent="0.3">
      <c r="A39" s="33" t="s">
        <v>5801</v>
      </c>
      <c r="B39" s="34" t="s">
        <v>5851</v>
      </c>
      <c r="C39" s="35" t="s">
        <v>5852</v>
      </c>
      <c r="D39" s="321">
        <f>+D40</f>
        <v>0</v>
      </c>
      <c r="E39" s="321"/>
      <c r="F39" s="37"/>
      <c r="G39" s="37"/>
      <c r="H39" s="37"/>
      <c r="I39" s="37"/>
      <c r="J39" s="37"/>
      <c r="K39" s="37"/>
      <c r="L39" s="38"/>
    </row>
    <row r="40" spans="1:12" x14ac:dyDescent="0.3">
      <c r="A40" s="33" t="s">
        <v>5802</v>
      </c>
      <c r="B40" s="39" t="s">
        <v>5853</v>
      </c>
      <c r="C40" s="40" t="s">
        <v>2383</v>
      </c>
      <c r="D40" s="271">
        <f>+D41</f>
        <v>0</v>
      </c>
      <c r="E40" s="271"/>
      <c r="F40" s="37"/>
      <c r="G40" s="37"/>
      <c r="H40" s="37"/>
      <c r="I40" s="37"/>
      <c r="J40" s="37"/>
      <c r="K40" s="37"/>
      <c r="L40" s="38"/>
    </row>
    <row r="41" spans="1:12" x14ac:dyDescent="0.3">
      <c r="A41" s="85" t="s">
        <v>5803</v>
      </c>
      <c r="B41" s="86" t="s">
        <v>5854</v>
      </c>
      <c r="C41" s="87" t="s">
        <v>2383</v>
      </c>
      <c r="D41" s="270">
        <f>+'Inventario riclass'!D33</f>
        <v>0</v>
      </c>
      <c r="E41" s="271"/>
      <c r="F41" s="14"/>
      <c r="G41" s="14"/>
      <c r="H41" s="14"/>
      <c r="I41" s="14"/>
      <c r="J41" s="37" t="s">
        <v>5805</v>
      </c>
      <c r="K41" s="37" t="s">
        <v>5805</v>
      </c>
      <c r="L41" s="38"/>
    </row>
    <row r="42" spans="1:12" x14ac:dyDescent="0.3">
      <c r="A42" s="33" t="s">
        <v>5801</v>
      </c>
      <c r="B42" s="34" t="s">
        <v>5855</v>
      </c>
      <c r="C42" s="35" t="s">
        <v>2333</v>
      </c>
      <c r="D42" s="321">
        <f>+D43</f>
        <v>74631.839999999997</v>
      </c>
      <c r="E42" s="321"/>
      <c r="F42" s="37"/>
      <c r="G42" s="37"/>
      <c r="H42" s="37"/>
      <c r="I42" s="37"/>
      <c r="J42" s="37"/>
      <c r="K42" s="37"/>
      <c r="L42" s="38"/>
    </row>
    <row r="43" spans="1:12" x14ac:dyDescent="0.3">
      <c r="A43" s="33" t="s">
        <v>5802</v>
      </c>
      <c r="B43" s="39" t="s">
        <v>5856</v>
      </c>
      <c r="C43" s="40" t="s">
        <v>2333</v>
      </c>
      <c r="D43" s="271">
        <f>+D44</f>
        <v>74631.839999999997</v>
      </c>
      <c r="E43" s="271"/>
      <c r="F43" s="37"/>
      <c r="G43" s="37"/>
      <c r="H43" s="37"/>
      <c r="I43" s="37"/>
      <c r="J43" s="37"/>
      <c r="K43" s="37"/>
      <c r="L43" s="38"/>
    </row>
    <row r="44" spans="1:12" x14ac:dyDescent="0.3">
      <c r="A44" s="85" t="s">
        <v>5803</v>
      </c>
      <c r="B44" s="86" t="s">
        <v>5857</v>
      </c>
      <c r="C44" s="87" t="s">
        <v>2333</v>
      </c>
      <c r="D44" s="270">
        <f>+'Inventario riclass'!D36</f>
        <v>74631.839999999997</v>
      </c>
      <c r="E44" s="271"/>
      <c r="F44" s="37" t="s">
        <v>5804</v>
      </c>
      <c r="G44" s="37" t="s">
        <v>5821</v>
      </c>
      <c r="H44" s="37" t="s">
        <v>5794</v>
      </c>
      <c r="I44" s="37">
        <v>3</v>
      </c>
      <c r="J44" s="37"/>
      <c r="K44" s="37"/>
      <c r="L44" s="38"/>
    </row>
    <row r="45" spans="1:12" x14ac:dyDescent="0.3">
      <c r="A45" s="27" t="s">
        <v>5800</v>
      </c>
      <c r="B45" s="28" t="s">
        <v>5858</v>
      </c>
      <c r="C45" s="29" t="s">
        <v>5859</v>
      </c>
      <c r="D45" s="320">
        <f>+D46</f>
        <v>0</v>
      </c>
      <c r="E45" s="321"/>
      <c r="F45" s="31"/>
      <c r="G45" s="31"/>
      <c r="H45" s="31"/>
      <c r="I45" s="31"/>
      <c r="J45" s="31"/>
      <c r="K45" s="31"/>
      <c r="L45" s="32"/>
    </row>
    <row r="46" spans="1:12" x14ac:dyDescent="0.3">
      <c r="A46" s="33" t="s">
        <v>5801</v>
      </c>
      <c r="B46" s="34" t="s">
        <v>5860</v>
      </c>
      <c r="C46" s="35" t="s">
        <v>5859</v>
      </c>
      <c r="D46" s="321">
        <f>+D47</f>
        <v>0</v>
      </c>
      <c r="E46" s="321"/>
      <c r="F46" s="37"/>
      <c r="G46" s="37"/>
      <c r="H46" s="37"/>
      <c r="I46" s="37"/>
      <c r="J46" s="37"/>
      <c r="K46" s="37"/>
      <c r="L46" s="38"/>
    </row>
    <row r="47" spans="1:12" x14ac:dyDescent="0.3">
      <c r="A47" s="33" t="s">
        <v>5802</v>
      </c>
      <c r="B47" s="39" t="s">
        <v>5861</v>
      </c>
      <c r="C47" s="40" t="s">
        <v>5859</v>
      </c>
      <c r="D47" s="271">
        <f>+D48</f>
        <v>0</v>
      </c>
      <c r="E47" s="271"/>
      <c r="F47" s="37"/>
      <c r="G47" s="37"/>
      <c r="H47" s="37"/>
      <c r="I47" s="37"/>
      <c r="J47" s="37"/>
      <c r="K47" s="37"/>
      <c r="L47" s="38"/>
    </row>
    <row r="48" spans="1:12" x14ac:dyDescent="0.3">
      <c r="A48" s="85" t="s">
        <v>5803</v>
      </c>
      <c r="B48" s="86" t="s">
        <v>5862</v>
      </c>
      <c r="C48" s="87" t="s">
        <v>5859</v>
      </c>
      <c r="D48" s="270">
        <f>+'Inventario riclass'!F40</f>
        <v>0</v>
      </c>
      <c r="E48" s="271"/>
      <c r="F48" s="37" t="s">
        <v>5804</v>
      </c>
      <c r="G48" s="37" t="s">
        <v>5821</v>
      </c>
      <c r="H48" s="37" t="s">
        <v>5794</v>
      </c>
      <c r="I48" s="37">
        <v>4</v>
      </c>
      <c r="J48" s="37" t="s">
        <v>5805</v>
      </c>
      <c r="K48" s="37" t="s">
        <v>5805</v>
      </c>
      <c r="L48" s="38"/>
    </row>
    <row r="49" spans="1:12" x14ac:dyDescent="0.3">
      <c r="A49" s="27" t="s">
        <v>5800</v>
      </c>
      <c r="B49" s="28" t="s">
        <v>5863</v>
      </c>
      <c r="C49" s="29" t="s">
        <v>2331</v>
      </c>
      <c r="D49" s="320">
        <f>+D50</f>
        <v>0</v>
      </c>
      <c r="E49" s="321"/>
      <c r="F49" s="31"/>
      <c r="G49" s="31"/>
      <c r="H49" s="31"/>
      <c r="I49" s="31"/>
      <c r="J49" s="31"/>
      <c r="K49" s="31"/>
      <c r="L49" s="32"/>
    </row>
    <row r="50" spans="1:12" x14ac:dyDescent="0.3">
      <c r="A50" s="33" t="s">
        <v>5801</v>
      </c>
      <c r="B50" s="34" t="s">
        <v>5864</v>
      </c>
      <c r="C50" s="35" t="s">
        <v>2331</v>
      </c>
      <c r="D50" s="321">
        <f>+D51</f>
        <v>0</v>
      </c>
      <c r="E50" s="321"/>
      <c r="F50" s="37"/>
      <c r="G50" s="37"/>
      <c r="H50" s="37"/>
      <c r="I50" s="37"/>
      <c r="J50" s="37"/>
      <c r="K50" s="37"/>
      <c r="L50" s="38"/>
    </row>
    <row r="51" spans="1:12" x14ac:dyDescent="0.3">
      <c r="A51" s="33" t="s">
        <v>5802</v>
      </c>
      <c r="B51" s="39" t="s">
        <v>5865</v>
      </c>
      <c r="C51" s="40" t="s">
        <v>2331</v>
      </c>
      <c r="D51" s="271">
        <f>+D52</f>
        <v>0</v>
      </c>
      <c r="E51" s="271"/>
      <c r="F51" s="37"/>
      <c r="G51" s="37"/>
      <c r="H51" s="37"/>
      <c r="I51" s="37"/>
      <c r="J51" s="37"/>
      <c r="K51" s="37"/>
      <c r="L51" s="38"/>
    </row>
    <row r="52" spans="1:12" x14ac:dyDescent="0.3">
      <c r="A52" s="85" t="s">
        <v>5803</v>
      </c>
      <c r="B52" s="86" t="s">
        <v>5866</v>
      </c>
      <c r="C52" s="87" t="s">
        <v>2331</v>
      </c>
      <c r="D52" s="270">
        <f>+'Inventario riclass'!D44</f>
        <v>0</v>
      </c>
      <c r="E52" s="271"/>
      <c r="F52" s="37" t="s">
        <v>5804</v>
      </c>
      <c r="G52" s="37" t="s">
        <v>5821</v>
      </c>
      <c r="H52" s="37" t="s">
        <v>5794</v>
      </c>
      <c r="I52" s="37">
        <v>5</v>
      </c>
      <c r="J52" s="37" t="s">
        <v>5805</v>
      </c>
      <c r="K52" s="37" t="s">
        <v>5805</v>
      </c>
      <c r="L52" s="38"/>
    </row>
    <row r="53" spans="1:12" x14ac:dyDescent="0.3">
      <c r="A53" s="27" t="s">
        <v>5800</v>
      </c>
      <c r="B53" s="28" t="s">
        <v>5867</v>
      </c>
      <c r="C53" s="29" t="s">
        <v>5868</v>
      </c>
      <c r="D53" s="320">
        <f>+D54+D57+D60</f>
        <v>0</v>
      </c>
      <c r="E53" s="321"/>
      <c r="F53" s="31"/>
      <c r="G53" s="31"/>
      <c r="H53" s="31"/>
      <c r="I53" s="31"/>
      <c r="J53" s="31"/>
      <c r="K53" s="31"/>
      <c r="L53" s="32"/>
    </row>
    <row r="54" spans="1:12" x14ac:dyDescent="0.3">
      <c r="A54" s="33" t="s">
        <v>5801</v>
      </c>
      <c r="B54" s="34" t="s">
        <v>5869</v>
      </c>
      <c r="C54" s="35" t="s">
        <v>5870</v>
      </c>
      <c r="D54" s="321">
        <f>+D55</f>
        <v>0</v>
      </c>
      <c r="E54" s="321"/>
      <c r="F54" s="37"/>
      <c r="G54" s="37"/>
      <c r="H54" s="37"/>
      <c r="I54" s="37"/>
      <c r="J54" s="37"/>
      <c r="K54" s="37"/>
      <c r="L54" s="38"/>
    </row>
    <row r="55" spans="1:12" x14ac:dyDescent="0.3">
      <c r="A55" s="33" t="s">
        <v>5802</v>
      </c>
      <c r="B55" s="39" t="s">
        <v>5871</v>
      </c>
      <c r="C55" s="40" t="s">
        <v>5870</v>
      </c>
      <c r="D55" s="271">
        <f>+D56</f>
        <v>0</v>
      </c>
      <c r="E55" s="271"/>
      <c r="F55" s="37"/>
      <c r="G55" s="37"/>
      <c r="H55" s="37"/>
      <c r="I55" s="37"/>
      <c r="J55" s="37"/>
      <c r="K55" s="37"/>
      <c r="L55" s="38"/>
    </row>
    <row r="56" spans="1:12" x14ac:dyDescent="0.3">
      <c r="A56" s="85" t="s">
        <v>5803</v>
      </c>
      <c r="B56" s="86" t="s">
        <v>5872</v>
      </c>
      <c r="C56" s="87" t="s">
        <v>5870</v>
      </c>
      <c r="D56" s="270">
        <f>+'Dati extracont'!D85</f>
        <v>0</v>
      </c>
      <c r="E56" s="271"/>
      <c r="F56" s="37" t="s">
        <v>5804</v>
      </c>
      <c r="G56" s="37" t="s">
        <v>5821</v>
      </c>
      <c r="H56" s="37" t="s">
        <v>5794</v>
      </c>
      <c r="I56" s="37">
        <v>6</v>
      </c>
      <c r="J56" s="37" t="s">
        <v>5805</v>
      </c>
      <c r="K56" s="37" t="s">
        <v>5805</v>
      </c>
      <c r="L56" s="38"/>
    </row>
    <row r="57" spans="1:12" x14ac:dyDescent="0.3">
      <c r="A57" s="33" t="s">
        <v>5801</v>
      </c>
      <c r="B57" s="34" t="s">
        <v>5873</v>
      </c>
      <c r="C57" s="35" t="s">
        <v>5874</v>
      </c>
      <c r="D57" s="321">
        <f>+D58</f>
        <v>0</v>
      </c>
      <c r="E57" s="321"/>
      <c r="F57" s="37"/>
      <c r="G57" s="37"/>
      <c r="H57" s="37"/>
      <c r="I57" s="37"/>
      <c r="J57" s="37"/>
      <c r="K57" s="37"/>
      <c r="L57" s="38"/>
    </row>
    <row r="58" spans="1:12" x14ac:dyDescent="0.3">
      <c r="A58" s="33" t="s">
        <v>5802</v>
      </c>
      <c r="B58" s="39" t="s">
        <v>5875</v>
      </c>
      <c r="C58" s="40" t="s">
        <v>5874</v>
      </c>
      <c r="D58" s="271">
        <f>+D59</f>
        <v>0</v>
      </c>
      <c r="E58" s="271"/>
      <c r="F58" s="37"/>
      <c r="G58" s="37"/>
      <c r="H58" s="37"/>
      <c r="I58" s="37"/>
      <c r="J58" s="37"/>
      <c r="K58" s="37"/>
      <c r="L58" s="38"/>
    </row>
    <row r="59" spans="1:12" x14ac:dyDescent="0.3">
      <c r="A59" s="85" t="s">
        <v>5803</v>
      </c>
      <c r="B59" s="86" t="s">
        <v>5876</v>
      </c>
      <c r="C59" s="87" t="s">
        <v>5874</v>
      </c>
      <c r="D59" s="270">
        <f>+'Dati extracont'!D88</f>
        <v>0</v>
      </c>
      <c r="E59" s="271"/>
      <c r="F59" s="37" t="s">
        <v>5804</v>
      </c>
      <c r="G59" s="37" t="s">
        <v>5821</v>
      </c>
      <c r="H59" s="37" t="s">
        <v>5794</v>
      </c>
      <c r="I59" s="37">
        <v>6</v>
      </c>
      <c r="J59" s="37" t="s">
        <v>5805</v>
      </c>
      <c r="K59" s="37" t="s">
        <v>5805</v>
      </c>
      <c r="L59" s="38"/>
    </row>
    <row r="60" spans="1:12" x14ac:dyDescent="0.3">
      <c r="A60" s="33" t="s">
        <v>5801</v>
      </c>
      <c r="B60" s="34" t="s">
        <v>5877</v>
      </c>
      <c r="C60" s="35" t="s">
        <v>5878</v>
      </c>
      <c r="D60" s="321">
        <f>+D61</f>
        <v>0</v>
      </c>
      <c r="E60" s="321"/>
      <c r="F60" s="37"/>
      <c r="G60" s="37"/>
      <c r="H60" s="37"/>
      <c r="I60" s="37"/>
      <c r="J60" s="37"/>
      <c r="K60" s="37"/>
      <c r="L60" s="38"/>
    </row>
    <row r="61" spans="1:12" x14ac:dyDescent="0.3">
      <c r="A61" s="33" t="s">
        <v>5802</v>
      </c>
      <c r="B61" s="39" t="s">
        <v>5879</v>
      </c>
      <c r="C61" s="40" t="s">
        <v>5878</v>
      </c>
      <c r="D61" s="271">
        <f>+D62</f>
        <v>0</v>
      </c>
      <c r="E61" s="271"/>
      <c r="F61" s="37"/>
      <c r="G61" s="37"/>
      <c r="H61" s="37"/>
      <c r="I61" s="37"/>
      <c r="J61" s="37"/>
      <c r="K61" s="37"/>
      <c r="L61" s="38"/>
    </row>
    <row r="62" spans="1:12" x14ac:dyDescent="0.3">
      <c r="A62" s="85" t="s">
        <v>5803</v>
      </c>
      <c r="B62" s="86" t="s">
        <v>5880</v>
      </c>
      <c r="C62" s="87" t="s">
        <v>5878</v>
      </c>
      <c r="D62" s="270">
        <f>+'Dati extracont'!D91</f>
        <v>0</v>
      </c>
      <c r="E62" s="271"/>
      <c r="F62" s="37" t="s">
        <v>5804</v>
      </c>
      <c r="G62" s="37" t="s">
        <v>5821</v>
      </c>
      <c r="H62" s="37" t="s">
        <v>5794</v>
      </c>
      <c r="I62" s="37">
        <v>6</v>
      </c>
      <c r="J62" s="37" t="s">
        <v>5805</v>
      </c>
      <c r="K62" s="37" t="s">
        <v>5805</v>
      </c>
      <c r="L62" s="38"/>
    </row>
    <row r="63" spans="1:12" x14ac:dyDescent="0.3">
      <c r="A63" s="27" t="s">
        <v>5800</v>
      </c>
      <c r="B63" s="28" t="s">
        <v>5881</v>
      </c>
      <c r="C63" s="29" t="s">
        <v>5882</v>
      </c>
      <c r="D63" s="320">
        <f>+D64</f>
        <v>3408.5</v>
      </c>
      <c r="E63" s="321"/>
      <c r="F63" s="31"/>
      <c r="G63" s="31"/>
      <c r="H63" s="31"/>
      <c r="I63" s="31"/>
      <c r="J63" s="31"/>
      <c r="K63" s="31"/>
      <c r="L63" s="32"/>
    </row>
    <row r="64" spans="1:12" x14ac:dyDescent="0.3">
      <c r="A64" s="33" t="s">
        <v>5801</v>
      </c>
      <c r="B64" s="34" t="s">
        <v>5883</v>
      </c>
      <c r="C64" s="35" t="s">
        <v>5884</v>
      </c>
      <c r="D64" s="321">
        <f>+D65</f>
        <v>3408.5</v>
      </c>
      <c r="E64" s="321"/>
      <c r="F64" s="37"/>
      <c r="G64" s="37"/>
      <c r="H64" s="37"/>
      <c r="I64" s="37"/>
      <c r="J64" s="37"/>
      <c r="K64" s="37"/>
      <c r="L64" s="38"/>
    </row>
    <row r="65" spans="1:12" x14ac:dyDescent="0.3">
      <c r="A65" s="33" t="s">
        <v>5802</v>
      </c>
      <c r="B65" s="39" t="s">
        <v>5885</v>
      </c>
      <c r="C65" s="40" t="s">
        <v>5884</v>
      </c>
      <c r="D65" s="271">
        <f>+D66+D67</f>
        <v>3408.5</v>
      </c>
      <c r="E65" s="271"/>
      <c r="F65" s="37"/>
      <c r="G65" s="37"/>
      <c r="H65" s="37"/>
      <c r="I65" s="37"/>
      <c r="J65" s="37"/>
      <c r="K65" s="37"/>
      <c r="L65" s="38"/>
    </row>
    <row r="66" spans="1:12" x14ac:dyDescent="0.3">
      <c r="A66" s="85" t="s">
        <v>5803</v>
      </c>
      <c r="B66" s="86" t="s">
        <v>5886</v>
      </c>
      <c r="C66" s="87" t="s">
        <v>2337</v>
      </c>
      <c r="D66" s="270">
        <f>+'Inventario riclass'!D48</f>
        <v>0</v>
      </c>
      <c r="E66" s="271"/>
      <c r="F66" s="37" t="s">
        <v>5804</v>
      </c>
      <c r="G66" s="37" t="s">
        <v>5821</v>
      </c>
      <c r="H66" s="37" t="s">
        <v>5794</v>
      </c>
      <c r="I66" s="37">
        <v>9</v>
      </c>
      <c r="J66" s="37"/>
      <c r="K66" s="37"/>
      <c r="L66" s="38"/>
    </row>
    <row r="67" spans="1:12" x14ac:dyDescent="0.3">
      <c r="A67" s="85" t="s">
        <v>5803</v>
      </c>
      <c r="B67" s="86" t="s">
        <v>5887</v>
      </c>
      <c r="C67" s="87" t="s">
        <v>2338</v>
      </c>
      <c r="D67" s="270">
        <f>+'Inventario riclass'!D49</f>
        <v>3408.5</v>
      </c>
      <c r="E67" s="271"/>
      <c r="F67" s="37" t="s">
        <v>5804</v>
      </c>
      <c r="G67" s="37" t="s">
        <v>5821</v>
      </c>
      <c r="H67" s="37" t="s">
        <v>5794</v>
      </c>
      <c r="I67" s="37">
        <v>9</v>
      </c>
      <c r="J67" s="37"/>
      <c r="K67" s="37"/>
      <c r="L67" s="38"/>
    </row>
    <row r="68" spans="1:12" x14ac:dyDescent="0.3">
      <c r="A68" s="27" t="s">
        <v>5800</v>
      </c>
      <c r="B68" s="28" t="s">
        <v>5888</v>
      </c>
      <c r="C68" s="29" t="s">
        <v>5889</v>
      </c>
      <c r="D68" s="320">
        <f>+D69</f>
        <v>0</v>
      </c>
      <c r="E68" s="321"/>
      <c r="F68" s="31"/>
      <c r="G68" s="31"/>
      <c r="H68" s="31"/>
      <c r="I68" s="31"/>
      <c r="J68" s="31"/>
      <c r="K68" s="31"/>
      <c r="L68" s="32"/>
    </row>
    <row r="69" spans="1:12" x14ac:dyDescent="0.3">
      <c r="A69" s="33" t="s">
        <v>5801</v>
      </c>
      <c r="B69" s="34" t="s">
        <v>5890</v>
      </c>
      <c r="C69" s="35" t="s">
        <v>5891</v>
      </c>
      <c r="D69" s="321">
        <f>+D70+D72</f>
        <v>0</v>
      </c>
      <c r="E69" s="321"/>
      <c r="F69" s="37"/>
      <c r="G69" s="37"/>
      <c r="H69" s="37"/>
      <c r="I69" s="37"/>
      <c r="J69" s="37"/>
      <c r="K69" s="37"/>
      <c r="L69" s="38"/>
    </row>
    <row r="70" spans="1:12" x14ac:dyDescent="0.3">
      <c r="A70" s="33" t="s">
        <v>5802</v>
      </c>
      <c r="B70" s="39" t="s">
        <v>5892</v>
      </c>
      <c r="C70" s="40" t="s">
        <v>5891</v>
      </c>
      <c r="D70" s="271">
        <f>+D71</f>
        <v>0</v>
      </c>
      <c r="E70" s="271"/>
      <c r="F70" s="37"/>
      <c r="G70" s="37"/>
      <c r="H70" s="37"/>
      <c r="I70" s="37"/>
      <c r="J70" s="37"/>
      <c r="K70" s="37"/>
      <c r="L70" s="38"/>
    </row>
    <row r="71" spans="1:12" x14ac:dyDescent="0.3">
      <c r="A71" s="85" t="s">
        <v>5803</v>
      </c>
      <c r="B71" s="86" t="s">
        <v>5893</v>
      </c>
      <c r="C71" s="87" t="s">
        <v>5891</v>
      </c>
      <c r="D71" s="270">
        <f>+'Inventario riclass'!D53</f>
        <v>0</v>
      </c>
      <c r="E71" s="271"/>
      <c r="F71" s="37" t="s">
        <v>5804</v>
      </c>
      <c r="G71" s="37" t="s">
        <v>5821</v>
      </c>
      <c r="H71" s="37" t="s">
        <v>5794</v>
      </c>
      <c r="I71" s="37">
        <v>9</v>
      </c>
      <c r="J71" s="37" t="s">
        <v>5805</v>
      </c>
      <c r="K71" s="37" t="s">
        <v>5805</v>
      </c>
      <c r="L71" s="38"/>
    </row>
    <row r="72" spans="1:12" ht="29.25" customHeight="1" x14ac:dyDescent="0.3">
      <c r="A72" s="33" t="s">
        <v>5802</v>
      </c>
      <c r="B72" s="39" t="s">
        <v>5894</v>
      </c>
      <c r="C72" s="40" t="s">
        <v>5895</v>
      </c>
      <c r="D72" s="271">
        <f>+D73</f>
        <v>0</v>
      </c>
      <c r="E72" s="271"/>
      <c r="F72" s="37"/>
      <c r="G72" s="37"/>
      <c r="H72" s="37"/>
      <c r="I72" s="37"/>
      <c r="J72" s="37"/>
      <c r="K72" s="37"/>
      <c r="L72" s="38"/>
    </row>
    <row r="73" spans="1:12" x14ac:dyDescent="0.3">
      <c r="A73" s="85" t="s">
        <v>5803</v>
      </c>
      <c r="B73" s="86" t="s">
        <v>5896</v>
      </c>
      <c r="C73" s="87" t="s">
        <v>5895</v>
      </c>
      <c r="D73" s="270">
        <f>+'Inventario riclass'!D55</f>
        <v>0</v>
      </c>
      <c r="E73" s="271"/>
      <c r="F73" s="37" t="s">
        <v>5804</v>
      </c>
      <c r="G73" s="37" t="s">
        <v>5821</v>
      </c>
      <c r="H73" s="37" t="s">
        <v>5794</v>
      </c>
      <c r="I73" s="37">
        <v>9</v>
      </c>
      <c r="J73" s="37" t="s">
        <v>5805</v>
      </c>
      <c r="K73" s="37" t="s">
        <v>5805</v>
      </c>
      <c r="L73" s="38"/>
    </row>
    <row r="74" spans="1:12" x14ac:dyDescent="0.3">
      <c r="A74" s="21" t="s">
        <v>5799</v>
      </c>
      <c r="B74" s="22" t="s">
        <v>5897</v>
      </c>
      <c r="C74" s="23" t="s">
        <v>5898</v>
      </c>
      <c r="D74" s="322">
        <f>+D75+D88+D213+D232+D239</f>
        <v>38335056.809999995</v>
      </c>
      <c r="E74" s="403"/>
      <c r="F74" s="25"/>
      <c r="G74" s="25"/>
      <c r="H74" s="25"/>
      <c r="I74" s="25"/>
      <c r="J74" s="25"/>
      <c r="K74" s="25"/>
      <c r="L74" s="26"/>
    </row>
    <row r="75" spans="1:12" x14ac:dyDescent="0.3">
      <c r="A75" s="27" t="s">
        <v>5800</v>
      </c>
      <c r="B75" s="28" t="s">
        <v>5899</v>
      </c>
      <c r="C75" s="29" t="s">
        <v>5900</v>
      </c>
      <c r="D75" s="320">
        <f>+D76+D79+D82+D85</f>
        <v>13224157.469999999</v>
      </c>
      <c r="E75" s="321"/>
      <c r="F75" s="31"/>
      <c r="G75" s="31"/>
      <c r="H75" s="31"/>
      <c r="I75" s="31"/>
      <c r="J75" s="31"/>
      <c r="K75" s="31"/>
      <c r="L75" s="32"/>
    </row>
    <row r="76" spans="1:12" x14ac:dyDescent="0.3">
      <c r="A76" s="33" t="s">
        <v>5801</v>
      </c>
      <c r="B76" s="34" t="s">
        <v>5901</v>
      </c>
      <c r="C76" s="35" t="s">
        <v>5902</v>
      </c>
      <c r="D76" s="321">
        <f>+D77</f>
        <v>12608234.75</v>
      </c>
      <c r="E76" s="321"/>
      <c r="F76" s="37"/>
      <c r="G76" s="37"/>
      <c r="H76" s="37"/>
      <c r="I76" s="37"/>
      <c r="J76" s="37"/>
      <c r="K76" s="37"/>
      <c r="L76" s="38"/>
    </row>
    <row r="77" spans="1:12" x14ac:dyDescent="0.3">
      <c r="A77" s="33" t="s">
        <v>5802</v>
      </c>
      <c r="B77" s="39" t="s">
        <v>5903</v>
      </c>
      <c r="C77" s="40" t="s">
        <v>5902</v>
      </c>
      <c r="D77" s="271">
        <f>+D78</f>
        <v>12608234.75</v>
      </c>
      <c r="E77" s="271"/>
      <c r="F77" s="37"/>
      <c r="G77" s="37"/>
      <c r="H77" s="37"/>
      <c r="I77" s="37"/>
      <c r="J77" s="37"/>
      <c r="K77" s="37"/>
      <c r="L77" s="38"/>
    </row>
    <row r="78" spans="1:12" x14ac:dyDescent="0.3">
      <c r="A78" s="85" t="s">
        <v>5803</v>
      </c>
      <c r="B78" s="86" t="s">
        <v>5904</v>
      </c>
      <c r="C78" s="87" t="s">
        <v>5902</v>
      </c>
      <c r="D78" s="270">
        <f>+'Inventario riclass'!D60</f>
        <v>12608234.75</v>
      </c>
      <c r="E78" s="271"/>
      <c r="F78" s="37" t="s">
        <v>5804</v>
      </c>
      <c r="G78" s="37" t="s">
        <v>5821</v>
      </c>
      <c r="H78" s="37" t="s">
        <v>5796</v>
      </c>
      <c r="I78" s="37">
        <v>1</v>
      </c>
      <c r="J78" s="37" t="s">
        <v>5905</v>
      </c>
      <c r="K78" s="37" t="s">
        <v>5805</v>
      </c>
      <c r="L78" s="38"/>
    </row>
    <row r="79" spans="1:12" x14ac:dyDescent="0.3">
      <c r="A79" s="33" t="s">
        <v>5801</v>
      </c>
      <c r="B79" s="34" t="s">
        <v>5906</v>
      </c>
      <c r="C79" s="35" t="s">
        <v>5907</v>
      </c>
      <c r="D79" s="321">
        <f>+D80</f>
        <v>569068.77</v>
      </c>
      <c r="E79" s="321"/>
      <c r="F79" s="37"/>
      <c r="G79" s="37"/>
      <c r="H79" s="37"/>
      <c r="I79" s="37"/>
      <c r="J79" s="37"/>
      <c r="K79" s="37"/>
      <c r="L79" s="38"/>
    </row>
    <row r="80" spans="1:12" x14ac:dyDescent="0.3">
      <c r="A80" s="33" t="s">
        <v>5802</v>
      </c>
      <c r="B80" s="39" t="s">
        <v>5908</v>
      </c>
      <c r="C80" s="40" t="s">
        <v>5907</v>
      </c>
      <c r="D80" s="271">
        <f>+D81</f>
        <v>569068.77</v>
      </c>
      <c r="E80" s="271"/>
      <c r="F80" s="37"/>
      <c r="G80" s="37"/>
      <c r="H80" s="37"/>
      <c r="I80" s="37"/>
      <c r="J80" s="37"/>
      <c r="K80" s="37"/>
      <c r="L80" s="38"/>
    </row>
    <row r="81" spans="1:12" x14ac:dyDescent="0.3">
      <c r="A81" s="85" t="s">
        <v>5803</v>
      </c>
      <c r="B81" s="86" t="s">
        <v>5909</v>
      </c>
      <c r="C81" s="87" t="s">
        <v>5907</v>
      </c>
      <c r="D81" s="270">
        <f>+'Inventario riclass'!D63</f>
        <v>569068.77</v>
      </c>
      <c r="E81" s="271"/>
      <c r="F81" s="37" t="s">
        <v>5804</v>
      </c>
      <c r="G81" s="37" t="s">
        <v>5821</v>
      </c>
      <c r="H81" s="37" t="s">
        <v>5796</v>
      </c>
      <c r="I81" s="37">
        <v>1</v>
      </c>
      <c r="J81" s="37" t="s">
        <v>5812</v>
      </c>
      <c r="K81" s="37" t="s">
        <v>5805</v>
      </c>
      <c r="L81" s="38"/>
    </row>
    <row r="82" spans="1:12" x14ac:dyDescent="0.3">
      <c r="A82" s="33" t="s">
        <v>5801</v>
      </c>
      <c r="B82" s="34" t="s">
        <v>5910</v>
      </c>
      <c r="C82" s="35" t="s">
        <v>5911</v>
      </c>
      <c r="D82" s="321">
        <f>+D83</f>
        <v>46853.95</v>
      </c>
      <c r="E82" s="321"/>
      <c r="F82" s="37"/>
      <c r="G82" s="37"/>
      <c r="H82" s="37"/>
      <c r="I82" s="37"/>
      <c r="J82" s="37"/>
      <c r="K82" s="37"/>
      <c r="L82" s="38"/>
    </row>
    <row r="83" spans="1:12" x14ac:dyDescent="0.3">
      <c r="A83" s="33" t="s">
        <v>5802</v>
      </c>
      <c r="B83" s="39" t="s">
        <v>5912</v>
      </c>
      <c r="C83" s="40" t="s">
        <v>5911</v>
      </c>
      <c r="D83" s="271">
        <f>+D84</f>
        <v>46853.95</v>
      </c>
      <c r="E83" s="271"/>
      <c r="F83" s="37"/>
      <c r="G83" s="37"/>
      <c r="H83" s="37"/>
      <c r="I83" s="37"/>
      <c r="J83" s="37"/>
      <c r="K83" s="37"/>
      <c r="L83" s="38"/>
    </row>
    <row r="84" spans="1:12" x14ac:dyDescent="0.3">
      <c r="A84" s="85" t="s">
        <v>5803</v>
      </c>
      <c r="B84" s="86" t="s">
        <v>5913</v>
      </c>
      <c r="C84" s="87" t="s">
        <v>5911</v>
      </c>
      <c r="D84" s="270">
        <f>+'Inventario riclass'!D66</f>
        <v>46853.95</v>
      </c>
      <c r="E84" s="271"/>
      <c r="F84" s="37" t="s">
        <v>5804</v>
      </c>
      <c r="G84" s="37" t="s">
        <v>5821</v>
      </c>
      <c r="H84" s="37" t="s">
        <v>5796</v>
      </c>
      <c r="I84" s="37">
        <v>1</v>
      </c>
      <c r="J84" s="37" t="s">
        <v>5797</v>
      </c>
      <c r="K84" s="37" t="s">
        <v>5805</v>
      </c>
      <c r="L84" s="38"/>
    </row>
    <row r="85" spans="1:12" x14ac:dyDescent="0.3">
      <c r="A85" s="33" t="s">
        <v>5801</v>
      </c>
      <c r="B85" s="34" t="s">
        <v>5914</v>
      </c>
      <c r="C85" s="35" t="s">
        <v>5915</v>
      </c>
      <c r="D85" s="321">
        <f>+D86</f>
        <v>0</v>
      </c>
      <c r="E85" s="321"/>
      <c r="F85" s="37"/>
      <c r="G85" s="37"/>
      <c r="H85" s="37"/>
      <c r="I85" s="37"/>
      <c r="J85" s="37"/>
      <c r="K85" s="37"/>
      <c r="L85" s="38"/>
    </row>
    <row r="86" spans="1:12" x14ac:dyDescent="0.3">
      <c r="A86" s="33" t="s">
        <v>5802</v>
      </c>
      <c r="B86" s="39" t="s">
        <v>5916</v>
      </c>
      <c r="C86" s="40" t="s">
        <v>5915</v>
      </c>
      <c r="D86" s="271">
        <f>+D87</f>
        <v>0</v>
      </c>
      <c r="E86" s="271"/>
      <c r="F86" s="37"/>
      <c r="G86" s="37"/>
      <c r="H86" s="37"/>
      <c r="I86" s="37"/>
      <c r="J86" s="37"/>
      <c r="K86" s="37"/>
      <c r="L86" s="38"/>
    </row>
    <row r="87" spans="1:12" x14ac:dyDescent="0.3">
      <c r="A87" s="85" t="s">
        <v>5803</v>
      </c>
      <c r="B87" s="86" t="s">
        <v>5917</v>
      </c>
      <c r="C87" s="87" t="s">
        <v>5915</v>
      </c>
      <c r="D87" s="270">
        <f>+'Inventario riclass'!D69</f>
        <v>0</v>
      </c>
      <c r="E87" s="271"/>
      <c r="F87" s="37" t="s">
        <v>5804</v>
      </c>
      <c r="G87" s="37" t="s">
        <v>5821</v>
      </c>
      <c r="H87" s="37" t="s">
        <v>5796</v>
      </c>
      <c r="I87" s="37">
        <v>1</v>
      </c>
      <c r="J87" s="37" t="s">
        <v>5918</v>
      </c>
      <c r="K87" s="37" t="s">
        <v>5805</v>
      </c>
      <c r="L87" s="38"/>
    </row>
    <row r="88" spans="1:12" x14ac:dyDescent="0.3">
      <c r="A88" s="27" t="s">
        <v>5800</v>
      </c>
      <c r="B88" s="28" t="s">
        <v>5919</v>
      </c>
      <c r="C88" s="29" t="s">
        <v>5920</v>
      </c>
      <c r="D88" s="320">
        <f>D89+D98+D107+D112+D119+D122+D135+D140+D175+D196+D199+D206</f>
        <v>23896024.300000001</v>
      </c>
      <c r="E88" s="321"/>
      <c r="F88" s="31"/>
      <c r="G88" s="31"/>
      <c r="H88" s="31"/>
      <c r="I88" s="31"/>
      <c r="J88" s="31"/>
      <c r="K88" s="31"/>
      <c r="L88" s="32"/>
    </row>
    <row r="89" spans="1:12" x14ac:dyDescent="0.3">
      <c r="A89" s="33" t="s">
        <v>5801</v>
      </c>
      <c r="B89" s="34" t="s">
        <v>5921</v>
      </c>
      <c r="C89" s="35" t="s">
        <v>5922</v>
      </c>
      <c r="D89" s="321">
        <f>+D90+D92+D94+D96</f>
        <v>422021.7</v>
      </c>
      <c r="E89" s="321"/>
      <c r="F89" s="37"/>
      <c r="G89" s="37"/>
      <c r="H89" s="37"/>
      <c r="I89" s="37"/>
      <c r="J89" s="37"/>
      <c r="K89" s="37"/>
      <c r="L89" s="38"/>
    </row>
    <row r="90" spans="1:12" x14ac:dyDescent="0.3">
      <c r="A90" s="33" t="s">
        <v>5802</v>
      </c>
      <c r="B90" s="39" t="s">
        <v>5923</v>
      </c>
      <c r="C90" s="40" t="s">
        <v>2269</v>
      </c>
      <c r="D90" s="271">
        <f>+D91</f>
        <v>422021.7</v>
      </c>
      <c r="E90" s="271"/>
      <c r="F90" s="37"/>
      <c r="G90" s="37"/>
      <c r="H90" s="37"/>
      <c r="I90" s="37"/>
      <c r="J90" s="37"/>
      <c r="K90" s="37"/>
      <c r="L90" s="38"/>
    </row>
    <row r="91" spans="1:12" x14ac:dyDescent="0.3">
      <c r="A91" s="85" t="s">
        <v>5803</v>
      </c>
      <c r="B91" s="86" t="s">
        <v>5924</v>
      </c>
      <c r="C91" s="87" t="s">
        <v>2269</v>
      </c>
      <c r="D91" s="270">
        <f>+'Inventario riclass'!D73</f>
        <v>422021.7</v>
      </c>
      <c r="E91" s="271"/>
      <c r="F91" s="37" t="s">
        <v>5804</v>
      </c>
      <c r="G91" s="37" t="s">
        <v>5821</v>
      </c>
      <c r="H91" s="37" t="s">
        <v>5799</v>
      </c>
      <c r="I91" s="37">
        <v>2</v>
      </c>
      <c r="J91" s="37" t="s">
        <v>5925</v>
      </c>
      <c r="K91" s="37" t="s">
        <v>5805</v>
      </c>
      <c r="L91" s="38"/>
    </row>
    <row r="92" spans="1:12" x14ac:dyDescent="0.3">
      <c r="A92" s="33" t="s">
        <v>5802</v>
      </c>
      <c r="B92" s="39" t="s">
        <v>5926</v>
      </c>
      <c r="C92" s="40" t="s">
        <v>2270</v>
      </c>
      <c r="D92" s="271">
        <f>+D93</f>
        <v>0</v>
      </c>
      <c r="E92" s="271"/>
      <c r="F92" s="37"/>
      <c r="G92" s="37"/>
      <c r="H92" s="37"/>
      <c r="I92" s="37"/>
      <c r="J92" s="37"/>
      <c r="K92" s="37"/>
      <c r="L92" s="38"/>
    </row>
    <row r="93" spans="1:12" x14ac:dyDescent="0.3">
      <c r="A93" s="85" t="s">
        <v>5803</v>
      </c>
      <c r="B93" s="86" t="s">
        <v>5927</v>
      </c>
      <c r="C93" s="87" t="s">
        <v>2270</v>
      </c>
      <c r="D93" s="270">
        <f>+'Inventario riclass'!D75</f>
        <v>0</v>
      </c>
      <c r="E93" s="271"/>
      <c r="F93" s="37" t="s">
        <v>5804</v>
      </c>
      <c r="G93" s="37" t="s">
        <v>5821</v>
      </c>
      <c r="H93" s="37" t="s">
        <v>5799</v>
      </c>
      <c r="I93" s="37">
        <v>2</v>
      </c>
      <c r="J93" s="37" t="s">
        <v>5925</v>
      </c>
      <c r="K93" s="37" t="s">
        <v>5805</v>
      </c>
      <c r="L93" s="38"/>
    </row>
    <row r="94" spans="1:12" x14ac:dyDescent="0.3">
      <c r="A94" s="33" t="s">
        <v>5802</v>
      </c>
      <c r="B94" s="39" t="s">
        <v>5928</v>
      </c>
      <c r="C94" s="40" t="s">
        <v>2271</v>
      </c>
      <c r="D94" s="271">
        <f>+D95</f>
        <v>0</v>
      </c>
      <c r="E94" s="271"/>
      <c r="F94" s="37"/>
      <c r="G94" s="37"/>
      <c r="H94" s="37"/>
      <c r="I94" s="37"/>
      <c r="J94" s="37"/>
      <c r="K94" s="37"/>
      <c r="L94" s="38"/>
    </row>
    <row r="95" spans="1:12" x14ac:dyDescent="0.3">
      <c r="A95" s="85" t="s">
        <v>5803</v>
      </c>
      <c r="B95" s="86" t="s">
        <v>5929</v>
      </c>
      <c r="C95" s="87" t="s">
        <v>2271</v>
      </c>
      <c r="D95" s="270">
        <f>+'Inventario riclass'!D77</f>
        <v>0</v>
      </c>
      <c r="E95" s="271"/>
      <c r="F95" s="37" t="s">
        <v>5804</v>
      </c>
      <c r="G95" s="37" t="s">
        <v>5821</v>
      </c>
      <c r="H95" s="37" t="s">
        <v>5799</v>
      </c>
      <c r="I95" s="37">
        <v>2</v>
      </c>
      <c r="J95" s="37" t="s">
        <v>5925</v>
      </c>
      <c r="K95" s="37" t="s">
        <v>5805</v>
      </c>
      <c r="L95" s="38"/>
    </row>
    <row r="96" spans="1:12" x14ac:dyDescent="0.3">
      <c r="A96" s="33" t="s">
        <v>5802</v>
      </c>
      <c r="B96" s="39" t="s">
        <v>5930</v>
      </c>
      <c r="C96" s="40" t="s">
        <v>2272</v>
      </c>
      <c r="D96" s="271">
        <f>+D97</f>
        <v>0</v>
      </c>
      <c r="E96" s="271"/>
      <c r="F96" s="37"/>
      <c r="G96" s="37"/>
      <c r="H96" s="37"/>
      <c r="I96" s="37"/>
      <c r="J96" s="37"/>
      <c r="K96" s="37"/>
      <c r="L96" s="38"/>
    </row>
    <row r="97" spans="1:12" x14ac:dyDescent="0.3">
      <c r="A97" s="85" t="s">
        <v>5803</v>
      </c>
      <c r="B97" s="86" t="s">
        <v>5931</v>
      </c>
      <c r="C97" s="87" t="s">
        <v>2272</v>
      </c>
      <c r="D97" s="270">
        <f>+'Inventario riclass'!D79</f>
        <v>0</v>
      </c>
      <c r="E97" s="271"/>
      <c r="F97" s="37" t="s">
        <v>5804</v>
      </c>
      <c r="G97" s="37" t="s">
        <v>5821</v>
      </c>
      <c r="H97" s="37" t="s">
        <v>5799</v>
      </c>
      <c r="I97" s="37">
        <v>2</v>
      </c>
      <c r="J97" s="37" t="s">
        <v>5925</v>
      </c>
      <c r="K97" s="37" t="s">
        <v>5805</v>
      </c>
      <c r="L97" s="38"/>
    </row>
    <row r="98" spans="1:12" x14ac:dyDescent="0.3">
      <c r="A98" s="33" t="s">
        <v>5801</v>
      </c>
      <c r="B98" s="34" t="s">
        <v>5932</v>
      </c>
      <c r="C98" s="35" t="s">
        <v>5933</v>
      </c>
      <c r="D98" s="321">
        <f>+D99+D101+D103+D105</f>
        <v>416567.88</v>
      </c>
      <c r="E98" s="321"/>
      <c r="F98" s="37"/>
      <c r="G98" s="37"/>
      <c r="H98" s="37"/>
      <c r="I98" s="37"/>
      <c r="J98" s="37"/>
      <c r="K98" s="37"/>
      <c r="L98" s="38"/>
    </row>
    <row r="99" spans="1:12" x14ac:dyDescent="0.3">
      <c r="A99" s="33" t="s">
        <v>5802</v>
      </c>
      <c r="B99" s="39" t="s">
        <v>5934</v>
      </c>
      <c r="C99" s="40" t="s">
        <v>2273</v>
      </c>
      <c r="D99" s="271">
        <f>+D100</f>
        <v>101949.19</v>
      </c>
      <c r="E99" s="271"/>
      <c r="F99" s="37"/>
      <c r="G99" s="37"/>
      <c r="H99" s="37"/>
      <c r="I99" s="37"/>
      <c r="J99" s="37"/>
      <c r="K99" s="37"/>
      <c r="L99" s="38"/>
    </row>
    <row r="100" spans="1:12" x14ac:dyDescent="0.3">
      <c r="A100" s="85" t="s">
        <v>5803</v>
      </c>
      <c r="B100" s="86" t="s">
        <v>5935</v>
      </c>
      <c r="C100" s="87" t="s">
        <v>2273</v>
      </c>
      <c r="D100" s="270">
        <f>+'Inventario riclass'!D82</f>
        <v>101949.19</v>
      </c>
      <c r="E100" s="271"/>
      <c r="F100" s="37" t="s">
        <v>5804</v>
      </c>
      <c r="G100" s="37" t="s">
        <v>5821</v>
      </c>
      <c r="H100" s="37" t="s">
        <v>5799</v>
      </c>
      <c r="I100" s="37">
        <v>2</v>
      </c>
      <c r="J100" s="37" t="s">
        <v>5936</v>
      </c>
      <c r="K100" s="37" t="s">
        <v>5805</v>
      </c>
      <c r="L100" s="38"/>
    </row>
    <row r="101" spans="1:12" x14ac:dyDescent="0.3">
      <c r="A101" s="33" t="s">
        <v>5802</v>
      </c>
      <c r="B101" s="39" t="s">
        <v>5937</v>
      </c>
      <c r="C101" s="40" t="s">
        <v>2274</v>
      </c>
      <c r="D101" s="271">
        <f>+D102</f>
        <v>36920.57</v>
      </c>
      <c r="E101" s="271"/>
      <c r="F101" s="37"/>
      <c r="G101" s="37"/>
      <c r="H101" s="37"/>
      <c r="I101" s="37"/>
      <c r="J101" s="37"/>
      <c r="K101" s="37"/>
      <c r="L101" s="38"/>
    </row>
    <row r="102" spans="1:12" x14ac:dyDescent="0.3">
      <c r="A102" s="85" t="s">
        <v>5803</v>
      </c>
      <c r="B102" s="86" t="s">
        <v>5938</v>
      </c>
      <c r="C102" s="87" t="s">
        <v>2274</v>
      </c>
      <c r="D102" s="270">
        <f>+'Inventario riclass'!D84</f>
        <v>36920.57</v>
      </c>
      <c r="E102" s="271"/>
      <c r="F102" s="37" t="s">
        <v>5804</v>
      </c>
      <c r="G102" s="37" t="s">
        <v>5821</v>
      </c>
      <c r="H102" s="37" t="s">
        <v>5799</v>
      </c>
      <c r="I102" s="37">
        <v>2</v>
      </c>
      <c r="J102" s="37" t="s">
        <v>5936</v>
      </c>
      <c r="K102" s="37" t="s">
        <v>5805</v>
      </c>
      <c r="L102" s="38"/>
    </row>
    <row r="103" spans="1:12" x14ac:dyDescent="0.3">
      <c r="A103" s="33" t="s">
        <v>5802</v>
      </c>
      <c r="B103" s="39" t="s">
        <v>5939</v>
      </c>
      <c r="C103" s="40" t="s">
        <v>2275</v>
      </c>
      <c r="D103" s="271">
        <f>+D104</f>
        <v>0</v>
      </c>
      <c r="E103" s="271"/>
      <c r="F103" s="37"/>
      <c r="G103" s="37"/>
      <c r="H103" s="37"/>
      <c r="I103" s="37"/>
      <c r="J103" s="37"/>
      <c r="K103" s="37"/>
      <c r="L103" s="38"/>
    </row>
    <row r="104" spans="1:12" x14ac:dyDescent="0.3">
      <c r="A104" s="85" t="s">
        <v>5803</v>
      </c>
      <c r="B104" s="86" t="s">
        <v>5940</v>
      </c>
      <c r="C104" s="87" t="s">
        <v>2275</v>
      </c>
      <c r="D104" s="270">
        <f>+'Inventario riclass'!D86</f>
        <v>0</v>
      </c>
      <c r="E104" s="271"/>
      <c r="F104" s="37" t="s">
        <v>5804</v>
      </c>
      <c r="G104" s="37" t="s">
        <v>5821</v>
      </c>
      <c r="H104" s="37" t="s">
        <v>5799</v>
      </c>
      <c r="I104" s="37">
        <v>2</v>
      </c>
      <c r="J104" s="37" t="s">
        <v>5936</v>
      </c>
      <c r="K104" s="37"/>
      <c r="L104" s="38"/>
    </row>
    <row r="105" spans="1:12" x14ac:dyDescent="0.3">
      <c r="A105" s="33" t="s">
        <v>5802</v>
      </c>
      <c r="B105" s="39" t="s">
        <v>5941</v>
      </c>
      <c r="C105" s="40" t="s">
        <v>2276</v>
      </c>
      <c r="D105" s="271">
        <f>+D106</f>
        <v>277698.12</v>
      </c>
      <c r="E105" s="271"/>
      <c r="F105" s="37"/>
      <c r="G105" s="37"/>
      <c r="H105" s="37"/>
      <c r="I105" s="37"/>
      <c r="J105" s="37"/>
      <c r="K105" s="37"/>
      <c r="L105" s="38"/>
    </row>
    <row r="106" spans="1:12" x14ac:dyDescent="0.3">
      <c r="A106" s="85" t="s">
        <v>5803</v>
      </c>
      <c r="B106" s="86" t="s">
        <v>5942</v>
      </c>
      <c r="C106" s="87" t="s">
        <v>2276</v>
      </c>
      <c r="D106" s="270">
        <f>+'Inventario riclass'!D88</f>
        <v>277698.12</v>
      </c>
      <c r="E106" s="271"/>
      <c r="F106" s="37" t="s">
        <v>5804</v>
      </c>
      <c r="G106" s="37" t="s">
        <v>5821</v>
      </c>
      <c r="H106" s="37" t="s">
        <v>5799</v>
      </c>
      <c r="I106" s="37">
        <v>2</v>
      </c>
      <c r="J106" s="37" t="s">
        <v>5936</v>
      </c>
      <c r="K106" s="37" t="s">
        <v>5805</v>
      </c>
      <c r="L106" s="38"/>
    </row>
    <row r="107" spans="1:12" x14ac:dyDescent="0.3">
      <c r="A107" s="33" t="s">
        <v>5801</v>
      </c>
      <c r="B107" s="34" t="s">
        <v>5943</v>
      </c>
      <c r="C107" s="35" t="s">
        <v>5944</v>
      </c>
      <c r="D107" s="321">
        <f>+D108+D110</f>
        <v>206408.64</v>
      </c>
      <c r="E107" s="321"/>
      <c r="F107" s="37"/>
      <c r="G107" s="37"/>
      <c r="H107" s="37"/>
      <c r="I107" s="37"/>
      <c r="J107" s="37"/>
      <c r="K107" s="37"/>
      <c r="L107" s="38"/>
    </row>
    <row r="108" spans="1:12" x14ac:dyDescent="0.3">
      <c r="A108" s="33" t="s">
        <v>5802</v>
      </c>
      <c r="B108" s="39" t="s">
        <v>5945</v>
      </c>
      <c r="C108" s="40" t="s">
        <v>2277</v>
      </c>
      <c r="D108" s="271">
        <f>+D109</f>
        <v>2684</v>
      </c>
      <c r="E108" s="271"/>
      <c r="F108" s="37"/>
      <c r="G108" s="37"/>
      <c r="H108" s="37"/>
      <c r="I108" s="37"/>
      <c r="J108" s="37"/>
      <c r="K108" s="37"/>
      <c r="L108" s="38"/>
    </row>
    <row r="109" spans="1:12" x14ac:dyDescent="0.3">
      <c r="A109" s="85" t="s">
        <v>5803</v>
      </c>
      <c r="B109" s="86" t="s">
        <v>5946</v>
      </c>
      <c r="C109" s="87" t="s">
        <v>2277</v>
      </c>
      <c r="D109" s="270">
        <f>+'Inventario riclass'!D91</f>
        <v>2684</v>
      </c>
      <c r="E109" s="271"/>
      <c r="F109" s="37" t="s">
        <v>5804</v>
      </c>
      <c r="G109" s="37" t="s">
        <v>5821</v>
      </c>
      <c r="H109" s="37" t="s">
        <v>5799</v>
      </c>
      <c r="I109" s="37">
        <v>2</v>
      </c>
      <c r="J109" s="37" t="s">
        <v>5947</v>
      </c>
      <c r="K109" s="37" t="s">
        <v>5805</v>
      </c>
      <c r="L109" s="38"/>
    </row>
    <row r="110" spans="1:12" x14ac:dyDescent="0.3">
      <c r="A110" s="33" t="s">
        <v>5802</v>
      </c>
      <c r="B110" s="39" t="s">
        <v>5948</v>
      </c>
      <c r="C110" s="40" t="s">
        <v>2278</v>
      </c>
      <c r="D110" s="271">
        <f>+D111</f>
        <v>203724.64</v>
      </c>
      <c r="E110" s="271"/>
      <c r="F110" s="37"/>
      <c r="G110" s="37"/>
      <c r="H110" s="37"/>
      <c r="I110" s="37"/>
      <c r="J110" s="37"/>
      <c r="K110" s="37"/>
      <c r="L110" s="38"/>
    </row>
    <row r="111" spans="1:12" x14ac:dyDescent="0.3">
      <c r="A111" s="85" t="s">
        <v>5803</v>
      </c>
      <c r="B111" s="86" t="s">
        <v>5949</v>
      </c>
      <c r="C111" s="87" t="s">
        <v>2278</v>
      </c>
      <c r="D111" s="270">
        <f>+'Inventario riclass'!D93</f>
        <v>203724.64</v>
      </c>
      <c r="E111" s="271"/>
      <c r="F111" s="37" t="s">
        <v>5804</v>
      </c>
      <c r="G111" s="37" t="s">
        <v>5821</v>
      </c>
      <c r="H111" s="37" t="s">
        <v>5799</v>
      </c>
      <c r="I111" s="37">
        <v>2</v>
      </c>
      <c r="J111" s="37" t="s">
        <v>5947</v>
      </c>
      <c r="K111" s="37" t="s">
        <v>5805</v>
      </c>
      <c r="L111" s="38"/>
    </row>
    <row r="112" spans="1:12" x14ac:dyDescent="0.3">
      <c r="A112" s="33" t="s">
        <v>5801</v>
      </c>
      <c r="B112" s="34" t="s">
        <v>5950</v>
      </c>
      <c r="C112" s="35" t="s">
        <v>5951</v>
      </c>
      <c r="D112" s="321">
        <f>+D113+D115+D117</f>
        <v>427724.99</v>
      </c>
      <c r="E112" s="321"/>
      <c r="F112" s="37"/>
      <c r="G112" s="37"/>
      <c r="H112" s="37"/>
      <c r="I112" s="37"/>
      <c r="J112" s="37"/>
      <c r="K112" s="37"/>
      <c r="L112" s="38"/>
    </row>
    <row r="113" spans="1:12" x14ac:dyDescent="0.3">
      <c r="A113" s="33" t="s">
        <v>5802</v>
      </c>
      <c r="B113" s="39" t="s">
        <v>5952</v>
      </c>
      <c r="C113" s="40" t="s">
        <v>955</v>
      </c>
      <c r="D113" s="271">
        <f>+D114</f>
        <v>0</v>
      </c>
      <c r="E113" s="271"/>
      <c r="F113" s="37"/>
      <c r="G113" s="37"/>
      <c r="H113" s="37"/>
      <c r="I113" s="37"/>
      <c r="J113" s="37"/>
      <c r="K113" s="37"/>
      <c r="L113" s="38"/>
    </row>
    <row r="114" spans="1:12" x14ac:dyDescent="0.3">
      <c r="A114" s="85" t="s">
        <v>5803</v>
      </c>
      <c r="B114" s="86" t="s">
        <v>5953</v>
      </c>
      <c r="C114" s="87" t="s">
        <v>955</v>
      </c>
      <c r="D114" s="270">
        <f>+'Inventario riclass'!D96</f>
        <v>0</v>
      </c>
      <c r="E114" s="271"/>
      <c r="F114" s="37" t="s">
        <v>5804</v>
      </c>
      <c r="G114" s="37" t="s">
        <v>5821</v>
      </c>
      <c r="H114" s="37" t="s">
        <v>5799</v>
      </c>
      <c r="I114" s="37">
        <v>2</v>
      </c>
      <c r="J114" s="37" t="s">
        <v>5954</v>
      </c>
      <c r="K114" s="37" t="s">
        <v>5805</v>
      </c>
      <c r="L114" s="38"/>
    </row>
    <row r="115" spans="1:12" x14ac:dyDescent="0.3">
      <c r="A115" s="33" t="s">
        <v>5802</v>
      </c>
      <c r="B115" s="39" t="s">
        <v>5955</v>
      </c>
      <c r="C115" s="40" t="s">
        <v>957</v>
      </c>
      <c r="D115" s="271">
        <f>+D116</f>
        <v>692.22</v>
      </c>
      <c r="E115" s="271"/>
      <c r="F115" s="37"/>
      <c r="G115" s="37"/>
      <c r="H115" s="37"/>
      <c r="I115" s="37"/>
      <c r="J115" s="37"/>
      <c r="K115" s="37"/>
      <c r="L115" s="38"/>
    </row>
    <row r="116" spans="1:12" x14ac:dyDescent="0.3">
      <c r="A116" s="85" t="s">
        <v>5803</v>
      </c>
      <c r="B116" s="86" t="s">
        <v>5956</v>
      </c>
      <c r="C116" s="87" t="s">
        <v>957</v>
      </c>
      <c r="D116" s="270">
        <f>+'Inventario riclass'!D98</f>
        <v>692.22</v>
      </c>
      <c r="E116" s="271"/>
      <c r="F116" s="37" t="s">
        <v>5804</v>
      </c>
      <c r="G116" s="37" t="s">
        <v>5821</v>
      </c>
      <c r="H116" s="37" t="s">
        <v>5799</v>
      </c>
      <c r="I116" s="37">
        <v>2</v>
      </c>
      <c r="J116" s="37" t="s">
        <v>5954</v>
      </c>
      <c r="K116" s="37" t="s">
        <v>5805</v>
      </c>
      <c r="L116" s="38"/>
    </row>
    <row r="117" spans="1:12" x14ac:dyDescent="0.3">
      <c r="A117" s="33" t="s">
        <v>5802</v>
      </c>
      <c r="B117" s="39" t="s">
        <v>5957</v>
      </c>
      <c r="C117" s="40" t="s">
        <v>2279</v>
      </c>
      <c r="D117" s="271">
        <f>+D118</f>
        <v>427032.77</v>
      </c>
      <c r="E117" s="271"/>
      <c r="F117" s="37"/>
      <c r="G117" s="37"/>
      <c r="H117" s="37"/>
      <c r="I117" s="37"/>
      <c r="J117" s="37"/>
      <c r="K117" s="37"/>
      <c r="L117" s="38"/>
    </row>
    <row r="118" spans="1:12" x14ac:dyDescent="0.3">
      <c r="A118" s="85" t="s">
        <v>5803</v>
      </c>
      <c r="B118" s="86" t="s">
        <v>5958</v>
      </c>
      <c r="C118" s="87" t="s">
        <v>2279</v>
      </c>
      <c r="D118" s="270">
        <f>+'Inventario riclass'!D100</f>
        <v>427032.77</v>
      </c>
      <c r="E118" s="271"/>
      <c r="F118" s="37" t="s">
        <v>5804</v>
      </c>
      <c r="G118" s="37" t="s">
        <v>5821</v>
      </c>
      <c r="H118" s="37" t="s">
        <v>5799</v>
      </c>
      <c r="I118" s="37">
        <v>2</v>
      </c>
      <c r="J118" s="37" t="s">
        <v>5954</v>
      </c>
      <c r="K118" s="37" t="s">
        <v>5805</v>
      </c>
      <c r="L118" s="38"/>
    </row>
    <row r="119" spans="1:12" x14ac:dyDescent="0.3">
      <c r="A119" s="33" t="s">
        <v>5801</v>
      </c>
      <c r="B119" s="34" t="s">
        <v>5959</v>
      </c>
      <c r="C119" s="35" t="s">
        <v>5960</v>
      </c>
      <c r="D119" s="321">
        <f>+D120</f>
        <v>22880.34</v>
      </c>
      <c r="E119" s="321"/>
      <c r="F119" s="37"/>
      <c r="G119" s="37"/>
      <c r="H119" s="37"/>
      <c r="I119" s="37"/>
      <c r="J119" s="37"/>
      <c r="K119" s="37"/>
      <c r="L119" s="38"/>
    </row>
    <row r="120" spans="1:12" x14ac:dyDescent="0.3">
      <c r="A120" s="33" t="s">
        <v>5802</v>
      </c>
      <c r="B120" s="39" t="s">
        <v>5961</v>
      </c>
      <c r="C120" s="40" t="s">
        <v>2280</v>
      </c>
      <c r="D120" s="271">
        <f>+D121</f>
        <v>22880.34</v>
      </c>
      <c r="E120" s="271"/>
      <c r="F120" s="37"/>
      <c r="G120" s="37"/>
      <c r="H120" s="37"/>
      <c r="I120" s="37"/>
      <c r="J120" s="37"/>
      <c r="K120" s="37"/>
      <c r="L120" s="38"/>
    </row>
    <row r="121" spans="1:12" x14ac:dyDescent="0.3">
      <c r="A121" s="85" t="s">
        <v>5803</v>
      </c>
      <c r="B121" s="86" t="s">
        <v>5962</v>
      </c>
      <c r="C121" s="87" t="s">
        <v>2280</v>
      </c>
      <c r="D121" s="270">
        <f>+'Inventario riclass'!D103</f>
        <v>22880.34</v>
      </c>
      <c r="E121" s="271"/>
      <c r="F121" s="37" t="s">
        <v>5804</v>
      </c>
      <c r="G121" s="37" t="s">
        <v>5821</v>
      </c>
      <c r="H121" s="37" t="s">
        <v>5799</v>
      </c>
      <c r="I121" s="37">
        <v>2</v>
      </c>
      <c r="J121" s="37" t="s">
        <v>5963</v>
      </c>
      <c r="K121" s="37" t="s">
        <v>5805</v>
      </c>
      <c r="L121" s="38"/>
    </row>
    <row r="122" spans="1:12" x14ac:dyDescent="0.3">
      <c r="A122" s="33" t="s">
        <v>5801</v>
      </c>
      <c r="B122" s="34" t="s">
        <v>5964</v>
      </c>
      <c r="C122" s="35" t="s">
        <v>5965</v>
      </c>
      <c r="D122" s="321">
        <f>+D123+D125+D127+D129+D131+D133</f>
        <v>94936.07</v>
      </c>
      <c r="E122" s="321"/>
      <c r="F122" s="37"/>
      <c r="G122" s="37"/>
      <c r="H122" s="37"/>
      <c r="I122" s="37"/>
      <c r="J122" s="37"/>
      <c r="K122" s="37"/>
      <c r="L122" s="38"/>
    </row>
    <row r="123" spans="1:12" x14ac:dyDescent="0.3">
      <c r="A123" s="33" t="s">
        <v>5802</v>
      </c>
      <c r="B123" s="39" t="s">
        <v>5966</v>
      </c>
      <c r="C123" s="40" t="s">
        <v>2281</v>
      </c>
      <c r="D123" s="271">
        <f>+D124</f>
        <v>0</v>
      </c>
      <c r="E123" s="271"/>
      <c r="F123" s="37"/>
      <c r="G123" s="37"/>
      <c r="H123" s="37"/>
      <c r="I123" s="37"/>
      <c r="J123" s="37"/>
      <c r="K123" s="37"/>
      <c r="L123" s="38"/>
    </row>
    <row r="124" spans="1:12" x14ac:dyDescent="0.3">
      <c r="A124" s="85" t="s">
        <v>5803</v>
      </c>
      <c r="B124" s="86" t="s">
        <v>5967</v>
      </c>
      <c r="C124" s="87" t="s">
        <v>2281</v>
      </c>
      <c r="D124" s="270">
        <f>+'Inventario riclass'!D106</f>
        <v>0</v>
      </c>
      <c r="E124" s="271"/>
      <c r="F124" s="37" t="s">
        <v>5804</v>
      </c>
      <c r="G124" s="37" t="s">
        <v>5821</v>
      </c>
      <c r="H124" s="37" t="s">
        <v>5799</v>
      </c>
      <c r="I124" s="37">
        <v>2</v>
      </c>
      <c r="J124" s="37" t="s">
        <v>5963</v>
      </c>
      <c r="K124" s="37" t="s">
        <v>5805</v>
      </c>
      <c r="L124" s="38"/>
    </row>
    <row r="125" spans="1:12" x14ac:dyDescent="0.3">
      <c r="A125" s="33" t="s">
        <v>5802</v>
      </c>
      <c r="B125" s="39" t="s">
        <v>5968</v>
      </c>
      <c r="C125" s="40" t="s">
        <v>2282</v>
      </c>
      <c r="D125" s="271">
        <f>+D126</f>
        <v>68600.44</v>
      </c>
      <c r="E125" s="271"/>
      <c r="F125" s="37"/>
      <c r="G125" s="37"/>
      <c r="H125" s="37"/>
      <c r="I125" s="37"/>
      <c r="J125" s="37"/>
      <c r="K125" s="37"/>
      <c r="L125" s="38"/>
    </row>
    <row r="126" spans="1:12" x14ac:dyDescent="0.3">
      <c r="A126" s="85" t="s">
        <v>5803</v>
      </c>
      <c r="B126" s="86" t="s">
        <v>5969</v>
      </c>
      <c r="C126" s="87" t="s">
        <v>2282</v>
      </c>
      <c r="D126" s="270">
        <f>+'Inventario riclass'!D108</f>
        <v>68600.44</v>
      </c>
      <c r="E126" s="271"/>
      <c r="F126" s="37" t="s">
        <v>5804</v>
      </c>
      <c r="G126" s="37" t="s">
        <v>5821</v>
      </c>
      <c r="H126" s="37" t="s">
        <v>5799</v>
      </c>
      <c r="I126" s="37">
        <v>2</v>
      </c>
      <c r="J126" s="37" t="s">
        <v>5963</v>
      </c>
      <c r="K126" s="37" t="s">
        <v>5805</v>
      </c>
      <c r="L126" s="38"/>
    </row>
    <row r="127" spans="1:12" x14ac:dyDescent="0.3">
      <c r="A127" s="33" t="s">
        <v>5802</v>
      </c>
      <c r="B127" s="39" t="s">
        <v>5970</v>
      </c>
      <c r="C127" s="40" t="s">
        <v>2283</v>
      </c>
      <c r="D127" s="271">
        <f>+D128</f>
        <v>12782.8</v>
      </c>
      <c r="E127" s="271"/>
      <c r="F127" s="37"/>
      <c r="G127" s="37"/>
      <c r="H127" s="37"/>
      <c r="I127" s="37"/>
      <c r="J127" s="37"/>
      <c r="K127" s="37"/>
      <c r="L127" s="38"/>
    </row>
    <row r="128" spans="1:12" x14ac:dyDescent="0.3">
      <c r="A128" s="85" t="s">
        <v>5803</v>
      </c>
      <c r="B128" s="86" t="s">
        <v>5971</v>
      </c>
      <c r="C128" s="87" t="s">
        <v>2283</v>
      </c>
      <c r="D128" s="270">
        <f>+'Inventario riclass'!D110</f>
        <v>12782.8</v>
      </c>
      <c r="E128" s="271"/>
      <c r="F128" s="37" t="s">
        <v>5804</v>
      </c>
      <c r="G128" s="37" t="s">
        <v>5821</v>
      </c>
      <c r="H128" s="37" t="s">
        <v>5799</v>
      </c>
      <c r="I128" s="37">
        <v>2</v>
      </c>
      <c r="J128" s="37" t="s">
        <v>5963</v>
      </c>
      <c r="K128" s="37" t="s">
        <v>5805</v>
      </c>
      <c r="L128" s="38"/>
    </row>
    <row r="129" spans="1:12" x14ac:dyDescent="0.3">
      <c r="A129" s="33" t="s">
        <v>5802</v>
      </c>
      <c r="B129" s="39" t="s">
        <v>5972</v>
      </c>
      <c r="C129" s="40" t="s">
        <v>2284</v>
      </c>
      <c r="D129" s="271">
        <f>+D130</f>
        <v>8793.02</v>
      </c>
      <c r="E129" s="271"/>
      <c r="F129" s="37"/>
      <c r="G129" s="37"/>
      <c r="H129" s="37"/>
      <c r="I129" s="37"/>
      <c r="J129" s="37"/>
      <c r="K129" s="37"/>
      <c r="L129" s="38"/>
    </row>
    <row r="130" spans="1:12" x14ac:dyDescent="0.3">
      <c r="A130" s="85" t="s">
        <v>5803</v>
      </c>
      <c r="B130" s="86" t="s">
        <v>5973</v>
      </c>
      <c r="C130" s="87" t="s">
        <v>2284</v>
      </c>
      <c r="D130" s="270">
        <f>+'Inventario riclass'!D112</f>
        <v>8793.02</v>
      </c>
      <c r="E130" s="271"/>
      <c r="F130" s="37" t="s">
        <v>5804</v>
      </c>
      <c r="G130" s="37" t="s">
        <v>5821</v>
      </c>
      <c r="H130" s="37" t="s">
        <v>5799</v>
      </c>
      <c r="I130" s="37">
        <v>2</v>
      </c>
      <c r="J130" s="37" t="s">
        <v>5963</v>
      </c>
      <c r="K130" s="37" t="s">
        <v>5805</v>
      </c>
      <c r="L130" s="38"/>
    </row>
    <row r="131" spans="1:12" x14ac:dyDescent="0.3">
      <c r="A131" s="33" t="s">
        <v>5802</v>
      </c>
      <c r="B131" s="39" t="s">
        <v>5974</v>
      </c>
      <c r="C131" s="40" t="s">
        <v>2285</v>
      </c>
      <c r="D131" s="271">
        <f>+D132</f>
        <v>3937.62</v>
      </c>
      <c r="E131" s="271"/>
      <c r="F131" s="37"/>
      <c r="G131" s="37"/>
      <c r="H131" s="37"/>
      <c r="I131" s="37"/>
      <c r="J131" s="37"/>
      <c r="K131" s="37"/>
      <c r="L131" s="38"/>
    </row>
    <row r="132" spans="1:12" x14ac:dyDescent="0.3">
      <c r="A132" s="85" t="s">
        <v>5803</v>
      </c>
      <c r="B132" s="86" t="s">
        <v>5975</v>
      </c>
      <c r="C132" s="87" t="s">
        <v>2285</v>
      </c>
      <c r="D132" s="270">
        <f>+'Inventario riclass'!D114</f>
        <v>3937.62</v>
      </c>
      <c r="E132" s="271"/>
      <c r="F132" s="37" t="s">
        <v>5804</v>
      </c>
      <c r="G132" s="37" t="s">
        <v>5821</v>
      </c>
      <c r="H132" s="37" t="s">
        <v>5799</v>
      </c>
      <c r="I132" s="37">
        <v>2</v>
      </c>
      <c r="J132" s="37" t="s">
        <v>5963</v>
      </c>
      <c r="K132" s="37"/>
      <c r="L132" s="38"/>
    </row>
    <row r="133" spans="1:12" x14ac:dyDescent="0.3">
      <c r="A133" s="33" t="s">
        <v>5802</v>
      </c>
      <c r="B133" s="39" t="s">
        <v>5976</v>
      </c>
      <c r="C133" s="40" t="s">
        <v>2286</v>
      </c>
      <c r="D133" s="271">
        <f>+D134</f>
        <v>822.19</v>
      </c>
      <c r="E133" s="271"/>
      <c r="F133" s="37"/>
      <c r="G133" s="37"/>
      <c r="H133" s="37"/>
      <c r="I133" s="37"/>
      <c r="J133" s="37"/>
      <c r="K133" s="37"/>
      <c r="L133" s="38"/>
    </row>
    <row r="134" spans="1:12" x14ac:dyDescent="0.3">
      <c r="A134" s="85" t="s">
        <v>5803</v>
      </c>
      <c r="B134" s="86" t="s">
        <v>5977</v>
      </c>
      <c r="C134" s="87" t="s">
        <v>2286</v>
      </c>
      <c r="D134" s="270">
        <f>+'Inventario riclass'!D116</f>
        <v>822.19</v>
      </c>
      <c r="E134" s="271"/>
      <c r="F134" s="37" t="s">
        <v>5804</v>
      </c>
      <c r="G134" s="37" t="s">
        <v>5821</v>
      </c>
      <c r="H134" s="37" t="s">
        <v>5799</v>
      </c>
      <c r="I134" s="37">
        <v>2</v>
      </c>
      <c r="J134" s="37" t="s">
        <v>5963</v>
      </c>
      <c r="K134" s="37" t="s">
        <v>5805</v>
      </c>
      <c r="L134" s="38"/>
    </row>
    <row r="135" spans="1:12" x14ac:dyDescent="0.3">
      <c r="A135" s="33" t="s">
        <v>5801</v>
      </c>
      <c r="B135" s="34" t="s">
        <v>5978</v>
      </c>
      <c r="C135" s="35" t="s">
        <v>5979</v>
      </c>
      <c r="D135" s="321">
        <f>+D136+D138</f>
        <v>0</v>
      </c>
      <c r="E135" s="321"/>
      <c r="F135" s="37"/>
      <c r="G135" s="37"/>
      <c r="H135" s="37"/>
      <c r="I135" s="37"/>
      <c r="J135" s="37"/>
      <c r="K135" s="37"/>
      <c r="L135" s="38"/>
    </row>
    <row r="136" spans="1:12" x14ac:dyDescent="0.3">
      <c r="A136" s="33" t="s">
        <v>5802</v>
      </c>
      <c r="B136" s="39" t="s">
        <v>5980</v>
      </c>
      <c r="C136" s="40" t="s">
        <v>2287</v>
      </c>
      <c r="D136" s="271">
        <f>+D137</f>
        <v>0</v>
      </c>
      <c r="E136" s="271"/>
      <c r="F136" s="37"/>
      <c r="G136" s="37"/>
      <c r="H136" s="37"/>
      <c r="I136" s="37"/>
      <c r="J136" s="37"/>
      <c r="K136" s="37"/>
      <c r="L136" s="38"/>
    </row>
    <row r="137" spans="1:12" x14ac:dyDescent="0.3">
      <c r="A137" s="85" t="s">
        <v>5803</v>
      </c>
      <c r="B137" s="86" t="s">
        <v>5981</v>
      </c>
      <c r="C137" s="87" t="s">
        <v>2287</v>
      </c>
      <c r="D137" s="270">
        <f>+'Inventario riclass'!D119</f>
        <v>0</v>
      </c>
      <c r="E137" s="271"/>
      <c r="F137" s="37" t="s">
        <v>5804</v>
      </c>
      <c r="G137" s="37" t="s">
        <v>5821</v>
      </c>
      <c r="H137" s="37" t="s">
        <v>5799</v>
      </c>
      <c r="I137" s="37">
        <v>2</v>
      </c>
      <c r="J137" s="37" t="s">
        <v>5982</v>
      </c>
      <c r="K137" s="37" t="s">
        <v>5805</v>
      </c>
      <c r="L137" s="38"/>
    </row>
    <row r="138" spans="1:12" x14ac:dyDescent="0.3">
      <c r="A138" s="33" t="s">
        <v>5802</v>
      </c>
      <c r="B138" s="39" t="s">
        <v>5983</v>
      </c>
      <c r="C138" s="40" t="s">
        <v>2288</v>
      </c>
      <c r="D138" s="271">
        <f>+D139</f>
        <v>0</v>
      </c>
      <c r="E138" s="271"/>
      <c r="F138" s="37"/>
      <c r="G138" s="37"/>
      <c r="H138" s="37"/>
      <c r="I138" s="37"/>
      <c r="J138" s="37"/>
      <c r="K138" s="37"/>
      <c r="L138" s="38"/>
    </row>
    <row r="139" spans="1:12" x14ac:dyDescent="0.3">
      <c r="A139" s="85" t="s">
        <v>5803</v>
      </c>
      <c r="B139" s="86" t="s">
        <v>5984</v>
      </c>
      <c r="C139" s="87" t="s">
        <v>2288</v>
      </c>
      <c r="D139" s="270">
        <f>+'Inventario riclass'!D121</f>
        <v>0</v>
      </c>
      <c r="E139" s="271"/>
      <c r="F139" s="37" t="s">
        <v>5804</v>
      </c>
      <c r="G139" s="37" t="s">
        <v>5821</v>
      </c>
      <c r="H139" s="37" t="s">
        <v>5799</v>
      </c>
      <c r="I139" s="37">
        <v>2</v>
      </c>
      <c r="J139" s="37" t="s">
        <v>5982</v>
      </c>
      <c r="K139" s="37" t="s">
        <v>5805</v>
      </c>
      <c r="L139" s="38"/>
    </row>
    <row r="140" spans="1:12" x14ac:dyDescent="0.3">
      <c r="A140" s="33" t="s">
        <v>5801</v>
      </c>
      <c r="B140" s="34" t="s">
        <v>5985</v>
      </c>
      <c r="C140" s="35" t="s">
        <v>5986</v>
      </c>
      <c r="D140" s="321">
        <f>+D141+D143+D145+D147+D149+D151+D153+D155+D157+D159+D161+D163+D165+D167+D169+D171+D173</f>
        <v>14109344.610000001</v>
      </c>
      <c r="E140" s="321"/>
      <c r="F140" s="37"/>
      <c r="G140" s="37"/>
      <c r="H140" s="37"/>
      <c r="I140" s="37"/>
      <c r="J140" s="37"/>
      <c r="K140" s="37"/>
      <c r="L140" s="38"/>
    </row>
    <row r="141" spans="1:12" x14ac:dyDescent="0.3">
      <c r="A141" s="33" t="s">
        <v>5802</v>
      </c>
      <c r="B141" s="39" t="s">
        <v>5987</v>
      </c>
      <c r="C141" s="40" t="s">
        <v>2289</v>
      </c>
      <c r="D141" s="271">
        <f>+D142</f>
        <v>1064151.94</v>
      </c>
      <c r="E141" s="271"/>
      <c r="F141" s="37"/>
      <c r="G141" s="37"/>
      <c r="H141" s="37"/>
      <c r="I141" s="37"/>
      <c r="J141" s="37"/>
      <c r="K141" s="37"/>
      <c r="L141" s="38"/>
    </row>
    <row r="142" spans="1:12" x14ac:dyDescent="0.3">
      <c r="A142" s="85" t="s">
        <v>5803</v>
      </c>
      <c r="B142" s="86" t="s">
        <v>5988</v>
      </c>
      <c r="C142" s="87" t="s">
        <v>2289</v>
      </c>
      <c r="D142" s="270">
        <f>+'Inventario riclass'!D124</f>
        <v>1064151.94</v>
      </c>
      <c r="E142" s="271"/>
      <c r="F142" s="37" t="s">
        <v>5804</v>
      </c>
      <c r="G142" s="37" t="s">
        <v>5821</v>
      </c>
      <c r="H142" s="37" t="s">
        <v>5799</v>
      </c>
      <c r="I142" s="37">
        <v>2</v>
      </c>
      <c r="J142" s="37" t="s">
        <v>5989</v>
      </c>
      <c r="K142" s="37" t="s">
        <v>5805</v>
      </c>
      <c r="L142" s="38"/>
    </row>
    <row r="143" spans="1:12" x14ac:dyDescent="0.3">
      <c r="A143" s="33" t="s">
        <v>5802</v>
      </c>
      <c r="B143" s="39" t="s">
        <v>5990</v>
      </c>
      <c r="C143" s="45" t="s">
        <v>9598</v>
      </c>
      <c r="D143" s="271">
        <f>+D144</f>
        <v>1955873.42</v>
      </c>
      <c r="E143" s="271"/>
      <c r="F143" s="37"/>
      <c r="G143" s="37"/>
      <c r="H143" s="37"/>
      <c r="I143" s="37"/>
      <c r="J143" s="37"/>
      <c r="K143" s="37"/>
      <c r="L143" s="38"/>
    </row>
    <row r="144" spans="1:12" x14ac:dyDescent="0.3">
      <c r="A144" s="85" t="s">
        <v>5803</v>
      </c>
      <c r="B144" s="86" t="s">
        <v>5991</v>
      </c>
      <c r="C144" s="90" t="s">
        <v>2290</v>
      </c>
      <c r="D144" s="270">
        <f>+'Inventario riclass'!D126</f>
        <v>1955873.42</v>
      </c>
      <c r="E144" s="271"/>
      <c r="F144" s="37" t="s">
        <v>5804</v>
      </c>
      <c r="G144" s="37" t="s">
        <v>5821</v>
      </c>
      <c r="H144" s="37" t="s">
        <v>5799</v>
      </c>
      <c r="I144" s="37">
        <v>2</v>
      </c>
      <c r="J144" s="37" t="s">
        <v>5989</v>
      </c>
      <c r="K144" s="37" t="s">
        <v>5805</v>
      </c>
      <c r="L144" s="38"/>
    </row>
    <row r="145" spans="1:12" x14ac:dyDescent="0.3">
      <c r="A145" s="33" t="s">
        <v>5802</v>
      </c>
      <c r="B145" s="39" t="s">
        <v>5992</v>
      </c>
      <c r="C145" s="40" t="s">
        <v>2291</v>
      </c>
      <c r="D145" s="271">
        <f>+D146</f>
        <v>1167031.03</v>
      </c>
      <c r="E145" s="271"/>
      <c r="F145" s="37"/>
      <c r="G145" s="37"/>
      <c r="H145" s="37"/>
      <c r="I145" s="37"/>
      <c r="J145" s="37"/>
      <c r="K145" s="37"/>
      <c r="L145" s="38"/>
    </row>
    <row r="146" spans="1:12" x14ac:dyDescent="0.3">
      <c r="A146" s="85" t="s">
        <v>5803</v>
      </c>
      <c r="B146" s="86" t="s">
        <v>5993</v>
      </c>
      <c r="C146" s="87" t="s">
        <v>2291</v>
      </c>
      <c r="D146" s="270">
        <f>+'Inventario riclass'!D128</f>
        <v>1167031.03</v>
      </c>
      <c r="E146" s="271"/>
      <c r="F146" s="37" t="s">
        <v>5804</v>
      </c>
      <c r="G146" s="37" t="s">
        <v>5821</v>
      </c>
      <c r="H146" s="37" t="s">
        <v>5799</v>
      </c>
      <c r="I146" s="37">
        <v>2</v>
      </c>
      <c r="J146" s="37" t="s">
        <v>5989</v>
      </c>
      <c r="K146" s="37" t="s">
        <v>5805</v>
      </c>
      <c r="L146" s="38"/>
    </row>
    <row r="147" spans="1:12" x14ac:dyDescent="0.3">
      <c r="A147" s="33" t="s">
        <v>5802</v>
      </c>
      <c r="B147" s="39" t="s">
        <v>5994</v>
      </c>
      <c r="C147" s="40" t="s">
        <v>2292</v>
      </c>
      <c r="D147" s="271">
        <f>+D148</f>
        <v>1073080.92</v>
      </c>
      <c r="E147" s="271"/>
      <c r="F147" s="37"/>
      <c r="G147" s="37"/>
      <c r="H147" s="37"/>
      <c r="I147" s="37"/>
      <c r="J147" s="37"/>
      <c r="K147" s="37"/>
      <c r="L147" s="38"/>
    </row>
    <row r="148" spans="1:12" x14ac:dyDescent="0.3">
      <c r="A148" s="85" t="s">
        <v>5803</v>
      </c>
      <c r="B148" s="86" t="s">
        <v>5995</v>
      </c>
      <c r="C148" s="87" t="s">
        <v>2292</v>
      </c>
      <c r="D148" s="270">
        <f>+'Inventario riclass'!D130</f>
        <v>1073080.92</v>
      </c>
      <c r="E148" s="271"/>
      <c r="F148" s="37" t="s">
        <v>5804</v>
      </c>
      <c r="G148" s="37" t="s">
        <v>5821</v>
      </c>
      <c r="H148" s="37" t="s">
        <v>5799</v>
      </c>
      <c r="I148" s="37">
        <v>2</v>
      </c>
      <c r="J148" s="37" t="s">
        <v>5989</v>
      </c>
      <c r="K148" s="37" t="s">
        <v>5805</v>
      </c>
      <c r="L148" s="38"/>
    </row>
    <row r="149" spans="1:12" x14ac:dyDescent="0.3">
      <c r="A149" s="33" t="s">
        <v>5802</v>
      </c>
      <c r="B149" s="39" t="s">
        <v>5996</v>
      </c>
      <c r="C149" s="40" t="s">
        <v>2293</v>
      </c>
      <c r="D149" s="271">
        <f>+D150</f>
        <v>1801309.01</v>
      </c>
      <c r="E149" s="271"/>
      <c r="F149" s="37"/>
      <c r="G149" s="37"/>
      <c r="H149" s="37"/>
      <c r="I149" s="37"/>
      <c r="J149" s="37"/>
      <c r="K149" s="37"/>
      <c r="L149" s="38"/>
    </row>
    <row r="150" spans="1:12" x14ac:dyDescent="0.3">
      <c r="A150" s="85" t="s">
        <v>5803</v>
      </c>
      <c r="B150" s="86" t="s">
        <v>5997</v>
      </c>
      <c r="C150" s="87" t="s">
        <v>2293</v>
      </c>
      <c r="D150" s="270">
        <f>+'Inventario riclass'!D132</f>
        <v>1801309.01</v>
      </c>
      <c r="E150" s="271"/>
      <c r="F150" s="37" t="s">
        <v>5804</v>
      </c>
      <c r="G150" s="37" t="s">
        <v>5821</v>
      </c>
      <c r="H150" s="37" t="s">
        <v>5799</v>
      </c>
      <c r="I150" s="37">
        <v>2</v>
      </c>
      <c r="J150" s="37" t="s">
        <v>5989</v>
      </c>
      <c r="K150" s="37" t="s">
        <v>5805</v>
      </c>
      <c r="L150" s="38"/>
    </row>
    <row r="151" spans="1:12" x14ac:dyDescent="0.3">
      <c r="A151" s="33" t="s">
        <v>5802</v>
      </c>
      <c r="B151" s="39" t="s">
        <v>5998</v>
      </c>
      <c r="C151" s="40" t="s">
        <v>2294</v>
      </c>
      <c r="D151" s="271">
        <f>+D152</f>
        <v>0</v>
      </c>
      <c r="E151" s="271"/>
      <c r="F151" s="37"/>
      <c r="G151" s="37"/>
      <c r="H151" s="37"/>
      <c r="I151" s="37"/>
      <c r="J151" s="37"/>
      <c r="K151" s="37"/>
      <c r="L151" s="38"/>
    </row>
    <row r="152" spans="1:12" x14ac:dyDescent="0.3">
      <c r="A152" s="85" t="s">
        <v>5803</v>
      </c>
      <c r="B152" s="86" t="s">
        <v>5999</v>
      </c>
      <c r="C152" s="87" t="s">
        <v>2294</v>
      </c>
      <c r="D152" s="270">
        <f>+'Inventario riclass'!D134</f>
        <v>0</v>
      </c>
      <c r="E152" s="271"/>
      <c r="F152" s="37" t="s">
        <v>5804</v>
      </c>
      <c r="G152" s="37" t="s">
        <v>5821</v>
      </c>
      <c r="H152" s="37" t="s">
        <v>5799</v>
      </c>
      <c r="I152" s="37">
        <v>2</v>
      </c>
      <c r="J152" s="37" t="s">
        <v>5989</v>
      </c>
      <c r="K152" s="37" t="s">
        <v>5805</v>
      </c>
      <c r="L152" s="38"/>
    </row>
    <row r="153" spans="1:12" x14ac:dyDescent="0.3">
      <c r="A153" s="33" t="s">
        <v>5802</v>
      </c>
      <c r="B153" s="39" t="s">
        <v>6000</v>
      </c>
      <c r="C153" s="40" t="s">
        <v>2295</v>
      </c>
      <c r="D153" s="271">
        <f>+D154</f>
        <v>161423.07</v>
      </c>
      <c r="E153" s="271"/>
      <c r="F153" s="37"/>
      <c r="G153" s="37"/>
      <c r="H153" s="37"/>
      <c r="I153" s="37"/>
      <c r="J153" s="37"/>
      <c r="K153" s="37"/>
      <c r="L153" s="38"/>
    </row>
    <row r="154" spans="1:12" x14ac:dyDescent="0.3">
      <c r="A154" s="85" t="s">
        <v>5803</v>
      </c>
      <c r="B154" s="86" t="s">
        <v>6001</v>
      </c>
      <c r="C154" s="87" t="s">
        <v>2295</v>
      </c>
      <c r="D154" s="270">
        <f>+'Inventario riclass'!D136</f>
        <v>161423.07</v>
      </c>
      <c r="E154" s="271"/>
      <c r="F154" s="37" t="s">
        <v>5804</v>
      </c>
      <c r="G154" s="37" t="s">
        <v>5821</v>
      </c>
      <c r="H154" s="37" t="s">
        <v>5799</v>
      </c>
      <c r="I154" s="37">
        <v>2</v>
      </c>
      <c r="J154" s="37" t="s">
        <v>5989</v>
      </c>
      <c r="K154" s="37" t="s">
        <v>5805</v>
      </c>
      <c r="L154" s="38"/>
    </row>
    <row r="155" spans="1:12" x14ac:dyDescent="0.3">
      <c r="A155" s="33" t="s">
        <v>5802</v>
      </c>
      <c r="B155" s="39" t="s">
        <v>6002</v>
      </c>
      <c r="C155" s="40" t="s">
        <v>2296</v>
      </c>
      <c r="D155" s="271">
        <f>+D156</f>
        <v>7442.66</v>
      </c>
      <c r="E155" s="271"/>
      <c r="F155" s="37"/>
      <c r="G155" s="37"/>
      <c r="H155" s="37"/>
      <c r="I155" s="37"/>
      <c r="J155" s="37"/>
      <c r="K155" s="37"/>
      <c r="L155" s="38"/>
    </row>
    <row r="156" spans="1:12" x14ac:dyDescent="0.3">
      <c r="A156" s="85" t="s">
        <v>5803</v>
      </c>
      <c r="B156" s="86" t="s">
        <v>6003</v>
      </c>
      <c r="C156" s="87" t="s">
        <v>2296</v>
      </c>
      <c r="D156" s="270">
        <f>+'Inventario riclass'!D138</f>
        <v>7442.66</v>
      </c>
      <c r="E156" s="271"/>
      <c r="F156" s="37" t="s">
        <v>5804</v>
      </c>
      <c r="G156" s="37" t="s">
        <v>5821</v>
      </c>
      <c r="H156" s="37" t="s">
        <v>5799</v>
      </c>
      <c r="I156" s="37">
        <v>2</v>
      </c>
      <c r="J156" s="37" t="s">
        <v>6004</v>
      </c>
      <c r="K156" s="37" t="s">
        <v>5805</v>
      </c>
      <c r="L156" s="38"/>
    </row>
    <row r="157" spans="1:12" x14ac:dyDescent="0.3">
      <c r="A157" s="33" t="s">
        <v>5802</v>
      </c>
      <c r="B157" s="39" t="s">
        <v>6005</v>
      </c>
      <c r="C157" s="40" t="s">
        <v>2297</v>
      </c>
      <c r="D157" s="271">
        <f>+D158</f>
        <v>35158.29</v>
      </c>
      <c r="E157" s="271"/>
      <c r="F157" s="37"/>
      <c r="G157" s="37"/>
      <c r="H157" s="37"/>
      <c r="I157" s="37"/>
      <c r="J157" s="37"/>
      <c r="K157" s="37"/>
      <c r="L157" s="38"/>
    </row>
    <row r="158" spans="1:12" x14ac:dyDescent="0.3">
      <c r="A158" s="85" t="s">
        <v>5803</v>
      </c>
      <c r="B158" s="86" t="s">
        <v>6006</v>
      </c>
      <c r="C158" s="87" t="s">
        <v>2297</v>
      </c>
      <c r="D158" s="270">
        <f>+'Inventario riclass'!D140</f>
        <v>35158.29</v>
      </c>
      <c r="E158" s="271"/>
      <c r="F158" s="37" t="s">
        <v>5804</v>
      </c>
      <c r="G158" s="37" t="s">
        <v>5821</v>
      </c>
      <c r="H158" s="37" t="s">
        <v>5799</v>
      </c>
      <c r="I158" s="37">
        <v>2</v>
      </c>
      <c r="J158" s="37" t="s">
        <v>6004</v>
      </c>
      <c r="K158" s="37" t="s">
        <v>5805</v>
      </c>
      <c r="L158" s="38"/>
    </row>
    <row r="159" spans="1:12" x14ac:dyDescent="0.3">
      <c r="A159" s="33" t="s">
        <v>5802</v>
      </c>
      <c r="B159" s="39" t="s">
        <v>6007</v>
      </c>
      <c r="C159" s="40" t="s">
        <v>2298</v>
      </c>
      <c r="D159" s="271">
        <f>+D160</f>
        <v>0</v>
      </c>
      <c r="E159" s="271"/>
      <c r="F159" s="37"/>
      <c r="G159" s="37"/>
      <c r="H159" s="37"/>
      <c r="I159" s="37"/>
      <c r="J159" s="37"/>
      <c r="K159" s="37"/>
      <c r="L159" s="38"/>
    </row>
    <row r="160" spans="1:12" x14ac:dyDescent="0.3">
      <c r="A160" s="85" t="s">
        <v>5803</v>
      </c>
      <c r="B160" s="86" t="s">
        <v>6008</v>
      </c>
      <c r="C160" s="87" t="s">
        <v>2298</v>
      </c>
      <c r="D160" s="270">
        <f>+'Inventario riclass'!D142</f>
        <v>0</v>
      </c>
      <c r="E160" s="271"/>
      <c r="F160" s="37" t="s">
        <v>5804</v>
      </c>
      <c r="G160" s="37" t="s">
        <v>5821</v>
      </c>
      <c r="H160" s="37" t="s">
        <v>5799</v>
      </c>
      <c r="I160" s="37">
        <v>2</v>
      </c>
      <c r="J160" s="37" t="s">
        <v>6004</v>
      </c>
      <c r="K160" s="37" t="s">
        <v>5805</v>
      </c>
      <c r="L160" s="38"/>
    </row>
    <row r="161" spans="1:12" x14ac:dyDescent="0.3">
      <c r="A161" s="33" t="s">
        <v>5802</v>
      </c>
      <c r="B161" s="39" t="s">
        <v>6009</v>
      </c>
      <c r="C161" s="40" t="s">
        <v>2300</v>
      </c>
      <c r="D161" s="271">
        <f>+D162</f>
        <v>0</v>
      </c>
      <c r="E161" s="271"/>
      <c r="F161" s="37"/>
      <c r="G161" s="37"/>
      <c r="H161" s="37"/>
      <c r="I161" s="37"/>
      <c r="J161" s="37"/>
      <c r="K161" s="37"/>
      <c r="L161" s="38"/>
    </row>
    <row r="162" spans="1:12" x14ac:dyDescent="0.3">
      <c r="A162" s="85" t="s">
        <v>5803</v>
      </c>
      <c r="B162" s="86" t="s">
        <v>6010</v>
      </c>
      <c r="C162" s="87" t="s">
        <v>2300</v>
      </c>
      <c r="D162" s="270">
        <f>+'Inventario riclass'!D144</f>
        <v>0</v>
      </c>
      <c r="E162" s="271"/>
      <c r="F162" s="37" t="s">
        <v>5804</v>
      </c>
      <c r="G162" s="37" t="s">
        <v>5821</v>
      </c>
      <c r="H162" s="37" t="s">
        <v>5799</v>
      </c>
      <c r="I162" s="37">
        <v>2</v>
      </c>
      <c r="J162" s="37" t="s">
        <v>6004</v>
      </c>
      <c r="K162" s="37" t="s">
        <v>5805</v>
      </c>
      <c r="L162" s="38"/>
    </row>
    <row r="163" spans="1:12" x14ac:dyDescent="0.3">
      <c r="A163" s="33" t="s">
        <v>5802</v>
      </c>
      <c r="B163" s="39" t="s">
        <v>6011</v>
      </c>
      <c r="C163" s="40" t="s">
        <v>2301</v>
      </c>
      <c r="D163" s="271">
        <f>+D164</f>
        <v>233583.91</v>
      </c>
      <c r="E163" s="271"/>
      <c r="F163" s="37"/>
      <c r="G163" s="37"/>
      <c r="H163" s="37"/>
      <c r="I163" s="37"/>
      <c r="J163" s="37"/>
      <c r="K163" s="37"/>
      <c r="L163" s="38"/>
    </row>
    <row r="164" spans="1:12" x14ac:dyDescent="0.3">
      <c r="A164" s="85" t="s">
        <v>5803</v>
      </c>
      <c r="B164" s="86" t="s">
        <v>6012</v>
      </c>
      <c r="C164" s="87" t="s">
        <v>2301</v>
      </c>
      <c r="D164" s="270">
        <f>+'Inventario riclass'!D146</f>
        <v>233583.91</v>
      </c>
      <c r="E164" s="271"/>
      <c r="F164" s="37" t="s">
        <v>5804</v>
      </c>
      <c r="G164" s="37" t="s">
        <v>5821</v>
      </c>
      <c r="H164" s="37" t="s">
        <v>5799</v>
      </c>
      <c r="I164" s="37">
        <v>2</v>
      </c>
      <c r="J164" s="37" t="s">
        <v>5982</v>
      </c>
      <c r="K164" s="37" t="s">
        <v>5805</v>
      </c>
      <c r="L164" s="38"/>
    </row>
    <row r="165" spans="1:12" x14ac:dyDescent="0.3">
      <c r="A165" s="33" t="s">
        <v>5802</v>
      </c>
      <c r="B165" s="39" t="s">
        <v>6013</v>
      </c>
      <c r="C165" s="40" t="s">
        <v>2303</v>
      </c>
      <c r="D165" s="271">
        <f>+D166</f>
        <v>197051.76</v>
      </c>
      <c r="E165" s="271"/>
      <c r="F165" s="37"/>
      <c r="G165" s="37"/>
      <c r="H165" s="37"/>
      <c r="I165" s="37"/>
      <c r="J165" s="37"/>
      <c r="K165" s="37"/>
      <c r="L165" s="38"/>
    </row>
    <row r="166" spans="1:12" x14ac:dyDescent="0.3">
      <c r="A166" s="85" t="s">
        <v>5803</v>
      </c>
      <c r="B166" s="86" t="s">
        <v>6014</v>
      </c>
      <c r="C166" s="87" t="s">
        <v>2303</v>
      </c>
      <c r="D166" s="270">
        <f>+'Inventario riclass'!D148</f>
        <v>197051.76</v>
      </c>
      <c r="E166" s="271"/>
      <c r="F166" s="37" t="s">
        <v>5804</v>
      </c>
      <c r="G166" s="37" t="s">
        <v>5821</v>
      </c>
      <c r="H166" s="37" t="s">
        <v>5799</v>
      </c>
      <c r="I166" s="37">
        <v>2</v>
      </c>
      <c r="J166" s="37" t="s">
        <v>5989</v>
      </c>
      <c r="K166" s="37" t="s">
        <v>5805</v>
      </c>
      <c r="L166" s="38"/>
    </row>
    <row r="167" spans="1:12" x14ac:dyDescent="0.3">
      <c r="A167" s="33" t="s">
        <v>5802</v>
      </c>
      <c r="B167" s="39" t="s">
        <v>6015</v>
      </c>
      <c r="C167" s="40" t="s">
        <v>2304</v>
      </c>
      <c r="D167" s="271">
        <f>+D168</f>
        <v>0</v>
      </c>
      <c r="E167" s="271"/>
      <c r="F167" s="37"/>
      <c r="G167" s="37"/>
      <c r="H167" s="37"/>
      <c r="I167" s="37"/>
      <c r="J167" s="37"/>
      <c r="K167" s="37"/>
      <c r="L167" s="38"/>
    </row>
    <row r="168" spans="1:12" x14ac:dyDescent="0.3">
      <c r="A168" s="85" t="s">
        <v>5803</v>
      </c>
      <c r="B168" s="86" t="s">
        <v>6016</v>
      </c>
      <c r="C168" s="87" t="s">
        <v>2304</v>
      </c>
      <c r="D168" s="270">
        <f>+'Inventario riclass'!D150</f>
        <v>0</v>
      </c>
      <c r="E168" s="271"/>
      <c r="F168" s="37" t="s">
        <v>5804</v>
      </c>
      <c r="G168" s="37" t="s">
        <v>5821</v>
      </c>
      <c r="H168" s="37" t="s">
        <v>5799</v>
      </c>
      <c r="I168" s="37">
        <v>2</v>
      </c>
      <c r="J168" s="37" t="s">
        <v>5989</v>
      </c>
      <c r="K168" s="37" t="s">
        <v>5805</v>
      </c>
      <c r="L168" s="38"/>
    </row>
    <row r="169" spans="1:12" x14ac:dyDescent="0.3">
      <c r="A169" s="33" t="s">
        <v>5802</v>
      </c>
      <c r="B169" s="39" t="s">
        <v>6017</v>
      </c>
      <c r="C169" s="40" t="s">
        <v>2305</v>
      </c>
      <c r="D169" s="271">
        <f>+D170</f>
        <v>140464.57999999999</v>
      </c>
      <c r="E169" s="271"/>
      <c r="F169" s="37"/>
      <c r="G169" s="37"/>
      <c r="H169" s="37"/>
      <c r="I169" s="37"/>
      <c r="J169" s="37"/>
      <c r="K169" s="37"/>
      <c r="L169" s="38"/>
    </row>
    <row r="170" spans="1:12" x14ac:dyDescent="0.3">
      <c r="A170" s="85" t="s">
        <v>5803</v>
      </c>
      <c r="B170" s="86" t="s">
        <v>6018</v>
      </c>
      <c r="C170" s="87" t="s">
        <v>2305</v>
      </c>
      <c r="D170" s="270">
        <f>+'Inventario riclass'!D152</f>
        <v>140464.57999999999</v>
      </c>
      <c r="E170" s="271"/>
      <c r="F170" s="37" t="s">
        <v>5804</v>
      </c>
      <c r="G170" s="37" t="s">
        <v>5821</v>
      </c>
      <c r="H170" s="37" t="s">
        <v>5799</v>
      </c>
      <c r="I170" s="37">
        <v>2</v>
      </c>
      <c r="J170" s="37" t="s">
        <v>5989</v>
      </c>
      <c r="K170" s="37" t="s">
        <v>5805</v>
      </c>
      <c r="L170" s="38"/>
    </row>
    <row r="171" spans="1:12" x14ac:dyDescent="0.3">
      <c r="A171" s="33" t="s">
        <v>5802</v>
      </c>
      <c r="B171" s="39" t="s">
        <v>6019</v>
      </c>
      <c r="C171" s="40" t="s">
        <v>6020</v>
      </c>
      <c r="D171" s="271">
        <f>+D172</f>
        <v>5604990.1200000001</v>
      </c>
      <c r="E171" s="271"/>
      <c r="F171" s="37"/>
      <c r="G171" s="37"/>
      <c r="H171" s="37"/>
      <c r="I171" s="37"/>
      <c r="J171" s="37"/>
      <c r="K171" s="37"/>
      <c r="L171" s="38"/>
    </row>
    <row r="172" spans="1:12" x14ac:dyDescent="0.3">
      <c r="A172" s="85" t="s">
        <v>5803</v>
      </c>
      <c r="B172" s="86" t="s">
        <v>6021</v>
      </c>
      <c r="C172" s="87" t="s">
        <v>2306</v>
      </c>
      <c r="D172" s="270">
        <f>+'Inventario riclass'!D154</f>
        <v>5604990.1200000001</v>
      </c>
      <c r="E172" s="271"/>
      <c r="F172" s="37" t="s">
        <v>5804</v>
      </c>
      <c r="G172" s="37" t="s">
        <v>5821</v>
      </c>
      <c r="H172" s="37" t="s">
        <v>5799</v>
      </c>
      <c r="I172" s="37">
        <v>2</v>
      </c>
      <c r="J172" s="37" t="s">
        <v>5989</v>
      </c>
      <c r="K172" s="37"/>
      <c r="L172" s="38"/>
    </row>
    <row r="173" spans="1:12" x14ac:dyDescent="0.3">
      <c r="A173" s="33" t="s">
        <v>5802</v>
      </c>
      <c r="B173" s="39" t="s">
        <v>6022</v>
      </c>
      <c r="C173" s="40" t="s">
        <v>2307</v>
      </c>
      <c r="D173" s="271">
        <f>+D174</f>
        <v>667783.9</v>
      </c>
      <c r="E173" s="271"/>
      <c r="F173" s="37"/>
      <c r="G173" s="37"/>
      <c r="H173" s="37"/>
      <c r="I173" s="37"/>
      <c r="J173" s="37"/>
      <c r="K173" s="37"/>
      <c r="L173" s="38"/>
    </row>
    <row r="174" spans="1:12" x14ac:dyDescent="0.3">
      <c r="A174" s="85" t="s">
        <v>5803</v>
      </c>
      <c r="B174" s="86" t="s">
        <v>6023</v>
      </c>
      <c r="C174" s="87" t="s">
        <v>2307</v>
      </c>
      <c r="D174" s="270">
        <f>+'Inventario riclass'!D156</f>
        <v>667783.9</v>
      </c>
      <c r="E174" s="271"/>
      <c r="F174" s="37" t="s">
        <v>5804</v>
      </c>
      <c r="G174" s="37" t="s">
        <v>5821</v>
      </c>
      <c r="H174" s="37" t="s">
        <v>5799</v>
      </c>
      <c r="I174" s="37">
        <v>2</v>
      </c>
      <c r="J174" s="37" t="s">
        <v>5989</v>
      </c>
      <c r="K174" s="37" t="s">
        <v>5805</v>
      </c>
      <c r="L174" s="38"/>
    </row>
    <row r="175" spans="1:12" x14ac:dyDescent="0.3">
      <c r="A175" s="33" t="s">
        <v>5801</v>
      </c>
      <c r="B175" s="34" t="s">
        <v>6024</v>
      </c>
      <c r="C175" s="35" t="s">
        <v>6025</v>
      </c>
      <c r="D175" s="321">
        <f>+D176+D178+D180+D182+D184+D186+D188+D190+D192+D194</f>
        <v>1398524.1099999999</v>
      </c>
      <c r="E175" s="321"/>
      <c r="F175" s="37"/>
      <c r="G175" s="37"/>
      <c r="H175" s="37"/>
      <c r="I175" s="37"/>
      <c r="J175" s="37"/>
      <c r="K175" s="37"/>
      <c r="L175" s="38"/>
    </row>
    <row r="176" spans="1:12" x14ac:dyDescent="0.3">
      <c r="A176" s="33" t="s">
        <v>5802</v>
      </c>
      <c r="B176" s="39" t="s">
        <v>6026</v>
      </c>
      <c r="C176" s="40" t="s">
        <v>2308</v>
      </c>
      <c r="D176" s="271">
        <f>+D177</f>
        <v>0</v>
      </c>
      <c r="E176" s="271"/>
      <c r="F176" s="37"/>
      <c r="G176" s="37"/>
      <c r="H176" s="37"/>
      <c r="I176" s="37"/>
      <c r="J176" s="37"/>
      <c r="K176" s="37"/>
      <c r="L176" s="38"/>
    </row>
    <row r="177" spans="1:12" x14ac:dyDescent="0.3">
      <c r="A177" s="85" t="s">
        <v>5803</v>
      </c>
      <c r="B177" s="86" t="s">
        <v>6027</v>
      </c>
      <c r="C177" s="87" t="s">
        <v>2308</v>
      </c>
      <c r="D177" s="270">
        <f>+'Inventario riclass'!D159</f>
        <v>0</v>
      </c>
      <c r="E177" s="271"/>
      <c r="F177" s="37" t="s">
        <v>5804</v>
      </c>
      <c r="G177" s="37" t="s">
        <v>5821</v>
      </c>
      <c r="H177" s="37" t="s">
        <v>5799</v>
      </c>
      <c r="I177" s="37">
        <v>2</v>
      </c>
      <c r="J177" s="37" t="s">
        <v>5989</v>
      </c>
      <c r="K177" s="37" t="s">
        <v>5805</v>
      </c>
      <c r="L177" s="38"/>
    </row>
    <row r="178" spans="1:12" x14ac:dyDescent="0.3">
      <c r="A178" s="33" t="s">
        <v>5802</v>
      </c>
      <c r="B178" s="39" t="s">
        <v>6028</v>
      </c>
      <c r="C178" s="45" t="s">
        <v>9597</v>
      </c>
      <c r="D178" s="271">
        <f>+D179</f>
        <v>0</v>
      </c>
      <c r="E178" s="271"/>
      <c r="F178" s="37"/>
      <c r="G178" s="37"/>
      <c r="H178" s="37"/>
      <c r="I178" s="37"/>
      <c r="J178" s="37"/>
      <c r="K178" s="37"/>
      <c r="L178" s="38"/>
    </row>
    <row r="179" spans="1:12" x14ac:dyDescent="0.3">
      <c r="A179" s="85" t="s">
        <v>5803</v>
      </c>
      <c r="B179" s="86" t="s">
        <v>6029</v>
      </c>
      <c r="C179" s="90" t="s">
        <v>9596</v>
      </c>
      <c r="D179" s="270">
        <f>+'Inventario riclass'!D161</f>
        <v>0</v>
      </c>
      <c r="E179" s="271"/>
      <c r="F179" s="37" t="s">
        <v>5804</v>
      </c>
      <c r="G179" s="37" t="s">
        <v>5821</v>
      </c>
      <c r="H179" s="37" t="s">
        <v>5799</v>
      </c>
      <c r="I179" s="37">
        <v>2</v>
      </c>
      <c r="J179" s="37" t="s">
        <v>5989</v>
      </c>
      <c r="K179" s="37" t="s">
        <v>5805</v>
      </c>
      <c r="L179" s="38"/>
    </row>
    <row r="180" spans="1:12" x14ac:dyDescent="0.3">
      <c r="A180" s="33" t="s">
        <v>5802</v>
      </c>
      <c r="B180" s="39" t="s">
        <v>6030</v>
      </c>
      <c r="C180" s="40" t="s">
        <v>2310</v>
      </c>
      <c r="D180" s="271">
        <f>+D181</f>
        <v>0</v>
      </c>
      <c r="E180" s="271"/>
      <c r="F180" s="37"/>
      <c r="G180" s="37"/>
      <c r="H180" s="37"/>
      <c r="I180" s="37"/>
      <c r="J180" s="37"/>
      <c r="K180" s="37"/>
      <c r="L180" s="38"/>
    </row>
    <row r="181" spans="1:12" x14ac:dyDescent="0.3">
      <c r="A181" s="85" t="s">
        <v>5803</v>
      </c>
      <c r="B181" s="86" t="s">
        <v>6031</v>
      </c>
      <c r="C181" s="87" t="s">
        <v>2310</v>
      </c>
      <c r="D181" s="270">
        <f>+'Inventario riclass'!D163</f>
        <v>0</v>
      </c>
      <c r="E181" s="271"/>
      <c r="F181" s="37" t="s">
        <v>5804</v>
      </c>
      <c r="G181" s="37" t="s">
        <v>5821</v>
      </c>
      <c r="H181" s="37" t="s">
        <v>5799</v>
      </c>
      <c r="I181" s="37">
        <v>2</v>
      </c>
      <c r="J181" s="37" t="s">
        <v>5989</v>
      </c>
      <c r="K181" s="37" t="s">
        <v>5805</v>
      </c>
      <c r="L181" s="38"/>
    </row>
    <row r="182" spans="1:12" x14ac:dyDescent="0.3">
      <c r="A182" s="33" t="s">
        <v>5802</v>
      </c>
      <c r="B182" s="39" t="s">
        <v>6032</v>
      </c>
      <c r="C182" s="40" t="s">
        <v>2311</v>
      </c>
      <c r="D182" s="271">
        <f>+D183</f>
        <v>272555.01</v>
      </c>
      <c r="E182" s="271"/>
      <c r="F182" s="37"/>
      <c r="G182" s="37"/>
      <c r="H182" s="37"/>
      <c r="I182" s="37"/>
      <c r="J182" s="37"/>
      <c r="K182" s="37"/>
      <c r="L182" s="38"/>
    </row>
    <row r="183" spans="1:12" x14ac:dyDescent="0.3">
      <c r="A183" s="85" t="s">
        <v>5803</v>
      </c>
      <c r="B183" s="86" t="s">
        <v>6033</v>
      </c>
      <c r="C183" s="87" t="s">
        <v>2311</v>
      </c>
      <c r="D183" s="270">
        <f>+'Inventario riclass'!D165</f>
        <v>272555.01</v>
      </c>
      <c r="E183" s="271"/>
      <c r="F183" s="37" t="s">
        <v>5804</v>
      </c>
      <c r="G183" s="37" t="s">
        <v>5821</v>
      </c>
      <c r="H183" s="37" t="s">
        <v>5799</v>
      </c>
      <c r="I183" s="37">
        <v>2</v>
      </c>
      <c r="J183" s="37" t="s">
        <v>5989</v>
      </c>
      <c r="K183" s="37" t="s">
        <v>5805</v>
      </c>
      <c r="L183" s="38"/>
    </row>
    <row r="184" spans="1:12" x14ac:dyDescent="0.3">
      <c r="A184" s="33" t="s">
        <v>5802</v>
      </c>
      <c r="B184" s="39" t="s">
        <v>6034</v>
      </c>
      <c r="C184" s="40" t="s">
        <v>2312</v>
      </c>
      <c r="D184" s="271">
        <f>+D185</f>
        <v>0</v>
      </c>
      <c r="E184" s="271"/>
      <c r="F184" s="37"/>
      <c r="G184" s="37"/>
      <c r="H184" s="37"/>
      <c r="I184" s="37"/>
      <c r="J184" s="37"/>
      <c r="K184" s="37"/>
      <c r="L184" s="38"/>
    </row>
    <row r="185" spans="1:12" x14ac:dyDescent="0.3">
      <c r="A185" s="85" t="s">
        <v>5803</v>
      </c>
      <c r="B185" s="86" t="s">
        <v>6035</v>
      </c>
      <c r="C185" s="87" t="s">
        <v>2312</v>
      </c>
      <c r="D185" s="270">
        <f>+'Inventario riclass'!D167</f>
        <v>0</v>
      </c>
      <c r="E185" s="271"/>
      <c r="F185" s="37" t="s">
        <v>5804</v>
      </c>
      <c r="G185" s="37" t="s">
        <v>5821</v>
      </c>
      <c r="H185" s="37" t="s">
        <v>5799</v>
      </c>
      <c r="I185" s="37">
        <v>2</v>
      </c>
      <c r="J185" s="37" t="s">
        <v>5989</v>
      </c>
      <c r="K185" s="37" t="s">
        <v>5805</v>
      </c>
      <c r="L185" s="38"/>
    </row>
    <row r="186" spans="1:12" x14ac:dyDescent="0.3">
      <c r="A186" s="33" t="s">
        <v>5802</v>
      </c>
      <c r="B186" s="39" t="s">
        <v>6036</v>
      </c>
      <c r="C186" s="40" t="s">
        <v>2313</v>
      </c>
      <c r="D186" s="271">
        <f>+D187</f>
        <v>0</v>
      </c>
      <c r="E186" s="271"/>
      <c r="F186" s="37"/>
      <c r="G186" s="37"/>
      <c r="H186" s="37"/>
      <c r="I186" s="37"/>
      <c r="J186" s="37"/>
      <c r="K186" s="37"/>
      <c r="L186" s="38"/>
    </row>
    <row r="187" spans="1:12" x14ac:dyDescent="0.3">
      <c r="A187" s="85" t="s">
        <v>5803</v>
      </c>
      <c r="B187" s="86" t="s">
        <v>6037</v>
      </c>
      <c r="C187" s="87" t="s">
        <v>2313</v>
      </c>
      <c r="D187" s="270">
        <f>+'Inventario riclass'!D169</f>
        <v>0</v>
      </c>
      <c r="E187" s="271"/>
      <c r="F187" s="37" t="s">
        <v>5804</v>
      </c>
      <c r="G187" s="37" t="s">
        <v>5821</v>
      </c>
      <c r="H187" s="37" t="s">
        <v>5799</v>
      </c>
      <c r="I187" s="37">
        <v>2</v>
      </c>
      <c r="J187" s="37" t="s">
        <v>5982</v>
      </c>
      <c r="K187" s="37" t="s">
        <v>5805</v>
      </c>
      <c r="L187" s="38"/>
    </row>
    <row r="188" spans="1:12" x14ac:dyDescent="0.3">
      <c r="A188" s="33" t="s">
        <v>5802</v>
      </c>
      <c r="B188" s="39" t="s">
        <v>6038</v>
      </c>
      <c r="C188" s="40" t="s">
        <v>2314</v>
      </c>
      <c r="D188" s="271">
        <f>+D189</f>
        <v>0</v>
      </c>
      <c r="E188" s="271"/>
      <c r="F188" s="37"/>
      <c r="G188" s="37"/>
      <c r="H188" s="37"/>
      <c r="I188" s="37"/>
      <c r="J188" s="37"/>
      <c r="K188" s="37"/>
      <c r="L188" s="38"/>
    </row>
    <row r="189" spans="1:12" x14ac:dyDescent="0.3">
      <c r="A189" s="85" t="s">
        <v>5803</v>
      </c>
      <c r="B189" s="86" t="s">
        <v>6039</v>
      </c>
      <c r="C189" s="87" t="s">
        <v>2314</v>
      </c>
      <c r="D189" s="270">
        <f>+'Inventario riclass'!D171</f>
        <v>0</v>
      </c>
      <c r="E189" s="271"/>
      <c r="F189" s="37" t="s">
        <v>5804</v>
      </c>
      <c r="G189" s="37" t="s">
        <v>5821</v>
      </c>
      <c r="H189" s="37" t="s">
        <v>5799</v>
      </c>
      <c r="I189" s="37">
        <v>2</v>
      </c>
      <c r="J189" s="37" t="s">
        <v>5989</v>
      </c>
      <c r="K189" s="37" t="s">
        <v>5805</v>
      </c>
      <c r="L189" s="38"/>
    </row>
    <row r="190" spans="1:12" x14ac:dyDescent="0.3">
      <c r="A190" s="33" t="s">
        <v>5802</v>
      </c>
      <c r="B190" s="39" t="s">
        <v>6040</v>
      </c>
      <c r="C190" s="40" t="s">
        <v>2315</v>
      </c>
      <c r="D190" s="271">
        <f>+D191</f>
        <v>548088.61</v>
      </c>
      <c r="E190" s="271"/>
      <c r="F190" s="37"/>
      <c r="G190" s="37"/>
      <c r="H190" s="37"/>
      <c r="I190" s="37"/>
      <c r="J190" s="37"/>
      <c r="K190" s="37"/>
      <c r="L190" s="38"/>
    </row>
    <row r="191" spans="1:12" x14ac:dyDescent="0.3">
      <c r="A191" s="85" t="s">
        <v>5803</v>
      </c>
      <c r="B191" s="86" t="s">
        <v>6041</v>
      </c>
      <c r="C191" s="87" t="s">
        <v>2315</v>
      </c>
      <c r="D191" s="270">
        <f>+'Inventario riclass'!D173</f>
        <v>548088.61</v>
      </c>
      <c r="E191" s="271"/>
      <c r="F191" s="37" t="s">
        <v>5804</v>
      </c>
      <c r="G191" s="37" t="s">
        <v>5821</v>
      </c>
      <c r="H191" s="37" t="s">
        <v>5799</v>
      </c>
      <c r="I191" s="37">
        <v>2</v>
      </c>
      <c r="J191" s="37" t="s">
        <v>5989</v>
      </c>
      <c r="K191" s="37" t="s">
        <v>5805</v>
      </c>
      <c r="L191" s="38"/>
    </row>
    <row r="192" spans="1:12" x14ac:dyDescent="0.3">
      <c r="A192" s="33" t="s">
        <v>5802</v>
      </c>
      <c r="B192" s="39" t="s">
        <v>6042</v>
      </c>
      <c r="C192" s="40" t="s">
        <v>2316</v>
      </c>
      <c r="D192" s="271">
        <f>+D193</f>
        <v>0</v>
      </c>
      <c r="E192" s="271"/>
      <c r="F192" s="37"/>
      <c r="G192" s="37"/>
      <c r="H192" s="37"/>
      <c r="I192" s="37"/>
      <c r="J192" s="37"/>
      <c r="K192" s="37"/>
      <c r="L192" s="38"/>
    </row>
    <row r="193" spans="1:12" x14ac:dyDescent="0.3">
      <c r="A193" s="85" t="s">
        <v>5803</v>
      </c>
      <c r="B193" s="86" t="s">
        <v>6043</v>
      </c>
      <c r="C193" s="87" t="s">
        <v>2316</v>
      </c>
      <c r="D193" s="270">
        <f>+'Inventario riclass'!D175</f>
        <v>0</v>
      </c>
      <c r="E193" s="271"/>
      <c r="F193" s="37" t="s">
        <v>5804</v>
      </c>
      <c r="G193" s="37" t="s">
        <v>5821</v>
      </c>
      <c r="H193" s="37" t="s">
        <v>5799</v>
      </c>
      <c r="I193" s="37">
        <v>2</v>
      </c>
      <c r="J193" s="37" t="s">
        <v>5989</v>
      </c>
      <c r="K193" s="37"/>
      <c r="L193" s="38"/>
    </row>
    <row r="194" spans="1:12" x14ac:dyDescent="0.3">
      <c r="A194" s="33" t="s">
        <v>5802</v>
      </c>
      <c r="B194" s="39" t="s">
        <v>6044</v>
      </c>
      <c r="C194" s="40" t="s">
        <v>2317</v>
      </c>
      <c r="D194" s="271">
        <f>+D195</f>
        <v>577880.49</v>
      </c>
      <c r="E194" s="271"/>
      <c r="F194" s="37"/>
      <c r="G194" s="37"/>
      <c r="H194" s="37"/>
      <c r="I194" s="37"/>
      <c r="J194" s="37"/>
      <c r="K194" s="37"/>
      <c r="L194" s="38"/>
    </row>
    <row r="195" spans="1:12" x14ac:dyDescent="0.3">
      <c r="A195" s="85" t="s">
        <v>5803</v>
      </c>
      <c r="B195" s="86" t="s">
        <v>6045</v>
      </c>
      <c r="C195" s="87" t="s">
        <v>2317</v>
      </c>
      <c r="D195" s="270">
        <f>+'Inventario riclass'!D177</f>
        <v>577880.49</v>
      </c>
      <c r="E195" s="271"/>
      <c r="F195" s="37" t="s">
        <v>5804</v>
      </c>
      <c r="G195" s="37" t="s">
        <v>5821</v>
      </c>
      <c r="H195" s="37" t="s">
        <v>5799</v>
      </c>
      <c r="I195" s="37">
        <v>2</v>
      </c>
      <c r="J195" s="37" t="s">
        <v>5982</v>
      </c>
      <c r="K195" s="37" t="s">
        <v>5805</v>
      </c>
      <c r="L195" s="38"/>
    </row>
    <row r="196" spans="1:12" x14ac:dyDescent="0.3">
      <c r="A196" s="33" t="s">
        <v>5801</v>
      </c>
      <c r="B196" s="34" t="s">
        <v>6046</v>
      </c>
      <c r="C196" s="35" t="s">
        <v>2318</v>
      </c>
      <c r="D196" s="321">
        <f>+D197</f>
        <v>0</v>
      </c>
      <c r="E196" s="321"/>
      <c r="F196" s="37"/>
      <c r="G196" s="37"/>
      <c r="H196" s="37"/>
      <c r="I196" s="37"/>
      <c r="J196" s="37"/>
      <c r="K196" s="37"/>
      <c r="L196" s="38"/>
    </row>
    <row r="197" spans="1:12" x14ac:dyDescent="0.3">
      <c r="A197" s="33" t="s">
        <v>5802</v>
      </c>
      <c r="B197" s="39" t="s">
        <v>6047</v>
      </c>
      <c r="C197" s="40" t="s">
        <v>2318</v>
      </c>
      <c r="D197" s="271">
        <f>+D198</f>
        <v>0</v>
      </c>
      <c r="E197" s="271"/>
      <c r="F197" s="37"/>
      <c r="G197" s="37"/>
      <c r="H197" s="37"/>
      <c r="I197" s="37"/>
      <c r="J197" s="37"/>
      <c r="K197" s="37"/>
      <c r="L197" s="38"/>
    </row>
    <row r="198" spans="1:12" x14ac:dyDescent="0.3">
      <c r="A198" s="85" t="s">
        <v>5803</v>
      </c>
      <c r="B198" s="86" t="s">
        <v>6048</v>
      </c>
      <c r="C198" s="87" t="s">
        <v>2318</v>
      </c>
      <c r="D198" s="270">
        <f>+'Inventario riclass'!D180</f>
        <v>0</v>
      </c>
      <c r="E198" s="271"/>
      <c r="F198" s="37" t="s">
        <v>5804</v>
      </c>
      <c r="G198" s="37" t="s">
        <v>5821</v>
      </c>
      <c r="H198" s="37" t="s">
        <v>5799</v>
      </c>
      <c r="I198" s="37">
        <v>2</v>
      </c>
      <c r="J198" s="37" t="s">
        <v>5982</v>
      </c>
      <c r="K198" s="37" t="s">
        <v>5805</v>
      </c>
      <c r="L198" s="38"/>
    </row>
    <row r="199" spans="1:12" x14ac:dyDescent="0.3">
      <c r="A199" s="33" t="s">
        <v>5801</v>
      </c>
      <c r="B199" s="34" t="s">
        <v>6049</v>
      </c>
      <c r="C199" s="35" t="s">
        <v>6050</v>
      </c>
      <c r="D199" s="321">
        <f>+D200+D202+D204</f>
        <v>0</v>
      </c>
      <c r="E199" s="321"/>
      <c r="F199" s="37"/>
      <c r="G199" s="37"/>
      <c r="H199" s="37"/>
      <c r="I199" s="37"/>
      <c r="J199" s="37"/>
      <c r="K199" s="37"/>
      <c r="L199" s="38"/>
    </row>
    <row r="200" spans="1:12" x14ac:dyDescent="0.3">
      <c r="A200" s="33" t="s">
        <v>5802</v>
      </c>
      <c r="B200" s="39" t="s">
        <v>6051</v>
      </c>
      <c r="C200" s="40" t="s">
        <v>2321</v>
      </c>
      <c r="D200" s="271">
        <f>+D201</f>
        <v>0</v>
      </c>
      <c r="E200" s="271"/>
      <c r="F200" s="37"/>
      <c r="G200" s="37"/>
      <c r="H200" s="37"/>
      <c r="I200" s="37"/>
      <c r="J200" s="37"/>
      <c r="K200" s="37"/>
      <c r="L200" s="38"/>
    </row>
    <row r="201" spans="1:12" x14ac:dyDescent="0.3">
      <c r="A201" s="85" t="s">
        <v>5803</v>
      </c>
      <c r="B201" s="86" t="s">
        <v>6052</v>
      </c>
      <c r="C201" s="87" t="s">
        <v>2321</v>
      </c>
      <c r="D201" s="270">
        <f>+'Inventario riclass'!D183</f>
        <v>0</v>
      </c>
      <c r="E201" s="271"/>
      <c r="F201" s="37" t="s">
        <v>5804</v>
      </c>
      <c r="G201" s="37" t="s">
        <v>5821</v>
      </c>
      <c r="H201" s="37" t="s">
        <v>5799</v>
      </c>
      <c r="I201" s="37">
        <v>2</v>
      </c>
      <c r="J201" s="37" t="s">
        <v>5982</v>
      </c>
      <c r="K201" s="37" t="s">
        <v>5805</v>
      </c>
      <c r="L201" s="38"/>
    </row>
    <row r="202" spans="1:12" x14ac:dyDescent="0.3">
      <c r="A202" s="33" t="s">
        <v>5802</v>
      </c>
      <c r="B202" s="39" t="s">
        <v>6053</v>
      </c>
      <c r="C202" s="40" t="s">
        <v>2319</v>
      </c>
      <c r="D202" s="271">
        <f>+D203</f>
        <v>0</v>
      </c>
      <c r="E202" s="271"/>
      <c r="F202" s="37"/>
      <c r="G202" s="37"/>
      <c r="H202" s="37"/>
      <c r="I202" s="37"/>
      <c r="J202" s="37"/>
      <c r="K202" s="37"/>
      <c r="L202" s="38"/>
    </row>
    <row r="203" spans="1:12" x14ac:dyDescent="0.3">
      <c r="A203" s="85" t="s">
        <v>5803</v>
      </c>
      <c r="B203" s="86" t="s">
        <v>6054</v>
      </c>
      <c r="C203" s="87" t="s">
        <v>2319</v>
      </c>
      <c r="D203" s="270">
        <f>+'Inventario riclass'!D185</f>
        <v>0</v>
      </c>
      <c r="E203" s="271"/>
      <c r="F203" s="37" t="s">
        <v>5804</v>
      </c>
      <c r="G203" s="37" t="s">
        <v>5821</v>
      </c>
      <c r="H203" s="37" t="s">
        <v>5799</v>
      </c>
      <c r="I203" s="37">
        <v>2</v>
      </c>
      <c r="J203" s="37" t="s">
        <v>5982</v>
      </c>
      <c r="K203" s="37" t="s">
        <v>5805</v>
      </c>
      <c r="L203" s="38"/>
    </row>
    <row r="204" spans="1:12" x14ac:dyDescent="0.3">
      <c r="A204" s="33" t="s">
        <v>5802</v>
      </c>
      <c r="B204" s="39" t="s">
        <v>6055</v>
      </c>
      <c r="C204" s="40" t="s">
        <v>2320</v>
      </c>
      <c r="D204" s="271">
        <f>+D205</f>
        <v>0</v>
      </c>
      <c r="E204" s="271"/>
      <c r="F204" s="37"/>
      <c r="G204" s="37"/>
      <c r="H204" s="37"/>
      <c r="I204" s="37"/>
      <c r="J204" s="37"/>
      <c r="K204" s="37"/>
      <c r="L204" s="38"/>
    </row>
    <row r="205" spans="1:12" x14ac:dyDescent="0.3">
      <c r="A205" s="85" t="s">
        <v>5803</v>
      </c>
      <c r="B205" s="86" t="s">
        <v>6056</v>
      </c>
      <c r="C205" s="87" t="s">
        <v>2320</v>
      </c>
      <c r="D205" s="270">
        <f>+'Inventario riclass'!D187</f>
        <v>0</v>
      </c>
      <c r="E205" s="271"/>
      <c r="F205" s="37" t="s">
        <v>5804</v>
      </c>
      <c r="G205" s="37" t="s">
        <v>5821</v>
      </c>
      <c r="H205" s="37" t="s">
        <v>5799</v>
      </c>
      <c r="I205" s="37">
        <v>2</v>
      </c>
      <c r="J205" s="37" t="s">
        <v>5982</v>
      </c>
      <c r="K205" s="37" t="s">
        <v>5805</v>
      </c>
      <c r="L205" s="38"/>
    </row>
    <row r="206" spans="1:12" x14ac:dyDescent="0.3">
      <c r="A206" s="33" t="s">
        <v>5801</v>
      </c>
      <c r="B206" s="34" t="s">
        <v>6057</v>
      </c>
      <c r="C206" s="35" t="s">
        <v>6058</v>
      </c>
      <c r="D206" s="321">
        <f>+D207+D209+D211</f>
        <v>6797615.96</v>
      </c>
      <c r="E206" s="321"/>
      <c r="F206" s="37"/>
      <c r="G206" s="37"/>
      <c r="H206" s="37"/>
      <c r="I206" s="37"/>
      <c r="J206" s="37"/>
      <c r="K206" s="37"/>
      <c r="L206" s="38"/>
    </row>
    <row r="207" spans="1:12" x14ac:dyDescent="0.3">
      <c r="A207" s="33" t="s">
        <v>5802</v>
      </c>
      <c r="B207" s="39" t="s">
        <v>6059</v>
      </c>
      <c r="C207" s="40" t="s">
        <v>2322</v>
      </c>
      <c r="D207" s="271">
        <f>+D208</f>
        <v>0</v>
      </c>
      <c r="E207" s="271"/>
      <c r="F207" s="37"/>
      <c r="G207" s="37"/>
      <c r="H207" s="37"/>
      <c r="I207" s="37"/>
      <c r="J207" s="37"/>
      <c r="K207" s="37"/>
      <c r="L207" s="38"/>
    </row>
    <row r="208" spans="1:12" x14ac:dyDescent="0.3">
      <c r="A208" s="85" t="s">
        <v>5803</v>
      </c>
      <c r="B208" s="86" t="s">
        <v>6060</v>
      </c>
      <c r="C208" s="87" t="s">
        <v>2322</v>
      </c>
      <c r="D208" s="270">
        <f>+'Inventario riclass'!D190</f>
        <v>0</v>
      </c>
      <c r="E208" s="271"/>
      <c r="F208" s="37" t="s">
        <v>5804</v>
      </c>
      <c r="G208" s="37" t="s">
        <v>5821</v>
      </c>
      <c r="H208" s="37" t="s">
        <v>5799</v>
      </c>
      <c r="I208" s="37">
        <v>2</v>
      </c>
      <c r="J208" s="37" t="s">
        <v>6061</v>
      </c>
      <c r="K208" s="37" t="s">
        <v>5805</v>
      </c>
      <c r="L208" s="38"/>
    </row>
    <row r="209" spans="1:12" x14ac:dyDescent="0.3">
      <c r="A209" s="33" t="s">
        <v>5802</v>
      </c>
      <c r="B209" s="39" t="s">
        <v>6062</v>
      </c>
      <c r="C209" s="40" t="s">
        <v>2323</v>
      </c>
      <c r="D209" s="271">
        <f>+D210</f>
        <v>0</v>
      </c>
      <c r="E209" s="271"/>
      <c r="F209" s="37"/>
      <c r="G209" s="37"/>
      <c r="H209" s="37"/>
      <c r="I209" s="37"/>
      <c r="J209" s="37"/>
      <c r="K209" s="37"/>
      <c r="L209" s="38"/>
    </row>
    <row r="210" spans="1:12" x14ac:dyDescent="0.3">
      <c r="A210" s="85" t="s">
        <v>5803</v>
      </c>
      <c r="B210" s="86" t="s">
        <v>6063</v>
      </c>
      <c r="C210" s="87" t="s">
        <v>2323</v>
      </c>
      <c r="D210" s="270">
        <f>+'Inventario riclass'!D192</f>
        <v>0</v>
      </c>
      <c r="E210" s="271"/>
      <c r="F210" s="37" t="s">
        <v>5804</v>
      </c>
      <c r="G210" s="37" t="s">
        <v>5821</v>
      </c>
      <c r="H210" s="37" t="s">
        <v>5799</v>
      </c>
      <c r="I210" s="37">
        <v>2</v>
      </c>
      <c r="J210" s="37" t="s">
        <v>6061</v>
      </c>
      <c r="K210" s="37" t="s">
        <v>5805</v>
      </c>
      <c r="L210" s="38"/>
    </row>
    <row r="211" spans="1:12" x14ac:dyDescent="0.3">
      <c r="A211" s="33" t="s">
        <v>5802</v>
      </c>
      <c r="B211" s="39" t="s">
        <v>6064</v>
      </c>
      <c r="C211" s="40" t="s">
        <v>2324</v>
      </c>
      <c r="D211" s="271">
        <f>+D212</f>
        <v>6797615.96</v>
      </c>
      <c r="E211" s="271"/>
      <c r="F211" s="37"/>
      <c r="G211" s="37"/>
      <c r="H211" s="37"/>
      <c r="I211" s="37"/>
      <c r="J211" s="37"/>
      <c r="K211" s="37"/>
      <c r="L211" s="38"/>
    </row>
    <row r="212" spans="1:12" x14ac:dyDescent="0.3">
      <c r="A212" s="85" t="s">
        <v>5803</v>
      </c>
      <c r="B212" s="86" t="s">
        <v>6065</v>
      </c>
      <c r="C212" s="87" t="s">
        <v>2324</v>
      </c>
      <c r="D212" s="270">
        <f>+'Inventario riclass'!D194</f>
        <v>6797615.96</v>
      </c>
      <c r="E212" s="271"/>
      <c r="F212" s="37" t="s">
        <v>5804</v>
      </c>
      <c r="G212" s="37" t="s">
        <v>5821</v>
      </c>
      <c r="H212" s="37" t="s">
        <v>5799</v>
      </c>
      <c r="I212" s="37">
        <v>2</v>
      </c>
      <c r="J212" s="37" t="s">
        <v>6061</v>
      </c>
      <c r="K212" s="37" t="s">
        <v>5805</v>
      </c>
      <c r="L212" s="38"/>
    </row>
    <row r="213" spans="1:12" x14ac:dyDescent="0.3">
      <c r="A213" s="27" t="s">
        <v>5800</v>
      </c>
      <c r="B213" s="28" t="s">
        <v>6066</v>
      </c>
      <c r="C213" s="29" t="s">
        <v>6067</v>
      </c>
      <c r="D213" s="320">
        <f>+D214+D217+D220+D223+D226+D229</f>
        <v>0</v>
      </c>
      <c r="E213" s="321"/>
      <c r="F213" s="31"/>
      <c r="G213" s="31"/>
      <c r="H213" s="31"/>
      <c r="I213" s="31"/>
      <c r="J213" s="31"/>
      <c r="K213" s="31"/>
      <c r="L213" s="32"/>
    </row>
    <row r="214" spans="1:12" x14ac:dyDescent="0.3">
      <c r="A214" s="33" t="s">
        <v>5801</v>
      </c>
      <c r="B214" s="34" t="s">
        <v>6068</v>
      </c>
      <c r="C214" s="35" t="s">
        <v>2325</v>
      </c>
      <c r="D214" s="321">
        <f>+D215</f>
        <v>0</v>
      </c>
      <c r="E214" s="321"/>
      <c r="F214" s="43"/>
      <c r="G214" s="43"/>
      <c r="H214" s="43"/>
      <c r="I214" s="43"/>
      <c r="J214" s="43"/>
      <c r="K214" s="43"/>
      <c r="L214" s="44"/>
    </row>
    <row r="215" spans="1:12" x14ac:dyDescent="0.3">
      <c r="A215" s="33" t="s">
        <v>5802</v>
      </c>
      <c r="B215" s="39" t="s">
        <v>6069</v>
      </c>
      <c r="C215" s="40" t="s">
        <v>2325</v>
      </c>
      <c r="D215" s="271">
        <f>+D216</f>
        <v>0</v>
      </c>
      <c r="E215" s="271"/>
      <c r="F215" s="43"/>
      <c r="G215" s="43"/>
      <c r="H215" s="43"/>
      <c r="I215" s="43"/>
      <c r="J215" s="43"/>
      <c r="K215" s="43"/>
      <c r="L215" s="44"/>
    </row>
    <row r="216" spans="1:12" x14ac:dyDescent="0.3">
      <c r="A216" s="85" t="s">
        <v>5803</v>
      </c>
      <c r="B216" s="86" t="s">
        <v>6070</v>
      </c>
      <c r="C216" s="87" t="s">
        <v>2325</v>
      </c>
      <c r="D216" s="270">
        <f>+'Inventario riclass'!D198</f>
        <v>0</v>
      </c>
      <c r="E216" s="271"/>
      <c r="F216" s="37" t="s">
        <v>5804</v>
      </c>
      <c r="G216" s="37" t="s">
        <v>5821</v>
      </c>
      <c r="H216" s="37" t="s">
        <v>5796</v>
      </c>
      <c r="I216" s="37">
        <v>1</v>
      </c>
      <c r="J216" s="37" t="s">
        <v>5918</v>
      </c>
      <c r="K216" s="37" t="s">
        <v>5805</v>
      </c>
      <c r="L216" s="38"/>
    </row>
    <row r="217" spans="1:12" x14ac:dyDescent="0.3">
      <c r="A217" s="33" t="s">
        <v>5801</v>
      </c>
      <c r="B217" s="34" t="s">
        <v>6071</v>
      </c>
      <c r="C217" s="35" t="s">
        <v>2326</v>
      </c>
      <c r="D217" s="321">
        <f>+D218</f>
        <v>0</v>
      </c>
      <c r="E217" s="321"/>
      <c r="F217" s="43"/>
      <c r="G217" s="43"/>
      <c r="H217" s="37"/>
      <c r="I217" s="37"/>
      <c r="J217" s="37"/>
      <c r="K217" s="37"/>
      <c r="L217" s="38"/>
    </row>
    <row r="218" spans="1:12" x14ac:dyDescent="0.3">
      <c r="A218" s="33" t="s">
        <v>5802</v>
      </c>
      <c r="B218" s="39" t="s">
        <v>6072</v>
      </c>
      <c r="C218" s="40" t="s">
        <v>2326</v>
      </c>
      <c r="D218" s="271">
        <f>+D219</f>
        <v>0</v>
      </c>
      <c r="E218" s="271"/>
      <c r="F218" s="43"/>
      <c r="G218" s="43"/>
      <c r="H218" s="37"/>
      <c r="I218" s="37"/>
      <c r="J218" s="37"/>
      <c r="K218" s="37"/>
      <c r="L218" s="38"/>
    </row>
    <row r="219" spans="1:12" x14ac:dyDescent="0.3">
      <c r="A219" s="85" t="s">
        <v>5803</v>
      </c>
      <c r="B219" s="86" t="s">
        <v>6073</v>
      </c>
      <c r="C219" s="87" t="s">
        <v>2326</v>
      </c>
      <c r="D219" s="270">
        <f>+'Inventario riclass'!D201</f>
        <v>0</v>
      </c>
      <c r="E219" s="271"/>
      <c r="F219" s="37" t="s">
        <v>5804</v>
      </c>
      <c r="G219" s="37" t="s">
        <v>5821</v>
      </c>
      <c r="H219" s="37" t="s">
        <v>5796</v>
      </c>
      <c r="I219" s="37">
        <v>1</v>
      </c>
      <c r="J219" s="37" t="s">
        <v>5918</v>
      </c>
      <c r="K219" s="37" t="s">
        <v>5805</v>
      </c>
      <c r="L219" s="38"/>
    </row>
    <row r="220" spans="1:12" x14ac:dyDescent="0.3">
      <c r="A220" s="33" t="s">
        <v>5801</v>
      </c>
      <c r="B220" s="34" t="s">
        <v>6074</v>
      </c>
      <c r="C220" s="35" t="s">
        <v>2327</v>
      </c>
      <c r="D220" s="321">
        <f>+D221</f>
        <v>0</v>
      </c>
      <c r="E220" s="321"/>
      <c r="F220" s="43"/>
      <c r="G220" s="43"/>
      <c r="H220" s="37"/>
      <c r="I220" s="37"/>
      <c r="J220" s="37"/>
      <c r="K220" s="37"/>
      <c r="L220" s="38"/>
    </row>
    <row r="221" spans="1:12" x14ac:dyDescent="0.3">
      <c r="A221" s="33" t="s">
        <v>5802</v>
      </c>
      <c r="B221" s="39" t="s">
        <v>6075</v>
      </c>
      <c r="C221" s="40" t="s">
        <v>2327</v>
      </c>
      <c r="D221" s="271">
        <f>+D222</f>
        <v>0</v>
      </c>
      <c r="E221" s="271"/>
      <c r="F221" s="43"/>
      <c r="G221" s="43"/>
      <c r="H221" s="37"/>
      <c r="I221" s="37"/>
      <c r="J221" s="37"/>
      <c r="K221" s="37"/>
      <c r="L221" s="38"/>
    </row>
    <row r="222" spans="1:12" x14ac:dyDescent="0.3">
      <c r="A222" s="85" t="s">
        <v>5803</v>
      </c>
      <c r="B222" s="86" t="s">
        <v>6076</v>
      </c>
      <c r="C222" s="87" t="s">
        <v>2327</v>
      </c>
      <c r="D222" s="270">
        <f>+'Inventario riclass'!D204</f>
        <v>0</v>
      </c>
      <c r="E222" s="271"/>
      <c r="F222" s="37" t="s">
        <v>5804</v>
      </c>
      <c r="G222" s="37" t="s">
        <v>5821</v>
      </c>
      <c r="H222" s="37" t="s">
        <v>5796</v>
      </c>
      <c r="I222" s="37">
        <v>1</v>
      </c>
      <c r="J222" s="37" t="s">
        <v>5918</v>
      </c>
      <c r="K222" s="37" t="s">
        <v>5805</v>
      </c>
      <c r="L222" s="38"/>
    </row>
    <row r="223" spans="1:12" x14ac:dyDescent="0.3">
      <c r="A223" s="33" t="s">
        <v>5801</v>
      </c>
      <c r="B223" s="34" t="s">
        <v>6077</v>
      </c>
      <c r="C223" s="35" t="s">
        <v>2328</v>
      </c>
      <c r="D223" s="321">
        <f>+D224</f>
        <v>0</v>
      </c>
      <c r="E223" s="321"/>
      <c r="F223" s="43"/>
      <c r="G223" s="43"/>
      <c r="H223" s="37"/>
      <c r="I223" s="37"/>
      <c r="J223" s="37"/>
      <c r="K223" s="37"/>
      <c r="L223" s="38"/>
    </row>
    <row r="224" spans="1:12" x14ac:dyDescent="0.3">
      <c r="A224" s="33" t="s">
        <v>5802</v>
      </c>
      <c r="B224" s="39" t="s">
        <v>6078</v>
      </c>
      <c r="C224" s="40" t="s">
        <v>2328</v>
      </c>
      <c r="D224" s="271">
        <f>+D225</f>
        <v>0</v>
      </c>
      <c r="E224" s="271"/>
      <c r="F224" s="43"/>
      <c r="G224" s="43"/>
      <c r="H224" s="37"/>
      <c r="I224" s="37"/>
      <c r="J224" s="37"/>
      <c r="K224" s="37"/>
      <c r="L224" s="38"/>
    </row>
    <row r="225" spans="1:12" x14ac:dyDescent="0.3">
      <c r="A225" s="85" t="s">
        <v>5803</v>
      </c>
      <c r="B225" s="86" t="s">
        <v>6079</v>
      </c>
      <c r="C225" s="87" t="s">
        <v>2328</v>
      </c>
      <c r="D225" s="270">
        <f>+'Inventario riclass'!D207</f>
        <v>0</v>
      </c>
      <c r="E225" s="271"/>
      <c r="F225" s="37" t="s">
        <v>5804</v>
      </c>
      <c r="G225" s="37" t="s">
        <v>5821</v>
      </c>
      <c r="H225" s="37" t="s">
        <v>5796</v>
      </c>
      <c r="I225" s="37">
        <v>1</v>
      </c>
      <c r="J225" s="37" t="s">
        <v>5918</v>
      </c>
      <c r="K225" s="37" t="s">
        <v>5805</v>
      </c>
      <c r="L225" s="38"/>
    </row>
    <row r="226" spans="1:12" x14ac:dyDescent="0.3">
      <c r="A226" s="33" t="s">
        <v>5801</v>
      </c>
      <c r="B226" s="34" t="s">
        <v>6080</v>
      </c>
      <c r="C226" s="35" t="s">
        <v>2329</v>
      </c>
      <c r="D226" s="321">
        <f>+D227</f>
        <v>0</v>
      </c>
      <c r="E226" s="321"/>
      <c r="F226" s="43"/>
      <c r="G226" s="43"/>
      <c r="H226" s="37"/>
      <c r="I226" s="37"/>
      <c r="J226" s="37"/>
      <c r="K226" s="37"/>
      <c r="L226" s="38"/>
    </row>
    <row r="227" spans="1:12" x14ac:dyDescent="0.3">
      <c r="A227" s="33" t="s">
        <v>5802</v>
      </c>
      <c r="B227" s="39" t="s">
        <v>6081</v>
      </c>
      <c r="C227" s="40" t="s">
        <v>2329</v>
      </c>
      <c r="D227" s="271">
        <f>+D228</f>
        <v>0</v>
      </c>
      <c r="E227" s="271"/>
      <c r="F227" s="43"/>
      <c r="G227" s="43"/>
      <c r="H227" s="37"/>
      <c r="I227" s="37"/>
      <c r="J227" s="37"/>
      <c r="K227" s="37"/>
      <c r="L227" s="38"/>
    </row>
    <row r="228" spans="1:12" x14ac:dyDescent="0.3">
      <c r="A228" s="85" t="s">
        <v>5803</v>
      </c>
      <c r="B228" s="86" t="s">
        <v>6082</v>
      </c>
      <c r="C228" s="87" t="s">
        <v>2329</v>
      </c>
      <c r="D228" s="270">
        <f>+'Inventario riclass'!D210</f>
        <v>0</v>
      </c>
      <c r="E228" s="271"/>
      <c r="F228" s="37" t="s">
        <v>5804</v>
      </c>
      <c r="G228" s="37" t="s">
        <v>5821</v>
      </c>
      <c r="H228" s="37" t="s">
        <v>5796</v>
      </c>
      <c r="I228" s="37">
        <v>1</v>
      </c>
      <c r="J228" s="37" t="s">
        <v>5918</v>
      </c>
      <c r="K228" s="37" t="s">
        <v>5805</v>
      </c>
      <c r="L228" s="38"/>
    </row>
    <row r="229" spans="1:12" x14ac:dyDescent="0.3">
      <c r="A229" s="33" t="s">
        <v>5801</v>
      </c>
      <c r="B229" s="34" t="s">
        <v>6083</v>
      </c>
      <c r="C229" s="35" t="s">
        <v>2330</v>
      </c>
      <c r="D229" s="321">
        <f>+D230</f>
        <v>0</v>
      </c>
      <c r="E229" s="321"/>
      <c r="F229" s="43"/>
      <c r="G229" s="43"/>
      <c r="H229" s="37"/>
      <c r="I229" s="37"/>
      <c r="J229" s="37"/>
      <c r="K229" s="37"/>
      <c r="L229" s="38"/>
    </row>
    <row r="230" spans="1:12" x14ac:dyDescent="0.3">
      <c r="A230" s="33" t="s">
        <v>5802</v>
      </c>
      <c r="B230" s="39" t="s">
        <v>6084</v>
      </c>
      <c r="C230" s="40" t="s">
        <v>2330</v>
      </c>
      <c r="D230" s="271">
        <f>+D231</f>
        <v>0</v>
      </c>
      <c r="E230" s="271"/>
      <c r="F230" s="43"/>
      <c r="G230" s="43"/>
      <c r="H230" s="37"/>
      <c r="I230" s="37"/>
      <c r="J230" s="37"/>
      <c r="K230" s="37"/>
      <c r="L230" s="38"/>
    </row>
    <row r="231" spans="1:12" x14ac:dyDescent="0.3">
      <c r="A231" s="85" t="s">
        <v>5803</v>
      </c>
      <c r="B231" s="86" t="s">
        <v>6085</v>
      </c>
      <c r="C231" s="87" t="s">
        <v>2330</v>
      </c>
      <c r="D231" s="270">
        <f>+'Inventario riclass'!D213</f>
        <v>0</v>
      </c>
      <c r="E231" s="271"/>
      <c r="F231" s="37" t="s">
        <v>5804</v>
      </c>
      <c r="G231" s="37" t="s">
        <v>5821</v>
      </c>
      <c r="H231" s="37" t="s">
        <v>5796</v>
      </c>
      <c r="I231" s="37">
        <v>1</v>
      </c>
      <c r="J231" s="37" t="s">
        <v>5918</v>
      </c>
      <c r="K231" s="37" t="s">
        <v>5805</v>
      </c>
      <c r="L231" s="38"/>
    </row>
    <row r="232" spans="1:12" x14ac:dyDescent="0.3">
      <c r="A232" s="27" t="s">
        <v>5800</v>
      </c>
      <c r="B232" s="28" t="s">
        <v>6086</v>
      </c>
      <c r="C232" s="29" t="s">
        <v>6087</v>
      </c>
      <c r="D232" s="320">
        <f>+D233+D236</f>
        <v>1214875.04</v>
      </c>
      <c r="E232" s="321"/>
      <c r="F232" s="31"/>
      <c r="G232" s="31"/>
      <c r="H232" s="37"/>
      <c r="I232" s="37"/>
      <c r="J232" s="37"/>
      <c r="K232" s="37"/>
      <c r="L232" s="38"/>
    </row>
    <row r="233" spans="1:12" x14ac:dyDescent="0.3">
      <c r="A233" s="33" t="s">
        <v>5801</v>
      </c>
      <c r="B233" s="34" t="s">
        <v>6088</v>
      </c>
      <c r="C233" s="35" t="s">
        <v>6089</v>
      </c>
      <c r="D233" s="321">
        <f>+D234</f>
        <v>1214875.04</v>
      </c>
      <c r="E233" s="321"/>
      <c r="F233" s="37"/>
      <c r="G233" s="37"/>
      <c r="H233" s="37"/>
      <c r="I233" s="37"/>
      <c r="J233" s="37"/>
      <c r="K233" s="37"/>
      <c r="L233" s="38"/>
    </row>
    <row r="234" spans="1:12" x14ac:dyDescent="0.3">
      <c r="A234" s="33" t="s">
        <v>5802</v>
      </c>
      <c r="B234" s="39" t="s">
        <v>6090</v>
      </c>
      <c r="C234" s="40" t="s">
        <v>6089</v>
      </c>
      <c r="D234" s="271">
        <f>+D235</f>
        <v>1214875.04</v>
      </c>
      <c r="E234" s="271"/>
      <c r="F234" s="37"/>
      <c r="G234" s="37"/>
      <c r="H234" s="37"/>
      <c r="I234" s="37"/>
      <c r="J234" s="37"/>
      <c r="K234" s="37"/>
      <c r="L234" s="38"/>
    </row>
    <row r="235" spans="1:12" x14ac:dyDescent="0.3">
      <c r="A235" s="85" t="s">
        <v>5803</v>
      </c>
      <c r="B235" s="86" t="s">
        <v>6091</v>
      </c>
      <c r="C235" s="87" t="s">
        <v>6089</v>
      </c>
      <c r="D235" s="270">
        <f>+'Dati extracont'!D96</f>
        <v>1214875.04</v>
      </c>
      <c r="E235" s="271"/>
      <c r="F235" s="37" t="s">
        <v>5804</v>
      </c>
      <c r="G235" s="37" t="s">
        <v>5821</v>
      </c>
      <c r="H235" s="37" t="s">
        <v>5799</v>
      </c>
      <c r="I235" s="37">
        <v>3</v>
      </c>
      <c r="J235" s="37" t="s">
        <v>5805</v>
      </c>
      <c r="K235" s="37" t="s">
        <v>5805</v>
      </c>
      <c r="L235" s="38"/>
    </row>
    <row r="236" spans="1:12" x14ac:dyDescent="0.3">
      <c r="A236" s="33" t="s">
        <v>5801</v>
      </c>
      <c r="B236" s="34" t="s">
        <v>6092</v>
      </c>
      <c r="C236" s="35" t="s">
        <v>6093</v>
      </c>
      <c r="D236" s="321">
        <f>+D237</f>
        <v>0</v>
      </c>
      <c r="E236" s="321"/>
      <c r="F236" s="37"/>
      <c r="G236" s="37"/>
      <c r="H236" s="37"/>
      <c r="I236" s="37"/>
      <c r="J236" s="37"/>
      <c r="K236" s="37"/>
      <c r="L236" s="38"/>
    </row>
    <row r="237" spans="1:12" x14ac:dyDescent="0.3">
      <c r="A237" s="33" t="s">
        <v>5802</v>
      </c>
      <c r="B237" s="39" t="s">
        <v>6094</v>
      </c>
      <c r="C237" s="40" t="s">
        <v>6093</v>
      </c>
      <c r="D237" s="271">
        <f>+D238</f>
        <v>0</v>
      </c>
      <c r="E237" s="271"/>
      <c r="F237" s="37"/>
      <c r="G237" s="37"/>
      <c r="H237" s="37"/>
      <c r="I237" s="37"/>
      <c r="J237" s="37"/>
      <c r="K237" s="37"/>
      <c r="L237" s="38"/>
    </row>
    <row r="238" spans="1:12" x14ac:dyDescent="0.3">
      <c r="A238" s="85" t="s">
        <v>5803</v>
      </c>
      <c r="B238" s="86" t="s">
        <v>6095</v>
      </c>
      <c r="C238" s="87" t="s">
        <v>6093</v>
      </c>
      <c r="D238" s="270">
        <f>+'Dati extracont'!D99</f>
        <v>0</v>
      </c>
      <c r="E238" s="271"/>
      <c r="F238" s="37" t="s">
        <v>5804</v>
      </c>
      <c r="G238" s="37" t="s">
        <v>5821</v>
      </c>
      <c r="H238" s="37" t="s">
        <v>5799</v>
      </c>
      <c r="I238" s="37">
        <v>3</v>
      </c>
      <c r="J238" s="37" t="s">
        <v>5805</v>
      </c>
      <c r="K238" s="37" t="s">
        <v>5805</v>
      </c>
      <c r="L238" s="38"/>
    </row>
    <row r="239" spans="1:12" x14ac:dyDescent="0.3">
      <c r="A239" s="27" t="s">
        <v>5800</v>
      </c>
      <c r="B239" s="28" t="s">
        <v>6096</v>
      </c>
      <c r="C239" s="29" t="s">
        <v>6097</v>
      </c>
      <c r="D239" s="320">
        <f>+D240+D249+D256+D261+D268+D271+D284+D289+D320+D323+D330</f>
        <v>0</v>
      </c>
      <c r="E239" s="321"/>
      <c r="F239" s="31"/>
      <c r="G239" s="31"/>
      <c r="H239" s="31"/>
      <c r="I239" s="31"/>
      <c r="J239" s="31"/>
      <c r="K239" s="31"/>
      <c r="L239" s="32"/>
    </row>
    <row r="240" spans="1:12" ht="25.5" customHeight="1" x14ac:dyDescent="0.3">
      <c r="A240" s="33" t="s">
        <v>5801</v>
      </c>
      <c r="B240" s="34" t="s">
        <v>6098</v>
      </c>
      <c r="C240" s="35" t="s">
        <v>6099</v>
      </c>
      <c r="D240" s="321">
        <f>+D241+D243+D245+D247</f>
        <v>0</v>
      </c>
      <c r="E240" s="321"/>
      <c r="F240" s="37"/>
      <c r="G240" s="37"/>
      <c r="H240" s="37"/>
      <c r="I240" s="37"/>
      <c r="J240" s="37"/>
      <c r="K240" s="37"/>
      <c r="L240" s="38"/>
    </row>
    <row r="241" spans="1:12" x14ac:dyDescent="0.3">
      <c r="A241" s="33" t="s">
        <v>5802</v>
      </c>
      <c r="B241" s="39" t="s">
        <v>6100</v>
      </c>
      <c r="C241" s="40" t="s">
        <v>2340</v>
      </c>
      <c r="D241" s="271">
        <f>+D242</f>
        <v>0</v>
      </c>
      <c r="E241" s="271"/>
      <c r="F241" s="37"/>
      <c r="G241" s="37"/>
      <c r="H241" s="37"/>
      <c r="I241" s="37"/>
      <c r="J241" s="37"/>
      <c r="K241" s="37"/>
      <c r="L241" s="38"/>
    </row>
    <row r="242" spans="1:12" x14ac:dyDescent="0.3">
      <c r="A242" s="85" t="s">
        <v>5803</v>
      </c>
      <c r="B242" s="86" t="s">
        <v>6101</v>
      </c>
      <c r="C242" s="87" t="s">
        <v>2340</v>
      </c>
      <c r="D242" s="270">
        <f>+'Inventario riclass'!D217</f>
        <v>0</v>
      </c>
      <c r="E242" s="271"/>
      <c r="F242" s="37" t="s">
        <v>5804</v>
      </c>
      <c r="G242" s="37" t="s">
        <v>5821</v>
      </c>
      <c r="H242" s="37" t="s">
        <v>5799</v>
      </c>
      <c r="I242" s="37">
        <v>2</v>
      </c>
      <c r="J242" s="37" t="s">
        <v>5925</v>
      </c>
      <c r="K242" s="37" t="s">
        <v>5805</v>
      </c>
      <c r="L242" s="38"/>
    </row>
    <row r="243" spans="1:12" x14ac:dyDescent="0.3">
      <c r="A243" s="33" t="s">
        <v>5802</v>
      </c>
      <c r="B243" s="39" t="s">
        <v>6102</v>
      </c>
      <c r="C243" s="40" t="s">
        <v>2341</v>
      </c>
      <c r="D243" s="271">
        <f>+D244</f>
        <v>0</v>
      </c>
      <c r="E243" s="271"/>
      <c r="F243" s="37"/>
      <c r="G243" s="37"/>
      <c r="H243" s="37"/>
      <c r="I243" s="37"/>
      <c r="J243" s="37"/>
      <c r="K243" s="37"/>
      <c r="L243" s="38"/>
    </row>
    <row r="244" spans="1:12" x14ac:dyDescent="0.3">
      <c r="A244" s="85" t="s">
        <v>5803</v>
      </c>
      <c r="B244" s="86" t="s">
        <v>6103</v>
      </c>
      <c r="C244" s="87" t="s">
        <v>2341</v>
      </c>
      <c r="D244" s="270">
        <f>+'Inventario riclass'!D219</f>
        <v>0</v>
      </c>
      <c r="E244" s="271"/>
      <c r="F244" s="37" t="s">
        <v>5804</v>
      </c>
      <c r="G244" s="37" t="s">
        <v>5821</v>
      </c>
      <c r="H244" s="37" t="s">
        <v>5799</v>
      </c>
      <c r="I244" s="37">
        <v>2</v>
      </c>
      <c r="J244" s="37" t="s">
        <v>5925</v>
      </c>
      <c r="K244" s="37" t="s">
        <v>5805</v>
      </c>
      <c r="L244" s="38"/>
    </row>
    <row r="245" spans="1:12" ht="29.25" customHeight="1" x14ac:dyDescent="0.3">
      <c r="A245" s="33" t="s">
        <v>5802</v>
      </c>
      <c r="B245" s="39" t="s">
        <v>6104</v>
      </c>
      <c r="C245" s="40" t="s">
        <v>2342</v>
      </c>
      <c r="D245" s="271">
        <f>+D246</f>
        <v>0</v>
      </c>
      <c r="E245" s="271"/>
      <c r="F245" s="37"/>
      <c r="G245" s="37"/>
      <c r="H245" s="37"/>
      <c r="I245" s="37"/>
      <c r="J245" s="37"/>
      <c r="K245" s="37"/>
      <c r="L245" s="38"/>
    </row>
    <row r="246" spans="1:12" x14ac:dyDescent="0.3">
      <c r="A246" s="85" t="s">
        <v>5803</v>
      </c>
      <c r="B246" s="86" t="s">
        <v>6105</v>
      </c>
      <c r="C246" s="87" t="s">
        <v>2342</v>
      </c>
      <c r="D246" s="270">
        <f>+'Inventario riclass'!D221</f>
        <v>0</v>
      </c>
      <c r="E246" s="271"/>
      <c r="F246" s="37" t="s">
        <v>5804</v>
      </c>
      <c r="G246" s="37" t="s">
        <v>5821</v>
      </c>
      <c r="H246" s="37" t="s">
        <v>5799</v>
      </c>
      <c r="I246" s="37">
        <v>2</v>
      </c>
      <c r="J246" s="37" t="s">
        <v>5925</v>
      </c>
      <c r="K246" s="37" t="s">
        <v>5805</v>
      </c>
      <c r="L246" s="38"/>
    </row>
    <row r="247" spans="1:12" x14ac:dyDescent="0.3">
      <c r="A247" s="33" t="s">
        <v>5802</v>
      </c>
      <c r="B247" s="39" t="s">
        <v>6106</v>
      </c>
      <c r="C247" s="40" t="s">
        <v>6107</v>
      </c>
      <c r="D247" s="271">
        <f>+D248</f>
        <v>0</v>
      </c>
      <c r="E247" s="271"/>
      <c r="F247" s="37"/>
      <c r="G247" s="37"/>
      <c r="H247" s="37"/>
      <c r="I247" s="37"/>
      <c r="J247" s="37"/>
      <c r="K247" s="37"/>
      <c r="L247" s="38"/>
    </row>
    <row r="248" spans="1:12" x14ac:dyDescent="0.3">
      <c r="A248" s="85" t="s">
        <v>5803</v>
      </c>
      <c r="B248" s="86" t="s">
        <v>6108</v>
      </c>
      <c r="C248" s="87" t="s">
        <v>6107</v>
      </c>
      <c r="D248" s="270">
        <f>+'Inventario riclass'!D223</f>
        <v>0</v>
      </c>
      <c r="E248" s="271"/>
      <c r="F248" s="37" t="s">
        <v>5804</v>
      </c>
      <c r="G248" s="37" t="s">
        <v>5821</v>
      </c>
      <c r="H248" s="37" t="s">
        <v>5799</v>
      </c>
      <c r="I248" s="37">
        <v>2</v>
      </c>
      <c r="J248" s="37" t="s">
        <v>5925</v>
      </c>
      <c r="K248" s="37" t="s">
        <v>5805</v>
      </c>
      <c r="L248" s="38"/>
    </row>
    <row r="249" spans="1:12" x14ac:dyDescent="0.3">
      <c r="A249" s="33" t="s">
        <v>5801</v>
      </c>
      <c r="B249" s="34" t="s">
        <v>6109</v>
      </c>
      <c r="C249" s="35" t="s">
        <v>6110</v>
      </c>
      <c r="D249" s="321">
        <f>+D250+D252+D254</f>
        <v>0</v>
      </c>
      <c r="E249" s="321"/>
      <c r="F249" s="37"/>
      <c r="G249" s="37"/>
      <c r="H249" s="37"/>
      <c r="I249" s="37"/>
      <c r="J249" s="37"/>
      <c r="K249" s="37"/>
      <c r="L249" s="38"/>
    </row>
    <row r="250" spans="1:12" x14ac:dyDescent="0.3">
      <c r="A250" s="33" t="s">
        <v>5802</v>
      </c>
      <c r="B250" s="39" t="s">
        <v>6111</v>
      </c>
      <c r="C250" s="40" t="s">
        <v>2344</v>
      </c>
      <c r="D250" s="271">
        <f>+D251</f>
        <v>0</v>
      </c>
      <c r="E250" s="271"/>
      <c r="F250" s="37"/>
      <c r="G250" s="37"/>
      <c r="H250" s="37"/>
      <c r="I250" s="37"/>
      <c r="J250" s="37"/>
      <c r="K250" s="37"/>
      <c r="L250" s="38"/>
    </row>
    <row r="251" spans="1:12" x14ac:dyDescent="0.3">
      <c r="A251" s="85" t="s">
        <v>5803</v>
      </c>
      <c r="B251" s="86" t="s">
        <v>6112</v>
      </c>
      <c r="C251" s="87" t="s">
        <v>2344</v>
      </c>
      <c r="D251" s="270">
        <f>+'Inventario riclass'!D226</f>
        <v>0</v>
      </c>
      <c r="E251" s="271"/>
      <c r="F251" s="37" t="s">
        <v>5804</v>
      </c>
      <c r="G251" s="37" t="s">
        <v>5821</v>
      </c>
      <c r="H251" s="37" t="s">
        <v>5799</v>
      </c>
      <c r="I251" s="37">
        <v>2</v>
      </c>
      <c r="J251" s="37" t="s">
        <v>5936</v>
      </c>
      <c r="K251" s="37" t="s">
        <v>5805</v>
      </c>
      <c r="L251" s="38"/>
    </row>
    <row r="252" spans="1:12" x14ac:dyDescent="0.3">
      <c r="A252" s="33" t="s">
        <v>5802</v>
      </c>
      <c r="B252" s="39" t="s">
        <v>6113</v>
      </c>
      <c r="C252" s="40" t="s">
        <v>2345</v>
      </c>
      <c r="D252" s="271">
        <f>+D253</f>
        <v>0</v>
      </c>
      <c r="E252" s="271"/>
      <c r="F252" s="37"/>
      <c r="G252" s="37"/>
      <c r="H252" s="37"/>
      <c r="I252" s="37"/>
      <c r="J252" s="37"/>
      <c r="K252" s="37"/>
      <c r="L252" s="38"/>
    </row>
    <row r="253" spans="1:12" x14ac:dyDescent="0.3">
      <c r="A253" s="85" t="s">
        <v>5803</v>
      </c>
      <c r="B253" s="86" t="s">
        <v>6114</v>
      </c>
      <c r="C253" s="87" t="s">
        <v>2345</v>
      </c>
      <c r="D253" s="270">
        <f>+'Inventario riclass'!D228</f>
        <v>0</v>
      </c>
      <c r="E253" s="271"/>
      <c r="F253" s="37" t="s">
        <v>5804</v>
      </c>
      <c r="G253" s="37" t="s">
        <v>5821</v>
      </c>
      <c r="H253" s="37" t="s">
        <v>5799</v>
      </c>
      <c r="I253" s="37">
        <v>2</v>
      </c>
      <c r="J253" s="37" t="s">
        <v>5936</v>
      </c>
      <c r="K253" s="37" t="s">
        <v>5805</v>
      </c>
      <c r="L253" s="38"/>
    </row>
    <row r="254" spans="1:12" x14ac:dyDescent="0.3">
      <c r="A254" s="33" t="s">
        <v>5802</v>
      </c>
      <c r="B254" s="39" t="s">
        <v>6115</v>
      </c>
      <c r="C254" s="40" t="s">
        <v>6116</v>
      </c>
      <c r="D254" s="271">
        <f>+D255</f>
        <v>0</v>
      </c>
      <c r="E254" s="271"/>
      <c r="F254" s="37"/>
      <c r="G254" s="37"/>
      <c r="H254" s="37"/>
      <c r="I254" s="37"/>
      <c r="J254" s="37"/>
      <c r="K254" s="37"/>
      <c r="L254" s="38"/>
    </row>
    <row r="255" spans="1:12" x14ac:dyDescent="0.3">
      <c r="A255" s="85" t="s">
        <v>5803</v>
      </c>
      <c r="B255" s="86" t="s">
        <v>6117</v>
      </c>
      <c r="C255" s="87" t="s">
        <v>6116</v>
      </c>
      <c r="D255" s="270">
        <f>+'Inventario riclass'!D230</f>
        <v>0</v>
      </c>
      <c r="E255" s="271"/>
      <c r="F255" s="37" t="s">
        <v>5804</v>
      </c>
      <c r="G255" s="37" t="s">
        <v>5821</v>
      </c>
      <c r="H255" s="37" t="s">
        <v>5799</v>
      </c>
      <c r="I255" s="37">
        <v>2</v>
      </c>
      <c r="J255" s="37" t="s">
        <v>5936</v>
      </c>
      <c r="K255" s="37" t="s">
        <v>5805</v>
      </c>
      <c r="L255" s="38"/>
    </row>
    <row r="256" spans="1:12" x14ac:dyDescent="0.3">
      <c r="A256" s="33" t="s">
        <v>5801</v>
      </c>
      <c r="B256" s="34" t="s">
        <v>6118</v>
      </c>
      <c r="C256" s="35" t="s">
        <v>6119</v>
      </c>
      <c r="D256" s="321">
        <f>+D257+D259</f>
        <v>0</v>
      </c>
      <c r="E256" s="321"/>
      <c r="F256" s="37"/>
      <c r="G256" s="37"/>
      <c r="H256" s="37"/>
      <c r="I256" s="37"/>
      <c r="J256" s="37"/>
      <c r="K256" s="37"/>
      <c r="L256" s="38"/>
    </row>
    <row r="257" spans="1:12" x14ac:dyDescent="0.3">
      <c r="A257" s="33" t="s">
        <v>5802</v>
      </c>
      <c r="B257" s="39" t="s">
        <v>6120</v>
      </c>
      <c r="C257" s="40" t="s">
        <v>2347</v>
      </c>
      <c r="D257" s="271">
        <f>+D258</f>
        <v>0</v>
      </c>
      <c r="E257" s="271"/>
      <c r="F257" s="37"/>
      <c r="G257" s="37"/>
      <c r="H257" s="37"/>
      <c r="I257" s="37"/>
      <c r="J257" s="37"/>
      <c r="K257" s="37"/>
      <c r="L257" s="38"/>
    </row>
    <row r="258" spans="1:12" x14ac:dyDescent="0.3">
      <c r="A258" s="85" t="s">
        <v>5803</v>
      </c>
      <c r="B258" s="86" t="s">
        <v>6121</v>
      </c>
      <c r="C258" s="87" t="s">
        <v>2347</v>
      </c>
      <c r="D258" s="270">
        <f>+'Inventario riclass'!D233</f>
        <v>0</v>
      </c>
      <c r="E258" s="271"/>
      <c r="F258" s="37" t="s">
        <v>5804</v>
      </c>
      <c r="G258" s="37" t="s">
        <v>5821</v>
      </c>
      <c r="H258" s="37" t="s">
        <v>5799</v>
      </c>
      <c r="I258" s="37">
        <v>2</v>
      </c>
      <c r="J258" s="37" t="s">
        <v>5947</v>
      </c>
      <c r="K258" s="37" t="s">
        <v>6122</v>
      </c>
      <c r="L258" s="38"/>
    </row>
    <row r="259" spans="1:12" x14ac:dyDescent="0.3">
      <c r="A259" s="33" t="s">
        <v>5802</v>
      </c>
      <c r="B259" s="39" t="s">
        <v>6123</v>
      </c>
      <c r="C259" s="40" t="s">
        <v>2348</v>
      </c>
      <c r="D259" s="271">
        <f>+D260</f>
        <v>0</v>
      </c>
      <c r="E259" s="271"/>
      <c r="F259" s="37"/>
      <c r="G259" s="37"/>
      <c r="H259" s="37"/>
      <c r="I259" s="37"/>
      <c r="J259" s="37"/>
      <c r="K259" s="37"/>
      <c r="L259" s="38"/>
    </row>
    <row r="260" spans="1:12" x14ac:dyDescent="0.3">
      <c r="A260" s="85" t="s">
        <v>5803</v>
      </c>
      <c r="B260" s="86" t="s">
        <v>6124</v>
      </c>
      <c r="C260" s="87" t="s">
        <v>2348</v>
      </c>
      <c r="D260" s="270">
        <f>+'Inventario riclass'!D235</f>
        <v>0</v>
      </c>
      <c r="E260" s="271"/>
      <c r="F260" s="37" t="s">
        <v>5804</v>
      </c>
      <c r="G260" s="37" t="s">
        <v>5821</v>
      </c>
      <c r="H260" s="37" t="s">
        <v>5799</v>
      </c>
      <c r="I260" s="37">
        <v>2</v>
      </c>
      <c r="J260" s="37" t="s">
        <v>5947</v>
      </c>
      <c r="K260" s="37" t="s">
        <v>6122</v>
      </c>
      <c r="L260" s="38"/>
    </row>
    <row r="261" spans="1:12" x14ac:dyDescent="0.3">
      <c r="A261" s="33" t="s">
        <v>5801</v>
      </c>
      <c r="B261" s="34" t="s">
        <v>6125</v>
      </c>
      <c r="C261" s="42" t="s">
        <v>9595</v>
      </c>
      <c r="D261" s="321">
        <f>+D262+D264+D266</f>
        <v>0</v>
      </c>
      <c r="E261" s="321"/>
      <c r="F261" s="37"/>
      <c r="G261" s="37"/>
      <c r="H261" s="37"/>
      <c r="I261" s="37"/>
      <c r="J261" s="37"/>
      <c r="K261" s="37"/>
      <c r="L261" s="38"/>
    </row>
    <row r="262" spans="1:12" x14ac:dyDescent="0.3">
      <c r="A262" s="33" t="s">
        <v>5802</v>
      </c>
      <c r="B262" s="39" t="s">
        <v>6126</v>
      </c>
      <c r="C262" s="40" t="s">
        <v>2349</v>
      </c>
      <c r="D262" s="271">
        <f>+D263</f>
        <v>0</v>
      </c>
      <c r="E262" s="271"/>
      <c r="F262" s="37"/>
      <c r="G262" s="37"/>
      <c r="H262" s="37"/>
      <c r="I262" s="37"/>
      <c r="J262" s="37"/>
      <c r="K262" s="37"/>
      <c r="L262" s="38"/>
    </row>
    <row r="263" spans="1:12" x14ac:dyDescent="0.3">
      <c r="A263" s="85" t="s">
        <v>5803</v>
      </c>
      <c r="B263" s="86" t="s">
        <v>6127</v>
      </c>
      <c r="C263" s="87" t="s">
        <v>2349</v>
      </c>
      <c r="D263" s="270">
        <f>+'Inventario riclass'!D238</f>
        <v>0</v>
      </c>
      <c r="E263" s="271"/>
      <c r="F263" s="37" t="s">
        <v>5804</v>
      </c>
      <c r="G263" s="37" t="s">
        <v>5821</v>
      </c>
      <c r="H263" s="37" t="s">
        <v>5799</v>
      </c>
      <c r="I263" s="37">
        <v>2</v>
      </c>
      <c r="J263" s="37" t="s">
        <v>5954</v>
      </c>
      <c r="K263" s="37" t="s">
        <v>5805</v>
      </c>
      <c r="L263" s="38"/>
    </row>
    <row r="264" spans="1:12" x14ac:dyDescent="0.3">
      <c r="A264" s="33" t="s">
        <v>5802</v>
      </c>
      <c r="B264" s="39" t="s">
        <v>6128</v>
      </c>
      <c r="C264" s="40" t="s">
        <v>2350</v>
      </c>
      <c r="D264" s="271">
        <f>+D265</f>
        <v>0</v>
      </c>
      <c r="E264" s="271"/>
      <c r="F264" s="37"/>
      <c r="G264" s="37"/>
      <c r="H264" s="37"/>
      <c r="I264" s="37"/>
      <c r="J264" s="37"/>
      <c r="K264" s="37"/>
      <c r="L264" s="38"/>
    </row>
    <row r="265" spans="1:12" x14ac:dyDescent="0.3">
      <c r="A265" s="85" t="s">
        <v>5803</v>
      </c>
      <c r="B265" s="86" t="s">
        <v>6129</v>
      </c>
      <c r="C265" s="87" t="s">
        <v>2350</v>
      </c>
      <c r="D265" s="270">
        <f>+'Inventario riclass'!D240</f>
        <v>0</v>
      </c>
      <c r="E265" s="271"/>
      <c r="F265" s="37" t="s">
        <v>5804</v>
      </c>
      <c r="G265" s="37" t="s">
        <v>5821</v>
      </c>
      <c r="H265" s="37" t="s">
        <v>5799</v>
      </c>
      <c r="I265" s="37">
        <v>2</v>
      </c>
      <c r="J265" s="37" t="s">
        <v>5954</v>
      </c>
      <c r="K265" s="37" t="s">
        <v>5805</v>
      </c>
      <c r="L265" s="38"/>
    </row>
    <row r="266" spans="1:12" x14ac:dyDescent="0.3">
      <c r="A266" s="33" t="s">
        <v>5802</v>
      </c>
      <c r="B266" s="39" t="s">
        <v>6130</v>
      </c>
      <c r="C266" s="40" t="s">
        <v>2351</v>
      </c>
      <c r="D266" s="271">
        <f>+D267</f>
        <v>0</v>
      </c>
      <c r="E266" s="271"/>
      <c r="F266" s="37"/>
      <c r="G266" s="37"/>
      <c r="H266" s="37"/>
      <c r="I266" s="37"/>
      <c r="J266" s="37"/>
      <c r="K266" s="37"/>
      <c r="L266" s="38"/>
    </row>
    <row r="267" spans="1:12" x14ac:dyDescent="0.3">
      <c r="A267" s="85" t="s">
        <v>5803</v>
      </c>
      <c r="B267" s="86" t="s">
        <v>6131</v>
      </c>
      <c r="C267" s="87" t="s">
        <v>2351</v>
      </c>
      <c r="D267" s="270">
        <f>+'Inventario riclass'!D242</f>
        <v>0</v>
      </c>
      <c r="E267" s="271"/>
      <c r="F267" s="37" t="s">
        <v>5804</v>
      </c>
      <c r="G267" s="37" t="s">
        <v>5821</v>
      </c>
      <c r="H267" s="37" t="s">
        <v>5799</v>
      </c>
      <c r="I267" s="37">
        <v>2</v>
      </c>
      <c r="J267" s="37" t="s">
        <v>5954</v>
      </c>
      <c r="K267" s="37" t="s">
        <v>5805</v>
      </c>
      <c r="L267" s="38"/>
    </row>
    <row r="268" spans="1:12" x14ac:dyDescent="0.3">
      <c r="A268" s="33" t="s">
        <v>5801</v>
      </c>
      <c r="B268" s="34" t="s">
        <v>6132</v>
      </c>
      <c r="C268" s="35" t="s">
        <v>2352</v>
      </c>
      <c r="D268" s="321">
        <f>+D269</f>
        <v>0</v>
      </c>
      <c r="E268" s="321"/>
      <c r="F268" s="37"/>
      <c r="G268" s="37"/>
      <c r="H268" s="37"/>
      <c r="I268" s="37"/>
      <c r="J268" s="37"/>
      <c r="K268" s="37"/>
      <c r="L268" s="38"/>
    </row>
    <row r="269" spans="1:12" x14ac:dyDescent="0.3">
      <c r="A269" s="33" t="s">
        <v>5802</v>
      </c>
      <c r="B269" s="39" t="s">
        <v>6133</v>
      </c>
      <c r="C269" s="40" t="s">
        <v>2352</v>
      </c>
      <c r="D269" s="271">
        <f>+D270</f>
        <v>0</v>
      </c>
      <c r="E269" s="271"/>
      <c r="F269" s="37"/>
      <c r="G269" s="37"/>
      <c r="H269" s="37"/>
      <c r="I269" s="37"/>
      <c r="J269" s="37"/>
      <c r="K269" s="37"/>
      <c r="L269" s="38"/>
    </row>
    <row r="270" spans="1:12" x14ac:dyDescent="0.3">
      <c r="A270" s="85" t="s">
        <v>5803</v>
      </c>
      <c r="B270" s="86" t="s">
        <v>6134</v>
      </c>
      <c r="C270" s="87" t="s">
        <v>2352</v>
      </c>
      <c r="D270" s="270">
        <f>+'Inventario riclass'!D245</f>
        <v>0</v>
      </c>
      <c r="E270" s="271"/>
      <c r="F270" s="37" t="s">
        <v>5804</v>
      </c>
      <c r="G270" s="37" t="s">
        <v>5821</v>
      </c>
      <c r="H270" s="37" t="s">
        <v>5799</v>
      </c>
      <c r="I270" s="37">
        <v>2</v>
      </c>
      <c r="J270" s="37" t="s">
        <v>5963</v>
      </c>
      <c r="K270" s="37" t="s">
        <v>5805</v>
      </c>
      <c r="L270" s="38"/>
    </row>
    <row r="271" spans="1:12" x14ac:dyDescent="0.3">
      <c r="A271" s="33" t="s">
        <v>5801</v>
      </c>
      <c r="B271" s="34" t="s">
        <v>6135</v>
      </c>
      <c r="C271" s="35" t="s">
        <v>6136</v>
      </c>
      <c r="D271" s="321">
        <f>+D272+D274+D276+D278+D280+D282</f>
        <v>0</v>
      </c>
      <c r="E271" s="321"/>
      <c r="F271" s="37"/>
      <c r="G271" s="37"/>
      <c r="H271" s="37"/>
      <c r="I271" s="37"/>
      <c r="J271" s="37"/>
      <c r="K271" s="37"/>
      <c r="L271" s="38"/>
    </row>
    <row r="272" spans="1:12" x14ac:dyDescent="0.3">
      <c r="A272" s="33" t="s">
        <v>5802</v>
      </c>
      <c r="B272" s="39" t="s">
        <v>6137</v>
      </c>
      <c r="C272" s="40" t="s">
        <v>2353</v>
      </c>
      <c r="D272" s="271">
        <f>+D273</f>
        <v>0</v>
      </c>
      <c r="E272" s="271"/>
      <c r="F272" s="37"/>
      <c r="G272" s="37"/>
      <c r="H272" s="37"/>
      <c r="I272" s="37"/>
      <c r="J272" s="37"/>
      <c r="K272" s="37"/>
      <c r="L272" s="38"/>
    </row>
    <row r="273" spans="1:12" x14ac:dyDescent="0.3">
      <c r="A273" s="85" t="s">
        <v>5803</v>
      </c>
      <c r="B273" s="86" t="s">
        <v>6138</v>
      </c>
      <c r="C273" s="87" t="s">
        <v>2353</v>
      </c>
      <c r="D273" s="270">
        <f>+'Inventario riclass'!D248</f>
        <v>0</v>
      </c>
      <c r="E273" s="271"/>
      <c r="F273" s="37" t="s">
        <v>5804</v>
      </c>
      <c r="G273" s="37" t="s">
        <v>5821</v>
      </c>
      <c r="H273" s="37" t="s">
        <v>5799</v>
      </c>
      <c r="I273" s="37">
        <v>2</v>
      </c>
      <c r="J273" s="37" t="s">
        <v>5963</v>
      </c>
      <c r="K273" s="37" t="s">
        <v>5805</v>
      </c>
      <c r="L273" s="38"/>
    </row>
    <row r="274" spans="1:12" x14ac:dyDescent="0.3">
      <c r="A274" s="33" t="s">
        <v>5802</v>
      </c>
      <c r="B274" s="39" t="s">
        <v>6139</v>
      </c>
      <c r="C274" s="40" t="s">
        <v>2354</v>
      </c>
      <c r="D274" s="271">
        <f>+D275</f>
        <v>0</v>
      </c>
      <c r="E274" s="271"/>
      <c r="F274" s="37"/>
      <c r="G274" s="37"/>
      <c r="H274" s="37"/>
      <c r="I274" s="37"/>
      <c r="J274" s="37"/>
      <c r="K274" s="37"/>
      <c r="L274" s="38"/>
    </row>
    <row r="275" spans="1:12" x14ac:dyDescent="0.3">
      <c r="A275" s="85" t="s">
        <v>5803</v>
      </c>
      <c r="B275" s="86" t="s">
        <v>6140</v>
      </c>
      <c r="C275" s="87" t="s">
        <v>2354</v>
      </c>
      <c r="D275" s="270">
        <f>+'Inventario riclass'!D250</f>
        <v>0</v>
      </c>
      <c r="E275" s="271"/>
      <c r="F275" s="37" t="s">
        <v>5804</v>
      </c>
      <c r="G275" s="37" t="s">
        <v>5821</v>
      </c>
      <c r="H275" s="37" t="s">
        <v>5799</v>
      </c>
      <c r="I275" s="37">
        <v>2</v>
      </c>
      <c r="J275" s="37" t="s">
        <v>5963</v>
      </c>
      <c r="K275" s="37" t="s">
        <v>5805</v>
      </c>
      <c r="L275" s="38"/>
    </row>
    <row r="276" spans="1:12" x14ac:dyDescent="0.3">
      <c r="A276" s="33" t="s">
        <v>5802</v>
      </c>
      <c r="B276" s="39" t="s">
        <v>6141</v>
      </c>
      <c r="C276" s="40" t="s">
        <v>2355</v>
      </c>
      <c r="D276" s="271">
        <f>+D277</f>
        <v>0</v>
      </c>
      <c r="E276" s="271"/>
      <c r="F276" s="37"/>
      <c r="G276" s="37"/>
      <c r="H276" s="37"/>
      <c r="I276" s="37"/>
      <c r="J276" s="37"/>
      <c r="K276" s="37"/>
      <c r="L276" s="38"/>
    </row>
    <row r="277" spans="1:12" x14ac:dyDescent="0.3">
      <c r="A277" s="85" t="s">
        <v>5803</v>
      </c>
      <c r="B277" s="86" t="s">
        <v>6142</v>
      </c>
      <c r="C277" s="87" t="s">
        <v>2355</v>
      </c>
      <c r="D277" s="270">
        <f>+'Inventario riclass'!D252</f>
        <v>0</v>
      </c>
      <c r="E277" s="271"/>
      <c r="F277" s="37" t="s">
        <v>5804</v>
      </c>
      <c r="G277" s="37" t="s">
        <v>5821</v>
      </c>
      <c r="H277" s="37" t="s">
        <v>5799</v>
      </c>
      <c r="I277" s="37">
        <v>2</v>
      </c>
      <c r="J277" s="37" t="s">
        <v>5963</v>
      </c>
      <c r="K277" s="37" t="s">
        <v>5805</v>
      </c>
      <c r="L277" s="38"/>
    </row>
    <row r="278" spans="1:12" ht="27.75" customHeight="1" x14ac:dyDescent="0.3">
      <c r="A278" s="33" t="s">
        <v>5802</v>
      </c>
      <c r="B278" s="39" t="s">
        <v>6143</v>
      </c>
      <c r="C278" s="40" t="s">
        <v>2356</v>
      </c>
      <c r="D278" s="271">
        <f>+D279</f>
        <v>0</v>
      </c>
      <c r="E278" s="271"/>
      <c r="F278" s="37"/>
      <c r="G278" s="37"/>
      <c r="H278" s="37"/>
      <c r="I278" s="37"/>
      <c r="J278" s="37"/>
      <c r="K278" s="37"/>
      <c r="L278" s="38"/>
    </row>
    <row r="279" spans="1:12" x14ac:dyDescent="0.3">
      <c r="A279" s="85" t="s">
        <v>5803</v>
      </c>
      <c r="B279" s="86" t="s">
        <v>6144</v>
      </c>
      <c r="C279" s="87" t="s">
        <v>2356</v>
      </c>
      <c r="D279" s="270">
        <f>+'Inventario riclass'!D254</f>
        <v>0</v>
      </c>
      <c r="E279" s="271"/>
      <c r="F279" s="37" t="s">
        <v>5804</v>
      </c>
      <c r="G279" s="37" t="s">
        <v>5821</v>
      </c>
      <c r="H279" s="37" t="s">
        <v>5799</v>
      </c>
      <c r="I279" s="37">
        <v>2</v>
      </c>
      <c r="J279" s="37" t="s">
        <v>5963</v>
      </c>
      <c r="K279" s="37" t="s">
        <v>5805</v>
      </c>
      <c r="L279" s="38"/>
    </row>
    <row r="280" spans="1:12" x14ac:dyDescent="0.3">
      <c r="A280" s="33" t="s">
        <v>5802</v>
      </c>
      <c r="B280" s="39" t="s">
        <v>6145</v>
      </c>
      <c r="C280" s="40" t="s">
        <v>2285</v>
      </c>
      <c r="D280" s="271">
        <f>+D281</f>
        <v>0</v>
      </c>
      <c r="E280" s="271"/>
      <c r="F280" s="37"/>
      <c r="G280" s="37"/>
      <c r="H280" s="37"/>
      <c r="I280" s="37"/>
      <c r="J280" s="37"/>
      <c r="K280" s="37"/>
      <c r="L280" s="38"/>
    </row>
    <row r="281" spans="1:12" x14ac:dyDescent="0.3">
      <c r="A281" s="85" t="s">
        <v>5803</v>
      </c>
      <c r="B281" s="86" t="s">
        <v>6146</v>
      </c>
      <c r="C281" s="87" t="s">
        <v>2285</v>
      </c>
      <c r="D281" s="270">
        <f>+'Inventario riclass'!D256</f>
        <v>0</v>
      </c>
      <c r="E281" s="271"/>
      <c r="F281" s="37" t="s">
        <v>5804</v>
      </c>
      <c r="G281" s="37" t="s">
        <v>5821</v>
      </c>
      <c r="H281" s="37" t="s">
        <v>5799</v>
      </c>
      <c r="I281" s="37">
        <v>2</v>
      </c>
      <c r="J281" s="37" t="s">
        <v>5963</v>
      </c>
      <c r="K281" s="37"/>
      <c r="L281" s="38"/>
    </row>
    <row r="282" spans="1:12" x14ac:dyDescent="0.3">
      <c r="A282" s="33" t="s">
        <v>5802</v>
      </c>
      <c r="B282" s="39" t="s">
        <v>6147</v>
      </c>
      <c r="C282" s="40" t="s">
        <v>2358</v>
      </c>
      <c r="D282" s="271">
        <f>+D283</f>
        <v>0</v>
      </c>
      <c r="E282" s="271"/>
      <c r="F282" s="37"/>
      <c r="G282" s="37"/>
      <c r="H282" s="37"/>
      <c r="I282" s="37"/>
      <c r="J282" s="37"/>
      <c r="K282" s="37"/>
      <c r="L282" s="38"/>
    </row>
    <row r="283" spans="1:12" x14ac:dyDescent="0.3">
      <c r="A283" s="85" t="s">
        <v>5803</v>
      </c>
      <c r="B283" s="86" t="s">
        <v>6148</v>
      </c>
      <c r="C283" s="87" t="s">
        <v>2358</v>
      </c>
      <c r="D283" s="270">
        <f>+'Inventario riclass'!D258</f>
        <v>0</v>
      </c>
      <c r="E283" s="271"/>
      <c r="F283" s="37" t="s">
        <v>5804</v>
      </c>
      <c r="G283" s="37" t="s">
        <v>5821</v>
      </c>
      <c r="H283" s="37" t="s">
        <v>5799</v>
      </c>
      <c r="I283" s="37">
        <v>2</v>
      </c>
      <c r="J283" s="37" t="s">
        <v>5963</v>
      </c>
      <c r="K283" s="37" t="s">
        <v>5805</v>
      </c>
      <c r="L283" s="38"/>
    </row>
    <row r="284" spans="1:12" x14ac:dyDescent="0.3">
      <c r="A284" s="33" t="s">
        <v>5801</v>
      </c>
      <c r="B284" s="34" t="s">
        <v>6149</v>
      </c>
      <c r="C284" s="35" t="s">
        <v>6150</v>
      </c>
      <c r="D284" s="321">
        <f>+D285+D287</f>
        <v>0</v>
      </c>
      <c r="E284" s="321"/>
      <c r="F284" s="37"/>
      <c r="G284" s="37"/>
      <c r="H284" s="37"/>
      <c r="I284" s="37"/>
      <c r="J284" s="37"/>
      <c r="K284" s="37"/>
      <c r="L284" s="38"/>
    </row>
    <row r="285" spans="1:12" ht="21.6" x14ac:dyDescent="0.3">
      <c r="A285" s="33" t="s">
        <v>5802</v>
      </c>
      <c r="B285" s="39" t="s">
        <v>6151</v>
      </c>
      <c r="C285" s="40" t="s">
        <v>2359</v>
      </c>
      <c r="D285" s="271">
        <f>+D286</f>
        <v>0</v>
      </c>
      <c r="E285" s="271"/>
      <c r="F285" s="37"/>
      <c r="G285" s="37"/>
      <c r="H285" s="37"/>
      <c r="I285" s="37"/>
      <c r="J285" s="37"/>
      <c r="K285" s="37"/>
      <c r="L285" s="38"/>
    </row>
    <row r="286" spans="1:12" ht="21.6" x14ac:dyDescent="0.3">
      <c r="A286" s="85" t="s">
        <v>5803</v>
      </c>
      <c r="B286" s="86" t="s">
        <v>6152</v>
      </c>
      <c r="C286" s="87" t="s">
        <v>2359</v>
      </c>
      <c r="D286" s="270">
        <f>+'Inventario riclass'!D261</f>
        <v>0</v>
      </c>
      <c r="E286" s="271"/>
      <c r="F286" s="37" t="s">
        <v>5804</v>
      </c>
      <c r="G286" s="37" t="s">
        <v>5821</v>
      </c>
      <c r="H286" s="37" t="s">
        <v>5799</v>
      </c>
      <c r="I286" s="37">
        <v>2</v>
      </c>
      <c r="J286" s="37" t="s">
        <v>5982</v>
      </c>
      <c r="K286" s="37" t="s">
        <v>5805</v>
      </c>
      <c r="L286" s="38"/>
    </row>
    <row r="287" spans="1:12" x14ac:dyDescent="0.3">
      <c r="A287" s="33" t="s">
        <v>5802</v>
      </c>
      <c r="B287" s="39" t="s">
        <v>6153</v>
      </c>
      <c r="C287" s="40" t="s">
        <v>2365</v>
      </c>
      <c r="D287" s="271">
        <f>+D288</f>
        <v>0</v>
      </c>
      <c r="E287" s="271"/>
      <c r="F287" s="37"/>
      <c r="G287" s="37"/>
      <c r="H287" s="37"/>
      <c r="I287" s="37"/>
      <c r="J287" s="37"/>
      <c r="K287" s="37"/>
      <c r="L287" s="38"/>
    </row>
    <row r="288" spans="1:12" x14ac:dyDescent="0.3">
      <c r="A288" s="85" t="s">
        <v>5803</v>
      </c>
      <c r="B288" s="86" t="s">
        <v>6154</v>
      </c>
      <c r="C288" s="88" t="s">
        <v>2365</v>
      </c>
      <c r="D288" s="270">
        <f>+'Inventario riclass'!D263</f>
        <v>0</v>
      </c>
      <c r="E288" s="271"/>
      <c r="F288" s="37" t="s">
        <v>5804</v>
      </c>
      <c r="G288" s="37" t="s">
        <v>5821</v>
      </c>
      <c r="H288" s="37" t="s">
        <v>5799</v>
      </c>
      <c r="I288" s="37">
        <v>2</v>
      </c>
      <c r="J288" s="37" t="s">
        <v>5982</v>
      </c>
      <c r="K288" s="37" t="s">
        <v>5805</v>
      </c>
      <c r="L288" s="38"/>
    </row>
    <row r="289" spans="1:12" x14ac:dyDescent="0.3">
      <c r="A289" s="33" t="s">
        <v>5801</v>
      </c>
      <c r="B289" s="34" t="s">
        <v>6155</v>
      </c>
      <c r="C289" s="35" t="s">
        <v>6156</v>
      </c>
      <c r="D289" s="321">
        <f>+D290+D292+D296+D294+D298+D300+D302+D304+D306+D308+D310+D312+D314+D316+D318</f>
        <v>0</v>
      </c>
      <c r="E289" s="321"/>
      <c r="F289" s="37"/>
      <c r="G289" s="37"/>
      <c r="H289" s="37"/>
      <c r="I289" s="37"/>
      <c r="J289" s="37"/>
      <c r="K289" s="37"/>
      <c r="L289" s="38"/>
    </row>
    <row r="290" spans="1:12" x14ac:dyDescent="0.3">
      <c r="A290" s="33" t="s">
        <v>5802</v>
      </c>
      <c r="B290" s="39" t="s">
        <v>6157</v>
      </c>
      <c r="C290" s="40" t="s">
        <v>2366</v>
      </c>
      <c r="D290" s="271">
        <f>+D291</f>
        <v>0</v>
      </c>
      <c r="E290" s="271"/>
      <c r="F290" s="37"/>
      <c r="G290" s="37"/>
      <c r="H290" s="37"/>
      <c r="I290" s="37"/>
      <c r="J290" s="37"/>
      <c r="K290" s="37"/>
      <c r="L290" s="38"/>
    </row>
    <row r="291" spans="1:12" x14ac:dyDescent="0.3">
      <c r="A291" s="85" t="s">
        <v>5803</v>
      </c>
      <c r="B291" s="86" t="s">
        <v>6158</v>
      </c>
      <c r="C291" s="87" t="s">
        <v>2366</v>
      </c>
      <c r="D291" s="270">
        <f>+'Inventario riclass'!D266</f>
        <v>0</v>
      </c>
      <c r="E291" s="271"/>
      <c r="F291" s="37" t="s">
        <v>5804</v>
      </c>
      <c r="G291" s="37" t="s">
        <v>5821</v>
      </c>
      <c r="H291" s="37" t="s">
        <v>5799</v>
      </c>
      <c r="I291" s="37">
        <v>2</v>
      </c>
      <c r="J291" s="37" t="s">
        <v>5989</v>
      </c>
      <c r="K291" s="37" t="s">
        <v>6122</v>
      </c>
      <c r="L291" s="38"/>
    </row>
    <row r="292" spans="1:12" ht="27.75" customHeight="1" x14ac:dyDescent="0.3">
      <c r="A292" s="33" t="s">
        <v>5802</v>
      </c>
      <c r="B292" s="39" t="s">
        <v>6159</v>
      </c>
      <c r="C292" s="45" t="s">
        <v>9599</v>
      </c>
      <c r="D292" s="271">
        <f>+D293</f>
        <v>0</v>
      </c>
      <c r="E292" s="271"/>
      <c r="F292" s="37"/>
      <c r="G292" s="37"/>
      <c r="H292" s="37"/>
      <c r="I292" s="37"/>
      <c r="J292" s="37"/>
      <c r="K292" s="37"/>
      <c r="L292" s="38"/>
    </row>
    <row r="293" spans="1:12" x14ac:dyDescent="0.3">
      <c r="A293" s="85" t="s">
        <v>5803</v>
      </c>
      <c r="B293" s="86" t="s">
        <v>6161</v>
      </c>
      <c r="C293" s="90" t="s">
        <v>9599</v>
      </c>
      <c r="D293" s="270">
        <f>+'Inventario riclass'!D268</f>
        <v>0</v>
      </c>
      <c r="E293" s="271"/>
      <c r="F293" s="37" t="s">
        <v>5804</v>
      </c>
      <c r="G293" s="37" t="s">
        <v>5821</v>
      </c>
      <c r="H293" s="37" t="s">
        <v>5799</v>
      </c>
      <c r="I293" s="37">
        <v>2</v>
      </c>
      <c r="J293" s="37" t="s">
        <v>5989</v>
      </c>
      <c r="K293" s="37" t="s">
        <v>6122</v>
      </c>
      <c r="L293" s="38"/>
    </row>
    <row r="294" spans="1:12" x14ac:dyDescent="0.3">
      <c r="A294" s="33" t="s">
        <v>5802</v>
      </c>
      <c r="B294" s="39" t="s">
        <v>6163</v>
      </c>
      <c r="C294" s="40" t="s">
        <v>2360</v>
      </c>
      <c r="D294" s="271">
        <f>+D295</f>
        <v>0</v>
      </c>
      <c r="E294" s="271"/>
      <c r="F294" s="37"/>
      <c r="G294" s="37"/>
      <c r="H294" s="37"/>
      <c r="I294" s="37"/>
      <c r="J294" s="37"/>
      <c r="K294" s="37"/>
      <c r="L294" s="38"/>
    </row>
    <row r="295" spans="1:12" x14ac:dyDescent="0.3">
      <c r="A295" s="85" t="s">
        <v>5803</v>
      </c>
      <c r="B295" s="86" t="s">
        <v>6164</v>
      </c>
      <c r="C295" s="87" t="s">
        <v>2360</v>
      </c>
      <c r="D295" s="270">
        <f>+'Inventario riclass'!D270</f>
        <v>0</v>
      </c>
      <c r="E295" s="271"/>
      <c r="F295" s="37" t="s">
        <v>5804</v>
      </c>
      <c r="G295" s="37" t="s">
        <v>5821</v>
      </c>
      <c r="H295" s="37" t="s">
        <v>5799</v>
      </c>
      <c r="I295" s="37">
        <v>2</v>
      </c>
      <c r="J295" s="37" t="s">
        <v>5989</v>
      </c>
      <c r="K295" s="37" t="s">
        <v>6122</v>
      </c>
      <c r="L295" s="38"/>
    </row>
    <row r="296" spans="1:12" ht="23.25" customHeight="1" x14ac:dyDescent="0.3">
      <c r="A296" s="33" t="s">
        <v>5802</v>
      </c>
      <c r="B296" s="39" t="s">
        <v>6165</v>
      </c>
      <c r="C296" s="40" t="s">
        <v>2361</v>
      </c>
      <c r="D296" s="271">
        <f>+D297</f>
        <v>0</v>
      </c>
      <c r="E296" s="271"/>
      <c r="F296" s="37"/>
      <c r="G296" s="37"/>
      <c r="H296" s="37"/>
      <c r="I296" s="37"/>
      <c r="J296" s="37"/>
      <c r="K296" s="37"/>
      <c r="L296" s="38"/>
    </row>
    <row r="297" spans="1:12" x14ac:dyDescent="0.3">
      <c r="A297" s="85" t="s">
        <v>5803</v>
      </c>
      <c r="B297" s="86" t="s">
        <v>6166</v>
      </c>
      <c r="C297" s="87" t="s">
        <v>2361</v>
      </c>
      <c r="D297" s="270">
        <f>+'Inventario riclass'!D272</f>
        <v>0</v>
      </c>
      <c r="E297" s="271"/>
      <c r="F297" s="37" t="s">
        <v>5804</v>
      </c>
      <c r="G297" s="37" t="s">
        <v>5821</v>
      </c>
      <c r="H297" s="37" t="s">
        <v>5799</v>
      </c>
      <c r="I297" s="37">
        <v>2</v>
      </c>
      <c r="J297" s="37" t="s">
        <v>5989</v>
      </c>
      <c r="K297" s="37" t="s">
        <v>6122</v>
      </c>
      <c r="L297" s="38"/>
    </row>
    <row r="298" spans="1:12" x14ac:dyDescent="0.3">
      <c r="A298" s="33" t="s">
        <v>5802</v>
      </c>
      <c r="B298" s="39" t="s">
        <v>6167</v>
      </c>
      <c r="C298" s="40" t="s">
        <v>2362</v>
      </c>
      <c r="D298" s="271">
        <f>+D299</f>
        <v>0</v>
      </c>
      <c r="E298" s="271"/>
      <c r="F298" s="37"/>
      <c r="G298" s="37"/>
      <c r="H298" s="37"/>
      <c r="I298" s="37"/>
      <c r="J298" s="37"/>
      <c r="K298" s="37"/>
      <c r="L298" s="38"/>
    </row>
    <row r="299" spans="1:12" x14ac:dyDescent="0.3">
      <c r="A299" s="85" t="s">
        <v>5803</v>
      </c>
      <c r="B299" s="86" t="s">
        <v>6168</v>
      </c>
      <c r="C299" s="87" t="s">
        <v>2362</v>
      </c>
      <c r="D299" s="270">
        <f>+'Inventario riclass'!D274</f>
        <v>0</v>
      </c>
      <c r="E299" s="271"/>
      <c r="F299" s="37" t="s">
        <v>5804</v>
      </c>
      <c r="G299" s="37" t="s">
        <v>5821</v>
      </c>
      <c r="H299" s="37" t="s">
        <v>5799</v>
      </c>
      <c r="I299" s="37">
        <v>2</v>
      </c>
      <c r="J299" s="37" t="s">
        <v>5989</v>
      </c>
      <c r="K299" s="37" t="s">
        <v>6122</v>
      </c>
      <c r="L299" s="38"/>
    </row>
    <row r="300" spans="1:12" ht="29.25" customHeight="1" x14ac:dyDescent="0.3">
      <c r="A300" s="33" t="s">
        <v>5802</v>
      </c>
      <c r="B300" s="39" t="s">
        <v>6169</v>
      </c>
      <c r="C300" s="40" t="s">
        <v>2363</v>
      </c>
      <c r="D300" s="271">
        <f>+D301</f>
        <v>0</v>
      </c>
      <c r="E300" s="271"/>
      <c r="F300" s="37"/>
      <c r="G300" s="37"/>
      <c r="H300" s="37"/>
      <c r="I300" s="37"/>
      <c r="J300" s="37"/>
      <c r="K300" s="37"/>
      <c r="L300" s="38"/>
    </row>
    <row r="301" spans="1:12" ht="21.6" x14ac:dyDescent="0.3">
      <c r="A301" s="85" t="s">
        <v>5803</v>
      </c>
      <c r="B301" s="86" t="s">
        <v>6170</v>
      </c>
      <c r="C301" s="87" t="s">
        <v>2363</v>
      </c>
      <c r="D301" s="270">
        <f>+'Inventario riclass'!D276</f>
        <v>0</v>
      </c>
      <c r="E301" s="271"/>
      <c r="F301" s="37" t="s">
        <v>5804</v>
      </c>
      <c r="G301" s="37" t="s">
        <v>5821</v>
      </c>
      <c r="H301" s="37" t="s">
        <v>5799</v>
      </c>
      <c r="I301" s="37">
        <v>2</v>
      </c>
      <c r="J301" s="37" t="s">
        <v>5989</v>
      </c>
      <c r="K301" s="37" t="s">
        <v>6122</v>
      </c>
      <c r="L301" s="38"/>
    </row>
    <row r="302" spans="1:12" x14ac:dyDescent="0.3">
      <c r="A302" s="33" t="s">
        <v>5802</v>
      </c>
      <c r="B302" s="39" t="s">
        <v>6171</v>
      </c>
      <c r="C302" s="40" t="s">
        <v>2368</v>
      </c>
      <c r="D302" s="271">
        <f>+D303</f>
        <v>0</v>
      </c>
      <c r="E302" s="271"/>
      <c r="F302" s="37"/>
      <c r="G302" s="37"/>
      <c r="H302" s="37"/>
      <c r="I302" s="37"/>
      <c r="J302" s="37"/>
      <c r="K302" s="37"/>
      <c r="L302" s="38"/>
    </row>
    <row r="303" spans="1:12" x14ac:dyDescent="0.3">
      <c r="A303" s="85" t="s">
        <v>5803</v>
      </c>
      <c r="B303" s="86" t="s">
        <v>6172</v>
      </c>
      <c r="C303" s="87" t="s">
        <v>2368</v>
      </c>
      <c r="D303" s="270">
        <f>+'Inventario riclass'!D278</f>
        <v>0</v>
      </c>
      <c r="E303" s="271"/>
      <c r="F303" s="37" t="s">
        <v>5804</v>
      </c>
      <c r="G303" s="37" t="s">
        <v>5821</v>
      </c>
      <c r="H303" s="37" t="s">
        <v>5799</v>
      </c>
      <c r="I303" s="37">
        <v>2</v>
      </c>
      <c r="J303" s="37" t="s">
        <v>6004</v>
      </c>
      <c r="K303" s="37" t="s">
        <v>6122</v>
      </c>
      <c r="L303" s="38"/>
    </row>
    <row r="304" spans="1:12" x14ac:dyDescent="0.3">
      <c r="A304" s="33" t="s">
        <v>5802</v>
      </c>
      <c r="B304" s="39" t="s">
        <v>6173</v>
      </c>
      <c r="C304" s="40" t="s">
        <v>2369</v>
      </c>
      <c r="D304" s="271">
        <f>+D305</f>
        <v>0</v>
      </c>
      <c r="E304" s="271"/>
      <c r="F304" s="37"/>
      <c r="G304" s="37"/>
      <c r="H304" s="37"/>
      <c r="I304" s="37"/>
      <c r="J304" s="37"/>
      <c r="K304" s="37"/>
      <c r="L304" s="38"/>
    </row>
    <row r="305" spans="1:12" x14ac:dyDescent="0.3">
      <c r="A305" s="85" t="s">
        <v>5803</v>
      </c>
      <c r="B305" s="86" t="s">
        <v>6174</v>
      </c>
      <c r="C305" s="87" t="s">
        <v>2369</v>
      </c>
      <c r="D305" s="270">
        <f>+'Inventario riclass'!D280</f>
        <v>0</v>
      </c>
      <c r="E305" s="271"/>
      <c r="F305" s="37" t="s">
        <v>5804</v>
      </c>
      <c r="G305" s="37" t="s">
        <v>5821</v>
      </c>
      <c r="H305" s="37" t="s">
        <v>5799</v>
      </c>
      <c r="I305" s="37">
        <v>2</v>
      </c>
      <c r="J305" s="37" t="s">
        <v>6004</v>
      </c>
      <c r="K305" s="37" t="s">
        <v>6122</v>
      </c>
      <c r="L305" s="38"/>
    </row>
    <row r="306" spans="1:12" ht="30" customHeight="1" x14ac:dyDescent="0.3">
      <c r="A306" s="33" t="s">
        <v>5802</v>
      </c>
      <c r="B306" s="39" t="s">
        <v>6175</v>
      </c>
      <c r="C306" s="40" t="s">
        <v>2370</v>
      </c>
      <c r="D306" s="271">
        <f>+D307</f>
        <v>0</v>
      </c>
      <c r="E306" s="271"/>
      <c r="F306" s="37"/>
      <c r="G306" s="37"/>
      <c r="H306" s="37"/>
      <c r="I306" s="37"/>
      <c r="J306" s="37"/>
      <c r="K306" s="37"/>
      <c r="L306" s="38"/>
    </row>
    <row r="307" spans="1:12" x14ac:dyDescent="0.3">
      <c r="A307" s="85" t="s">
        <v>5803</v>
      </c>
      <c r="B307" s="86" t="s">
        <v>6176</v>
      </c>
      <c r="C307" s="87" t="s">
        <v>2370</v>
      </c>
      <c r="D307" s="270">
        <f>+'Inventario riclass'!D282</f>
        <v>0</v>
      </c>
      <c r="E307" s="271"/>
      <c r="F307" s="37" t="s">
        <v>5804</v>
      </c>
      <c r="G307" s="37" t="s">
        <v>5821</v>
      </c>
      <c r="H307" s="37" t="s">
        <v>5799</v>
      </c>
      <c r="I307" s="37">
        <v>2</v>
      </c>
      <c r="J307" s="37" t="s">
        <v>6004</v>
      </c>
      <c r="K307" s="37" t="s">
        <v>6122</v>
      </c>
      <c r="L307" s="38"/>
    </row>
    <row r="308" spans="1:12" x14ac:dyDescent="0.3">
      <c r="A308" s="33" t="s">
        <v>5802</v>
      </c>
      <c r="B308" s="39" t="s">
        <v>6177</v>
      </c>
      <c r="C308" s="40" t="s">
        <v>2371</v>
      </c>
      <c r="D308" s="271">
        <f>+D309</f>
        <v>0</v>
      </c>
      <c r="E308" s="271"/>
      <c r="F308" s="37"/>
      <c r="G308" s="37"/>
      <c r="H308" s="37"/>
      <c r="I308" s="37"/>
      <c r="J308" s="37"/>
      <c r="K308" s="37"/>
      <c r="L308" s="38"/>
    </row>
    <row r="309" spans="1:12" x14ac:dyDescent="0.3">
      <c r="A309" s="85" t="s">
        <v>5803</v>
      </c>
      <c r="B309" s="86" t="s">
        <v>6178</v>
      </c>
      <c r="C309" s="87" t="s">
        <v>2371</v>
      </c>
      <c r="D309" s="270">
        <f>+'Inventario riclass'!D284</f>
        <v>0</v>
      </c>
      <c r="E309" s="271"/>
      <c r="F309" s="37" t="s">
        <v>5804</v>
      </c>
      <c r="G309" s="37" t="s">
        <v>5821</v>
      </c>
      <c r="H309" s="37" t="s">
        <v>5799</v>
      </c>
      <c r="I309" s="37">
        <v>2</v>
      </c>
      <c r="J309" s="37" t="s">
        <v>6004</v>
      </c>
      <c r="K309" s="37" t="s">
        <v>6122</v>
      </c>
      <c r="L309" s="38"/>
    </row>
    <row r="310" spans="1:12" x14ac:dyDescent="0.3">
      <c r="A310" s="33" t="s">
        <v>5802</v>
      </c>
      <c r="B310" s="39" t="s">
        <v>6179</v>
      </c>
      <c r="C310" s="40" t="s">
        <v>2372</v>
      </c>
      <c r="D310" s="271">
        <f>+D311</f>
        <v>0</v>
      </c>
      <c r="E310" s="271"/>
      <c r="F310" s="37"/>
      <c r="G310" s="37"/>
      <c r="H310" s="37"/>
      <c r="I310" s="37"/>
      <c r="J310" s="37"/>
      <c r="K310" s="37"/>
      <c r="L310" s="38"/>
    </row>
    <row r="311" spans="1:12" x14ac:dyDescent="0.3">
      <c r="A311" s="85" t="s">
        <v>5803</v>
      </c>
      <c r="B311" s="86" t="s">
        <v>6180</v>
      </c>
      <c r="C311" s="87" t="s">
        <v>2372</v>
      </c>
      <c r="D311" s="270">
        <f>+'Inventario riclass'!D286</f>
        <v>0</v>
      </c>
      <c r="E311" s="271"/>
      <c r="F311" s="37" t="s">
        <v>5804</v>
      </c>
      <c r="G311" s="37" t="s">
        <v>5821</v>
      </c>
      <c r="H311" s="37" t="s">
        <v>5799</v>
      </c>
      <c r="I311" s="37">
        <v>2</v>
      </c>
      <c r="J311" s="37" t="s">
        <v>6004</v>
      </c>
      <c r="K311" s="37" t="s">
        <v>6122</v>
      </c>
      <c r="L311" s="38"/>
    </row>
    <row r="312" spans="1:12" ht="30" customHeight="1" x14ac:dyDescent="0.3">
      <c r="A312" s="33" t="s">
        <v>5802</v>
      </c>
      <c r="B312" s="39" t="s">
        <v>6181</v>
      </c>
      <c r="C312" s="40" t="s">
        <v>2373</v>
      </c>
      <c r="D312" s="271">
        <f>+D313</f>
        <v>0</v>
      </c>
      <c r="E312" s="271"/>
      <c r="F312" s="37"/>
      <c r="G312" s="37"/>
      <c r="H312" s="37"/>
      <c r="I312" s="37"/>
      <c r="J312" s="37"/>
      <c r="K312" s="37"/>
      <c r="L312" s="38"/>
    </row>
    <row r="313" spans="1:12" x14ac:dyDescent="0.3">
      <c r="A313" s="85" t="s">
        <v>5803</v>
      </c>
      <c r="B313" s="86" t="s">
        <v>6182</v>
      </c>
      <c r="C313" s="87" t="s">
        <v>2373</v>
      </c>
      <c r="D313" s="270">
        <f>+'Inventario riclass'!D288</f>
        <v>0</v>
      </c>
      <c r="E313" s="271"/>
      <c r="F313" s="37" t="s">
        <v>5804</v>
      </c>
      <c r="G313" s="37" t="s">
        <v>5821</v>
      </c>
      <c r="H313" s="37" t="s">
        <v>5799</v>
      </c>
      <c r="I313" s="37">
        <v>2</v>
      </c>
      <c r="J313" s="37" t="s">
        <v>5982</v>
      </c>
      <c r="K313" s="37" t="s">
        <v>6122</v>
      </c>
      <c r="L313" s="38"/>
    </row>
    <row r="314" spans="1:12" x14ac:dyDescent="0.3">
      <c r="A314" s="33" t="s">
        <v>5802</v>
      </c>
      <c r="B314" s="39" t="s">
        <v>6183</v>
      </c>
      <c r="C314" s="40" t="s">
        <v>2364</v>
      </c>
      <c r="D314" s="271">
        <f>+D315</f>
        <v>0</v>
      </c>
      <c r="E314" s="271"/>
      <c r="F314" s="37"/>
      <c r="G314" s="37"/>
      <c r="H314" s="37"/>
      <c r="I314" s="37"/>
      <c r="J314" s="37"/>
      <c r="K314" s="37"/>
      <c r="L314" s="38"/>
    </row>
    <row r="315" spans="1:12" x14ac:dyDescent="0.3">
      <c r="A315" s="85" t="s">
        <v>5803</v>
      </c>
      <c r="B315" s="86" t="s">
        <v>6184</v>
      </c>
      <c r="C315" s="87" t="s">
        <v>2364</v>
      </c>
      <c r="D315" s="270">
        <f>+'Inventario riclass'!D290</f>
        <v>0</v>
      </c>
      <c r="E315" s="271"/>
      <c r="F315" s="37" t="s">
        <v>5804</v>
      </c>
      <c r="G315" s="37" t="s">
        <v>5821</v>
      </c>
      <c r="H315" s="37" t="s">
        <v>5799</v>
      </c>
      <c r="I315" s="37">
        <v>2</v>
      </c>
      <c r="J315" s="37" t="s">
        <v>5989</v>
      </c>
      <c r="K315" s="37" t="s">
        <v>6122</v>
      </c>
      <c r="L315" s="38"/>
    </row>
    <row r="316" spans="1:12" x14ac:dyDescent="0.3">
      <c r="A316" s="33" t="s">
        <v>5802</v>
      </c>
      <c r="B316" s="39" t="s">
        <v>6185</v>
      </c>
      <c r="C316" s="40" t="s">
        <v>2374</v>
      </c>
      <c r="D316" s="271">
        <f>+D317</f>
        <v>0</v>
      </c>
      <c r="E316" s="271"/>
      <c r="F316" s="37"/>
      <c r="G316" s="37"/>
      <c r="H316" s="37"/>
      <c r="I316" s="37"/>
      <c r="J316" s="37"/>
      <c r="K316" s="37"/>
      <c r="L316" s="38"/>
    </row>
    <row r="317" spans="1:12" x14ac:dyDescent="0.3">
      <c r="A317" s="85" t="s">
        <v>5803</v>
      </c>
      <c r="B317" s="86" t="s">
        <v>6186</v>
      </c>
      <c r="C317" s="87" t="s">
        <v>2374</v>
      </c>
      <c r="D317" s="270">
        <f>+'Inventario riclass'!D292</f>
        <v>0</v>
      </c>
      <c r="E317" s="271"/>
      <c r="F317" s="37" t="s">
        <v>5804</v>
      </c>
      <c r="G317" s="37" t="s">
        <v>5821</v>
      </c>
      <c r="H317" s="37" t="s">
        <v>5799</v>
      </c>
      <c r="I317" s="37">
        <v>2</v>
      </c>
      <c r="J317" s="37" t="s">
        <v>5989</v>
      </c>
      <c r="K317" s="37" t="s">
        <v>6122</v>
      </c>
      <c r="L317" s="38"/>
    </row>
    <row r="318" spans="1:12" x14ac:dyDescent="0.3">
      <c r="A318" s="33" t="s">
        <v>5802</v>
      </c>
      <c r="B318" s="39" t="s">
        <v>6187</v>
      </c>
      <c r="C318" s="40" t="s">
        <v>2375</v>
      </c>
      <c r="D318" s="271">
        <f>+D319</f>
        <v>0</v>
      </c>
      <c r="E318" s="271"/>
      <c r="F318" s="37"/>
      <c r="G318" s="37"/>
      <c r="H318" s="37"/>
      <c r="I318" s="37"/>
      <c r="J318" s="37"/>
      <c r="K318" s="37"/>
      <c r="L318" s="38"/>
    </row>
    <row r="319" spans="1:12" x14ac:dyDescent="0.3">
      <c r="A319" s="85" t="s">
        <v>5803</v>
      </c>
      <c r="B319" s="86" t="s">
        <v>6188</v>
      </c>
      <c r="C319" s="87" t="s">
        <v>2375</v>
      </c>
      <c r="D319" s="270">
        <f>+'Inventario riclass'!D294</f>
        <v>0</v>
      </c>
      <c r="E319" s="271"/>
      <c r="F319" s="37" t="s">
        <v>5804</v>
      </c>
      <c r="G319" s="37" t="s">
        <v>5821</v>
      </c>
      <c r="H319" s="37" t="s">
        <v>5799</v>
      </c>
      <c r="I319" s="37">
        <v>2</v>
      </c>
      <c r="J319" s="37" t="s">
        <v>5982</v>
      </c>
      <c r="K319" s="37" t="s">
        <v>6122</v>
      </c>
      <c r="L319" s="38"/>
    </row>
    <row r="320" spans="1:12" x14ac:dyDescent="0.3">
      <c r="A320" s="33" t="s">
        <v>5801</v>
      </c>
      <c r="B320" s="34" t="s">
        <v>6189</v>
      </c>
      <c r="C320" s="35" t="s">
        <v>2376</v>
      </c>
      <c r="D320" s="321">
        <f>+D321</f>
        <v>0</v>
      </c>
      <c r="E320" s="321"/>
      <c r="F320" s="37"/>
      <c r="G320" s="37"/>
      <c r="H320" s="37"/>
      <c r="I320" s="37"/>
      <c r="J320" s="37"/>
      <c r="K320" s="37"/>
      <c r="L320" s="38"/>
    </row>
    <row r="321" spans="1:12" x14ac:dyDescent="0.3">
      <c r="A321" s="33" t="s">
        <v>5802</v>
      </c>
      <c r="B321" s="39" t="s">
        <v>6190</v>
      </c>
      <c r="C321" s="40" t="s">
        <v>2376</v>
      </c>
      <c r="D321" s="271">
        <f>+D322</f>
        <v>0</v>
      </c>
      <c r="E321" s="271"/>
      <c r="F321" s="37"/>
      <c r="G321" s="37"/>
      <c r="H321" s="37"/>
      <c r="I321" s="37"/>
      <c r="J321" s="37"/>
      <c r="K321" s="37"/>
      <c r="L321" s="38"/>
    </row>
    <row r="322" spans="1:12" x14ac:dyDescent="0.3">
      <c r="A322" s="85" t="s">
        <v>5803</v>
      </c>
      <c r="B322" s="86" t="s">
        <v>6191</v>
      </c>
      <c r="C322" s="87" t="s">
        <v>2376</v>
      </c>
      <c r="D322" s="270">
        <f>+'Inventario riclass'!D297</f>
        <v>0</v>
      </c>
      <c r="E322" s="271"/>
      <c r="F322" s="37" t="s">
        <v>5804</v>
      </c>
      <c r="G322" s="37" t="s">
        <v>5821</v>
      </c>
      <c r="H322" s="37" t="s">
        <v>5799</v>
      </c>
      <c r="I322" s="37">
        <v>2</v>
      </c>
      <c r="J322" s="37" t="s">
        <v>5982</v>
      </c>
      <c r="K322" s="37" t="s">
        <v>5805</v>
      </c>
      <c r="L322" s="38"/>
    </row>
    <row r="323" spans="1:12" x14ac:dyDescent="0.3">
      <c r="A323" s="33" t="s">
        <v>5801</v>
      </c>
      <c r="B323" s="34" t="s">
        <v>6192</v>
      </c>
      <c r="C323" s="35" t="s">
        <v>6193</v>
      </c>
      <c r="D323" s="321">
        <f>+D324+D326+D328</f>
        <v>0</v>
      </c>
      <c r="E323" s="321"/>
      <c r="F323" s="37"/>
      <c r="G323" s="37"/>
      <c r="H323" s="37"/>
      <c r="I323" s="37"/>
      <c r="J323" s="37"/>
      <c r="K323" s="37"/>
      <c r="L323" s="38"/>
    </row>
    <row r="324" spans="1:12" x14ac:dyDescent="0.3">
      <c r="A324" s="33" t="s">
        <v>5802</v>
      </c>
      <c r="B324" s="39" t="s">
        <v>6194</v>
      </c>
      <c r="C324" s="40" t="s">
        <v>2377</v>
      </c>
      <c r="D324" s="271">
        <f>+D325</f>
        <v>0</v>
      </c>
      <c r="E324" s="271"/>
      <c r="F324" s="37"/>
      <c r="G324" s="37"/>
      <c r="H324" s="37"/>
      <c r="I324" s="37"/>
      <c r="J324" s="37"/>
      <c r="K324" s="37"/>
      <c r="L324" s="38"/>
    </row>
    <row r="325" spans="1:12" x14ac:dyDescent="0.3">
      <c r="A325" s="85" t="s">
        <v>5803</v>
      </c>
      <c r="B325" s="86" t="s">
        <v>6195</v>
      </c>
      <c r="C325" s="87" t="s">
        <v>2377</v>
      </c>
      <c r="D325" s="270">
        <f>+'Inventario riclass'!D300</f>
        <v>0</v>
      </c>
      <c r="E325" s="271"/>
      <c r="F325" s="37" t="s">
        <v>5804</v>
      </c>
      <c r="G325" s="37" t="s">
        <v>5821</v>
      </c>
      <c r="H325" s="37" t="s">
        <v>5799</v>
      </c>
      <c r="I325" s="37">
        <v>2</v>
      </c>
      <c r="J325" s="37" t="s">
        <v>5982</v>
      </c>
      <c r="K325" s="37" t="s">
        <v>5805</v>
      </c>
      <c r="L325" s="38"/>
    </row>
    <row r="326" spans="1:12" ht="22.5" customHeight="1" x14ac:dyDescent="0.3">
      <c r="A326" s="33" t="s">
        <v>5802</v>
      </c>
      <c r="B326" s="39" t="s">
        <v>6196</v>
      </c>
      <c r="C326" s="40" t="s">
        <v>2378</v>
      </c>
      <c r="D326" s="271">
        <f>+D327</f>
        <v>0</v>
      </c>
      <c r="E326" s="271"/>
      <c r="F326" s="37"/>
      <c r="G326" s="37"/>
      <c r="H326" s="37"/>
      <c r="I326" s="37"/>
      <c r="J326" s="37"/>
      <c r="K326" s="37"/>
      <c r="L326" s="38"/>
    </row>
    <row r="327" spans="1:12" x14ac:dyDescent="0.3">
      <c r="A327" s="85" t="s">
        <v>5803</v>
      </c>
      <c r="B327" s="86" t="s">
        <v>6197</v>
      </c>
      <c r="C327" s="87" t="s">
        <v>2378</v>
      </c>
      <c r="D327" s="270">
        <f>+'Inventario riclass'!D302</f>
        <v>0</v>
      </c>
      <c r="E327" s="271"/>
      <c r="F327" s="37" t="s">
        <v>5804</v>
      </c>
      <c r="G327" s="37" t="s">
        <v>5821</v>
      </c>
      <c r="H327" s="37" t="s">
        <v>5799</v>
      </c>
      <c r="I327" s="37">
        <v>2</v>
      </c>
      <c r="J327" s="37" t="s">
        <v>5982</v>
      </c>
      <c r="K327" s="37" t="s">
        <v>5805</v>
      </c>
      <c r="L327" s="38"/>
    </row>
    <row r="328" spans="1:12" x14ac:dyDescent="0.3">
      <c r="A328" s="33" t="s">
        <v>5802</v>
      </c>
      <c r="B328" s="39" t="s">
        <v>6198</v>
      </c>
      <c r="C328" s="40" t="s">
        <v>2379</v>
      </c>
      <c r="D328" s="271">
        <f>+D329</f>
        <v>0</v>
      </c>
      <c r="E328" s="271"/>
      <c r="F328" s="37"/>
      <c r="G328" s="37"/>
      <c r="H328" s="37"/>
      <c r="I328" s="37"/>
      <c r="J328" s="37"/>
      <c r="K328" s="37"/>
      <c r="L328" s="38"/>
    </row>
    <row r="329" spans="1:12" x14ac:dyDescent="0.3">
      <c r="A329" s="85" t="s">
        <v>5803</v>
      </c>
      <c r="B329" s="86" t="s">
        <v>6199</v>
      </c>
      <c r="C329" s="87" t="s">
        <v>2379</v>
      </c>
      <c r="D329" s="270">
        <f>+'Inventario riclass'!D304</f>
        <v>0</v>
      </c>
      <c r="E329" s="271"/>
      <c r="F329" s="37" t="s">
        <v>5804</v>
      </c>
      <c r="G329" s="37" t="s">
        <v>5821</v>
      </c>
      <c r="H329" s="37" t="s">
        <v>5799</v>
      </c>
      <c r="I329" s="37">
        <v>2</v>
      </c>
      <c r="J329" s="37" t="s">
        <v>5982</v>
      </c>
      <c r="K329" s="37" t="s">
        <v>5805</v>
      </c>
      <c r="L329" s="38"/>
    </row>
    <row r="330" spans="1:12" x14ac:dyDescent="0.3">
      <c r="A330" s="33" t="s">
        <v>5801</v>
      </c>
      <c r="B330" s="34" t="s">
        <v>6200</v>
      </c>
      <c r="C330" s="35" t="s">
        <v>6201</v>
      </c>
      <c r="D330" s="321">
        <f>+D331+D333+D335</f>
        <v>0</v>
      </c>
      <c r="E330" s="321"/>
      <c r="F330" s="37"/>
      <c r="G330" s="37"/>
      <c r="H330" s="37"/>
      <c r="I330" s="37"/>
      <c r="J330" s="37"/>
      <c r="K330" s="37"/>
      <c r="L330" s="38"/>
    </row>
    <row r="331" spans="1:12" x14ac:dyDescent="0.3">
      <c r="A331" s="33" t="s">
        <v>5802</v>
      </c>
      <c r="B331" s="39" t="s">
        <v>6202</v>
      </c>
      <c r="C331" s="40" t="s">
        <v>2380</v>
      </c>
      <c r="D331" s="271">
        <f>+D332</f>
        <v>0</v>
      </c>
      <c r="E331" s="271"/>
      <c r="F331" s="37"/>
      <c r="G331" s="37"/>
      <c r="H331" s="37"/>
      <c r="I331" s="37"/>
      <c r="J331" s="37"/>
      <c r="K331" s="37"/>
      <c r="L331" s="38"/>
    </row>
    <row r="332" spans="1:12" x14ac:dyDescent="0.3">
      <c r="A332" s="85" t="s">
        <v>5803</v>
      </c>
      <c r="B332" s="86" t="s">
        <v>6203</v>
      </c>
      <c r="C332" s="87" t="s">
        <v>2380</v>
      </c>
      <c r="D332" s="270">
        <f>+'Inventario riclass'!D307</f>
        <v>0</v>
      </c>
      <c r="E332" s="271"/>
      <c r="F332" s="37" t="s">
        <v>5804</v>
      </c>
      <c r="G332" s="37" t="s">
        <v>5821</v>
      </c>
      <c r="H332" s="37" t="s">
        <v>5799</v>
      </c>
      <c r="I332" s="37">
        <v>2</v>
      </c>
      <c r="J332" s="37" t="s">
        <v>6061</v>
      </c>
      <c r="K332" s="37" t="s">
        <v>6122</v>
      </c>
      <c r="L332" s="38"/>
    </row>
    <row r="333" spans="1:12" x14ac:dyDescent="0.3">
      <c r="A333" s="33" t="s">
        <v>5802</v>
      </c>
      <c r="B333" s="39" t="s">
        <v>6204</v>
      </c>
      <c r="C333" s="40" t="s">
        <v>2381</v>
      </c>
      <c r="D333" s="271">
        <f>+D334</f>
        <v>0</v>
      </c>
      <c r="E333" s="271"/>
      <c r="F333" s="37"/>
      <c r="G333" s="37"/>
      <c r="H333" s="37"/>
      <c r="I333" s="37"/>
      <c r="J333" s="37"/>
      <c r="K333" s="37"/>
      <c r="L333" s="38"/>
    </row>
    <row r="334" spans="1:12" x14ac:dyDescent="0.3">
      <c r="A334" s="85" t="s">
        <v>5803</v>
      </c>
      <c r="B334" s="86" t="s">
        <v>6205</v>
      </c>
      <c r="C334" s="87" t="s">
        <v>2381</v>
      </c>
      <c r="D334" s="270">
        <f>+'Inventario riclass'!D309</f>
        <v>0</v>
      </c>
      <c r="E334" s="271"/>
      <c r="F334" s="37" t="s">
        <v>5804</v>
      </c>
      <c r="G334" s="37" t="s">
        <v>5821</v>
      </c>
      <c r="H334" s="37" t="s">
        <v>5799</v>
      </c>
      <c r="I334" s="37">
        <v>2</v>
      </c>
      <c r="J334" s="37" t="s">
        <v>6061</v>
      </c>
      <c r="K334" s="37" t="s">
        <v>6122</v>
      </c>
      <c r="L334" s="38"/>
    </row>
    <row r="335" spans="1:12" x14ac:dyDescent="0.3">
      <c r="A335" s="33" t="s">
        <v>5802</v>
      </c>
      <c r="B335" s="39" t="s">
        <v>6206</v>
      </c>
      <c r="C335" s="40" t="s">
        <v>2382</v>
      </c>
      <c r="D335" s="271">
        <f>+D336</f>
        <v>0</v>
      </c>
      <c r="E335" s="271"/>
      <c r="F335" s="37"/>
      <c r="G335" s="37"/>
      <c r="H335" s="37"/>
      <c r="I335" s="37"/>
      <c r="J335" s="37"/>
      <c r="K335" s="37"/>
      <c r="L335" s="38"/>
    </row>
    <row r="336" spans="1:12" x14ac:dyDescent="0.3">
      <c r="A336" s="85" t="s">
        <v>5803</v>
      </c>
      <c r="B336" s="86" t="s">
        <v>6207</v>
      </c>
      <c r="C336" s="87" t="s">
        <v>2382</v>
      </c>
      <c r="D336" s="270">
        <f>+'Inventario riclass'!D311</f>
        <v>0</v>
      </c>
      <c r="E336" s="271"/>
      <c r="F336" s="37" t="s">
        <v>5804</v>
      </c>
      <c r="G336" s="37" t="s">
        <v>5821</v>
      </c>
      <c r="H336" s="37" t="s">
        <v>5799</v>
      </c>
      <c r="I336" s="37">
        <v>2</v>
      </c>
      <c r="J336" s="37" t="s">
        <v>6061</v>
      </c>
      <c r="K336" s="37" t="s">
        <v>6122</v>
      </c>
      <c r="L336" s="38"/>
    </row>
    <row r="337" spans="1:12" x14ac:dyDescent="0.3">
      <c r="A337" s="21" t="s">
        <v>5799</v>
      </c>
      <c r="B337" s="22" t="s">
        <v>6208</v>
      </c>
      <c r="C337" s="23" t="s">
        <v>6209</v>
      </c>
      <c r="D337" s="322">
        <f>+D338+D381+D704</f>
        <v>0</v>
      </c>
      <c r="E337" s="403"/>
      <c r="F337" s="25"/>
      <c r="G337" s="25"/>
      <c r="H337" s="25"/>
      <c r="I337" s="25"/>
      <c r="J337" s="25"/>
      <c r="K337" s="25"/>
      <c r="L337" s="26"/>
    </row>
    <row r="338" spans="1:12" x14ac:dyDescent="0.3">
      <c r="A338" s="27" t="s">
        <v>5800</v>
      </c>
      <c r="B338" s="28" t="s">
        <v>6210</v>
      </c>
      <c r="C338" s="29" t="s">
        <v>6211</v>
      </c>
      <c r="D338" s="320">
        <f>+D339+D342+D345+D348+D351+D354+D357+D360+D363+D366+D369+D372+D375+D378</f>
        <v>0</v>
      </c>
      <c r="E338" s="321"/>
      <c r="F338" s="31"/>
      <c r="G338" s="31"/>
      <c r="H338" s="31"/>
      <c r="I338" s="31"/>
      <c r="J338" s="31"/>
      <c r="K338" s="31"/>
      <c r="L338" s="32"/>
    </row>
    <row r="339" spans="1:12" x14ac:dyDescent="0.3">
      <c r="A339" s="33" t="s">
        <v>5801</v>
      </c>
      <c r="B339" s="34" t="s">
        <v>6212</v>
      </c>
      <c r="C339" s="35" t="s">
        <v>6213</v>
      </c>
      <c r="D339" s="321">
        <f>+D340</f>
        <v>0</v>
      </c>
      <c r="E339" s="321"/>
      <c r="F339" s="37"/>
      <c r="G339" s="37"/>
      <c r="H339" s="37"/>
      <c r="I339" s="37"/>
      <c r="J339" s="37"/>
      <c r="K339" s="37"/>
      <c r="L339" s="38"/>
    </row>
    <row r="340" spans="1:12" x14ac:dyDescent="0.3">
      <c r="A340" s="33" t="s">
        <v>5802</v>
      </c>
      <c r="B340" s="39" t="s">
        <v>6214</v>
      </c>
      <c r="C340" s="40" t="s">
        <v>6213</v>
      </c>
      <c r="D340" s="271">
        <f>+D341</f>
        <v>0</v>
      </c>
      <c r="E340" s="271"/>
      <c r="F340" s="37"/>
      <c r="G340" s="37"/>
      <c r="H340" s="37"/>
      <c r="I340" s="37"/>
      <c r="J340" s="37"/>
      <c r="K340" s="37"/>
      <c r="L340" s="38"/>
    </row>
    <row r="341" spans="1:12" x14ac:dyDescent="0.3">
      <c r="A341" s="85" t="s">
        <v>5803</v>
      </c>
      <c r="B341" s="86" t="s">
        <v>6215</v>
      </c>
      <c r="C341" s="87" t="s">
        <v>6213</v>
      </c>
      <c r="D341" s="270">
        <f>+'Dati extracont'!D7</f>
        <v>0</v>
      </c>
      <c r="E341" s="271"/>
      <c r="F341" s="37" t="s">
        <v>5804</v>
      </c>
      <c r="G341" s="37" t="s">
        <v>5821</v>
      </c>
      <c r="H341" s="37" t="s">
        <v>5800</v>
      </c>
      <c r="I341" s="37">
        <v>1</v>
      </c>
      <c r="J341" s="37" t="s">
        <v>5805</v>
      </c>
      <c r="K341" s="37" t="s">
        <v>6122</v>
      </c>
      <c r="L341" s="38"/>
    </row>
    <row r="342" spans="1:12" x14ac:dyDescent="0.3">
      <c r="A342" s="33" t="s">
        <v>5801</v>
      </c>
      <c r="B342" s="34" t="s">
        <v>6216</v>
      </c>
      <c r="C342" s="35" t="s">
        <v>6217</v>
      </c>
      <c r="D342" s="321">
        <f>+D343</f>
        <v>0</v>
      </c>
      <c r="E342" s="321"/>
      <c r="F342" s="37"/>
      <c r="G342" s="37"/>
      <c r="H342" s="37"/>
      <c r="I342" s="37"/>
      <c r="J342" s="37"/>
      <c r="K342" s="37"/>
      <c r="L342" s="38"/>
    </row>
    <row r="343" spans="1:12" x14ac:dyDescent="0.3">
      <c r="A343" s="33" t="s">
        <v>5802</v>
      </c>
      <c r="B343" s="39" t="s">
        <v>6218</v>
      </c>
      <c r="C343" s="40" t="s">
        <v>6217</v>
      </c>
      <c r="D343" s="271">
        <f>+D344</f>
        <v>0</v>
      </c>
      <c r="E343" s="271"/>
      <c r="F343" s="37"/>
      <c r="G343" s="37"/>
      <c r="H343" s="37"/>
      <c r="I343" s="37"/>
      <c r="J343" s="37"/>
      <c r="K343" s="37"/>
      <c r="L343" s="38"/>
    </row>
    <row r="344" spans="1:12" x14ac:dyDescent="0.3">
      <c r="A344" s="85" t="s">
        <v>5803</v>
      </c>
      <c r="B344" s="86" t="s">
        <v>6219</v>
      </c>
      <c r="C344" s="87" t="s">
        <v>6217</v>
      </c>
      <c r="D344" s="270">
        <f>+'Dati extracont'!D10</f>
        <v>0</v>
      </c>
      <c r="E344" s="271"/>
      <c r="F344" s="37" t="s">
        <v>5804</v>
      </c>
      <c r="G344" s="37" t="s">
        <v>5821</v>
      </c>
      <c r="H344" s="37" t="s">
        <v>5800</v>
      </c>
      <c r="I344" s="37">
        <v>1</v>
      </c>
      <c r="J344" s="37" t="s">
        <v>5805</v>
      </c>
      <c r="K344" s="37" t="s">
        <v>6220</v>
      </c>
      <c r="L344" s="38"/>
    </row>
    <row r="345" spans="1:12" x14ac:dyDescent="0.3">
      <c r="A345" s="33" t="s">
        <v>5801</v>
      </c>
      <c r="B345" s="34" t="s">
        <v>6221</v>
      </c>
      <c r="C345" s="35" t="s">
        <v>6222</v>
      </c>
      <c r="D345" s="321">
        <f>+D346</f>
        <v>0</v>
      </c>
      <c r="E345" s="321"/>
      <c r="F345" s="37"/>
      <c r="G345" s="37"/>
      <c r="H345" s="37"/>
      <c r="I345" s="37"/>
      <c r="J345" s="37"/>
      <c r="K345" s="37"/>
      <c r="L345" s="38"/>
    </row>
    <row r="346" spans="1:12" x14ac:dyDescent="0.3">
      <c r="A346" s="33" t="s">
        <v>5802</v>
      </c>
      <c r="B346" s="39" t="s">
        <v>6223</v>
      </c>
      <c r="C346" s="40" t="s">
        <v>6222</v>
      </c>
      <c r="D346" s="271">
        <f>+D347</f>
        <v>0</v>
      </c>
      <c r="E346" s="271"/>
      <c r="F346" s="37"/>
      <c r="G346" s="37"/>
      <c r="H346" s="37"/>
      <c r="I346" s="37"/>
      <c r="J346" s="37"/>
      <c r="K346" s="37"/>
      <c r="L346" s="38"/>
    </row>
    <row r="347" spans="1:12" x14ac:dyDescent="0.3">
      <c r="A347" s="85" t="s">
        <v>5803</v>
      </c>
      <c r="B347" s="86" t="s">
        <v>6224</v>
      </c>
      <c r="C347" s="87" t="s">
        <v>6222</v>
      </c>
      <c r="D347" s="270">
        <f>+'Dati extracont'!D13</f>
        <v>0</v>
      </c>
      <c r="E347" s="271"/>
      <c r="F347" s="37" t="s">
        <v>5804</v>
      </c>
      <c r="G347" s="37" t="s">
        <v>5821</v>
      </c>
      <c r="H347" s="37" t="s">
        <v>5800</v>
      </c>
      <c r="I347" s="37">
        <v>1</v>
      </c>
      <c r="J347" s="37" t="s">
        <v>5805</v>
      </c>
      <c r="K347" s="37" t="s">
        <v>6225</v>
      </c>
      <c r="L347" s="38"/>
    </row>
    <row r="348" spans="1:12" x14ac:dyDescent="0.3">
      <c r="A348" s="33" t="s">
        <v>5801</v>
      </c>
      <c r="B348" s="34" t="s">
        <v>6226</v>
      </c>
      <c r="C348" s="35" t="s">
        <v>6227</v>
      </c>
      <c r="D348" s="321">
        <f>+D349</f>
        <v>0</v>
      </c>
      <c r="E348" s="321"/>
      <c r="F348" s="37"/>
      <c r="G348" s="37"/>
      <c r="H348" s="37"/>
      <c r="I348" s="37"/>
      <c r="J348" s="37"/>
      <c r="K348" s="37"/>
      <c r="L348" s="38"/>
    </row>
    <row r="349" spans="1:12" x14ac:dyDescent="0.3">
      <c r="A349" s="33" t="s">
        <v>5802</v>
      </c>
      <c r="B349" s="39" t="s">
        <v>6228</v>
      </c>
      <c r="C349" s="40" t="s">
        <v>6227</v>
      </c>
      <c r="D349" s="271">
        <f>+D350</f>
        <v>0</v>
      </c>
      <c r="E349" s="271"/>
      <c r="F349" s="37"/>
      <c r="G349" s="37"/>
      <c r="H349" s="37"/>
      <c r="I349" s="37"/>
      <c r="J349" s="37"/>
      <c r="K349" s="37"/>
      <c r="L349" s="38"/>
    </row>
    <row r="350" spans="1:12" x14ac:dyDescent="0.3">
      <c r="A350" s="85" t="s">
        <v>5803</v>
      </c>
      <c r="B350" s="86" t="s">
        <v>6229</v>
      </c>
      <c r="C350" s="87" t="s">
        <v>6227</v>
      </c>
      <c r="D350" s="270">
        <f>+'Dati extracont'!D16</f>
        <v>0</v>
      </c>
      <c r="E350" s="271"/>
      <c r="F350" s="37" t="s">
        <v>5804</v>
      </c>
      <c r="G350" s="37" t="s">
        <v>5821</v>
      </c>
      <c r="H350" s="37" t="s">
        <v>5800</v>
      </c>
      <c r="I350" s="37">
        <v>1</v>
      </c>
      <c r="J350" s="37" t="s">
        <v>5805</v>
      </c>
      <c r="K350" s="37" t="s">
        <v>6122</v>
      </c>
      <c r="L350" s="38"/>
    </row>
    <row r="351" spans="1:12" x14ac:dyDescent="0.3">
      <c r="A351" s="33" t="s">
        <v>5801</v>
      </c>
      <c r="B351" s="34" t="s">
        <v>6230</v>
      </c>
      <c r="C351" s="35" t="s">
        <v>6231</v>
      </c>
      <c r="D351" s="321">
        <f>+D352</f>
        <v>0</v>
      </c>
      <c r="E351" s="321"/>
      <c r="F351" s="37"/>
      <c r="G351" s="37"/>
      <c r="H351" s="37"/>
      <c r="I351" s="37"/>
      <c r="J351" s="37"/>
      <c r="K351" s="37"/>
      <c r="L351" s="38"/>
    </row>
    <row r="352" spans="1:12" x14ac:dyDescent="0.3">
      <c r="A352" s="33" t="s">
        <v>5802</v>
      </c>
      <c r="B352" s="39" t="s">
        <v>6232</v>
      </c>
      <c r="C352" s="40" t="s">
        <v>6231</v>
      </c>
      <c r="D352" s="271">
        <f>+D353</f>
        <v>0</v>
      </c>
      <c r="E352" s="271"/>
      <c r="F352" s="37"/>
      <c r="G352" s="37"/>
      <c r="H352" s="37"/>
      <c r="I352" s="37"/>
      <c r="J352" s="37"/>
      <c r="K352" s="37"/>
      <c r="L352" s="38"/>
    </row>
    <row r="353" spans="1:12" x14ac:dyDescent="0.3">
      <c r="A353" s="85" t="s">
        <v>5803</v>
      </c>
      <c r="B353" s="86" t="s">
        <v>6233</v>
      </c>
      <c r="C353" s="87" t="s">
        <v>6231</v>
      </c>
      <c r="D353" s="270">
        <f>+'Dati extracont'!D19</f>
        <v>0</v>
      </c>
      <c r="E353" s="271"/>
      <c r="F353" s="37" t="s">
        <v>5804</v>
      </c>
      <c r="G353" s="37" t="s">
        <v>5821</v>
      </c>
      <c r="H353" s="37" t="s">
        <v>5800</v>
      </c>
      <c r="I353" s="37">
        <v>1</v>
      </c>
      <c r="J353" s="37" t="s">
        <v>5805</v>
      </c>
      <c r="K353" s="37" t="s">
        <v>6220</v>
      </c>
      <c r="L353" s="38"/>
    </row>
    <row r="354" spans="1:12" x14ac:dyDescent="0.3">
      <c r="A354" s="33" t="s">
        <v>5801</v>
      </c>
      <c r="B354" s="34" t="s">
        <v>6234</v>
      </c>
      <c r="C354" s="35" t="s">
        <v>6235</v>
      </c>
      <c r="D354" s="321">
        <f>+D355</f>
        <v>0</v>
      </c>
      <c r="E354" s="321"/>
      <c r="F354" s="37"/>
      <c r="G354" s="37"/>
      <c r="H354" s="37"/>
      <c r="I354" s="37"/>
      <c r="J354" s="37"/>
      <c r="K354" s="37"/>
      <c r="L354" s="38"/>
    </row>
    <row r="355" spans="1:12" x14ac:dyDescent="0.3">
      <c r="A355" s="33" t="s">
        <v>5802</v>
      </c>
      <c r="B355" s="39" t="s">
        <v>6236</v>
      </c>
      <c r="C355" s="40" t="s">
        <v>6235</v>
      </c>
      <c r="D355" s="271">
        <f>+D356</f>
        <v>0</v>
      </c>
      <c r="E355" s="271"/>
      <c r="F355" s="37"/>
      <c r="G355" s="37"/>
      <c r="H355" s="37"/>
      <c r="I355" s="37"/>
      <c r="J355" s="37"/>
      <c r="K355" s="37"/>
      <c r="L355" s="38"/>
    </row>
    <row r="356" spans="1:12" x14ac:dyDescent="0.3">
      <c r="A356" s="85" t="s">
        <v>5803</v>
      </c>
      <c r="B356" s="86" t="s">
        <v>6237</v>
      </c>
      <c r="C356" s="87" t="s">
        <v>6235</v>
      </c>
      <c r="D356" s="270">
        <f>+'Dati extracont'!D22</f>
        <v>0</v>
      </c>
      <c r="E356" s="271"/>
      <c r="F356" s="37" t="s">
        <v>5804</v>
      </c>
      <c r="G356" s="37" t="s">
        <v>5821</v>
      </c>
      <c r="H356" s="37" t="s">
        <v>5800</v>
      </c>
      <c r="I356" s="37">
        <v>1</v>
      </c>
      <c r="J356" s="37" t="s">
        <v>5805</v>
      </c>
      <c r="K356" s="37" t="s">
        <v>6225</v>
      </c>
      <c r="L356" s="38"/>
    </row>
    <row r="357" spans="1:12" x14ac:dyDescent="0.3">
      <c r="A357" s="33" t="s">
        <v>5801</v>
      </c>
      <c r="B357" s="34" t="s">
        <v>6238</v>
      </c>
      <c r="C357" s="35" t="s">
        <v>6239</v>
      </c>
      <c r="D357" s="321">
        <f>+D358</f>
        <v>0</v>
      </c>
      <c r="E357" s="321"/>
      <c r="F357" s="37"/>
      <c r="G357" s="37"/>
      <c r="H357" s="37"/>
      <c r="I357" s="37"/>
      <c r="J357" s="37"/>
      <c r="K357" s="37"/>
      <c r="L357" s="38"/>
    </row>
    <row r="358" spans="1:12" x14ac:dyDescent="0.3">
      <c r="A358" s="33" t="s">
        <v>5802</v>
      </c>
      <c r="B358" s="39" t="s">
        <v>6240</v>
      </c>
      <c r="C358" s="40" t="s">
        <v>6239</v>
      </c>
      <c r="D358" s="271">
        <f>+D359</f>
        <v>0</v>
      </c>
      <c r="E358" s="271"/>
      <c r="F358" s="37"/>
      <c r="G358" s="37"/>
      <c r="H358" s="37"/>
      <c r="I358" s="37"/>
      <c r="J358" s="37"/>
      <c r="K358" s="37"/>
      <c r="L358" s="38"/>
    </row>
    <row r="359" spans="1:12" x14ac:dyDescent="0.3">
      <c r="A359" s="85" t="s">
        <v>5803</v>
      </c>
      <c r="B359" s="86" t="s">
        <v>6241</v>
      </c>
      <c r="C359" s="87" t="s">
        <v>6239</v>
      </c>
      <c r="D359" s="270">
        <f>+'Dati extracont'!D25</f>
        <v>0</v>
      </c>
      <c r="E359" s="271"/>
      <c r="F359" s="37" t="s">
        <v>5804</v>
      </c>
      <c r="G359" s="37" t="s">
        <v>5821</v>
      </c>
      <c r="H359" s="37" t="s">
        <v>5800</v>
      </c>
      <c r="I359" s="37">
        <v>1</v>
      </c>
      <c r="J359" s="37" t="s">
        <v>5805</v>
      </c>
      <c r="K359" s="37" t="s">
        <v>6122</v>
      </c>
      <c r="L359" s="38"/>
    </row>
    <row r="360" spans="1:12" x14ac:dyDescent="0.3">
      <c r="A360" s="33" t="s">
        <v>5801</v>
      </c>
      <c r="B360" s="34" t="s">
        <v>6242</v>
      </c>
      <c r="C360" s="35" t="s">
        <v>6243</v>
      </c>
      <c r="D360" s="321">
        <f>+D361</f>
        <v>0</v>
      </c>
      <c r="E360" s="321"/>
      <c r="F360" s="37"/>
      <c r="G360" s="37"/>
      <c r="H360" s="37"/>
      <c r="I360" s="37"/>
      <c r="J360" s="37"/>
      <c r="K360" s="37"/>
      <c r="L360" s="38"/>
    </row>
    <row r="361" spans="1:12" x14ac:dyDescent="0.3">
      <c r="A361" s="33" t="s">
        <v>5802</v>
      </c>
      <c r="B361" s="39" t="s">
        <v>6244</v>
      </c>
      <c r="C361" s="40" t="s">
        <v>6243</v>
      </c>
      <c r="D361" s="271">
        <f>+D362</f>
        <v>0</v>
      </c>
      <c r="E361" s="271"/>
      <c r="F361" s="37"/>
      <c r="G361" s="37"/>
      <c r="H361" s="37"/>
      <c r="I361" s="37"/>
      <c r="J361" s="37"/>
      <c r="K361" s="37"/>
      <c r="L361" s="38"/>
    </row>
    <row r="362" spans="1:12" x14ac:dyDescent="0.3">
      <c r="A362" s="85" t="s">
        <v>5803</v>
      </c>
      <c r="B362" s="86" t="s">
        <v>6245</v>
      </c>
      <c r="C362" s="87" t="s">
        <v>6243</v>
      </c>
      <c r="D362" s="270">
        <f>+'Dati extracont'!D28</f>
        <v>0</v>
      </c>
      <c r="E362" s="271"/>
      <c r="F362" s="37" t="s">
        <v>5804</v>
      </c>
      <c r="G362" s="37" t="s">
        <v>5821</v>
      </c>
      <c r="H362" s="37" t="s">
        <v>5800</v>
      </c>
      <c r="I362" s="37">
        <v>1</v>
      </c>
      <c r="J362" s="37" t="s">
        <v>5805</v>
      </c>
      <c r="K362" s="37" t="s">
        <v>6220</v>
      </c>
      <c r="L362" s="38"/>
    </row>
    <row r="363" spans="1:12" x14ac:dyDescent="0.3">
      <c r="A363" s="33" t="s">
        <v>5801</v>
      </c>
      <c r="B363" s="34" t="s">
        <v>6246</v>
      </c>
      <c r="C363" s="35" t="s">
        <v>6247</v>
      </c>
      <c r="D363" s="321">
        <f>+D364</f>
        <v>0</v>
      </c>
      <c r="E363" s="321"/>
      <c r="F363" s="37"/>
      <c r="G363" s="37"/>
      <c r="H363" s="37"/>
      <c r="I363" s="37"/>
      <c r="J363" s="37"/>
      <c r="K363" s="37"/>
      <c r="L363" s="38"/>
    </row>
    <row r="364" spans="1:12" x14ac:dyDescent="0.3">
      <c r="A364" s="33" t="s">
        <v>5802</v>
      </c>
      <c r="B364" s="39" t="s">
        <v>6248</v>
      </c>
      <c r="C364" s="40" t="s">
        <v>6247</v>
      </c>
      <c r="D364" s="271">
        <f>+D365</f>
        <v>0</v>
      </c>
      <c r="E364" s="271"/>
      <c r="F364" s="37"/>
      <c r="G364" s="37"/>
      <c r="H364" s="37"/>
      <c r="I364" s="37"/>
      <c r="J364" s="37"/>
      <c r="K364" s="37"/>
      <c r="L364" s="38"/>
    </row>
    <row r="365" spans="1:12" x14ac:dyDescent="0.3">
      <c r="A365" s="85" t="s">
        <v>5803</v>
      </c>
      <c r="B365" s="86" t="s">
        <v>6249</v>
      </c>
      <c r="C365" s="87" t="s">
        <v>6247</v>
      </c>
      <c r="D365" s="270">
        <f>+'Dati extracont'!D31</f>
        <v>0</v>
      </c>
      <c r="E365" s="271"/>
      <c r="F365" s="37" t="s">
        <v>5804</v>
      </c>
      <c r="G365" s="37" t="s">
        <v>5821</v>
      </c>
      <c r="H365" s="37" t="s">
        <v>5800</v>
      </c>
      <c r="I365" s="37">
        <v>1</v>
      </c>
      <c r="J365" s="37" t="s">
        <v>5805</v>
      </c>
      <c r="K365" s="37" t="s">
        <v>6225</v>
      </c>
      <c r="L365" s="38"/>
    </row>
    <row r="366" spans="1:12" x14ac:dyDescent="0.3">
      <c r="A366" s="33" t="s">
        <v>5801</v>
      </c>
      <c r="B366" s="34" t="s">
        <v>6250</v>
      </c>
      <c r="C366" s="35" t="s">
        <v>6251</v>
      </c>
      <c r="D366" s="321">
        <f>+D367</f>
        <v>0</v>
      </c>
      <c r="E366" s="321"/>
      <c r="F366" s="37"/>
      <c r="G366" s="37"/>
      <c r="H366" s="37"/>
      <c r="I366" s="37"/>
      <c r="J366" s="37"/>
      <c r="K366" s="37"/>
      <c r="L366" s="38"/>
    </row>
    <row r="367" spans="1:12" x14ac:dyDescent="0.3">
      <c r="A367" s="33" t="s">
        <v>5802</v>
      </c>
      <c r="B367" s="39" t="s">
        <v>6252</v>
      </c>
      <c r="C367" s="40" t="s">
        <v>6251</v>
      </c>
      <c r="D367" s="271">
        <f>+D368</f>
        <v>0</v>
      </c>
      <c r="E367" s="271"/>
      <c r="F367" s="37"/>
      <c r="G367" s="37"/>
      <c r="H367" s="37"/>
      <c r="I367" s="37"/>
      <c r="J367" s="37"/>
      <c r="K367" s="37"/>
      <c r="L367" s="38"/>
    </row>
    <row r="368" spans="1:12" x14ac:dyDescent="0.3">
      <c r="A368" s="85" t="s">
        <v>5803</v>
      </c>
      <c r="B368" s="86" t="s">
        <v>6253</v>
      </c>
      <c r="C368" s="87" t="s">
        <v>6251</v>
      </c>
      <c r="D368" s="270">
        <f>+'Dati extracont'!D34</f>
        <v>0</v>
      </c>
      <c r="E368" s="271"/>
      <c r="F368" s="37" t="s">
        <v>5804</v>
      </c>
      <c r="G368" s="37" t="s">
        <v>5821</v>
      </c>
      <c r="H368" s="37" t="s">
        <v>5800</v>
      </c>
      <c r="I368" s="37">
        <v>1</v>
      </c>
      <c r="J368" s="37" t="s">
        <v>5805</v>
      </c>
      <c r="K368" s="37" t="s">
        <v>6225</v>
      </c>
      <c r="L368" s="38"/>
    </row>
    <row r="369" spans="1:12" x14ac:dyDescent="0.3">
      <c r="A369" s="33" t="s">
        <v>5801</v>
      </c>
      <c r="B369" s="34" t="s">
        <v>6254</v>
      </c>
      <c r="C369" s="35" t="s">
        <v>6255</v>
      </c>
      <c r="D369" s="321">
        <f>+D370</f>
        <v>0</v>
      </c>
      <c r="E369" s="321"/>
      <c r="F369" s="37"/>
      <c r="G369" s="37"/>
      <c r="H369" s="37"/>
      <c r="I369" s="37"/>
      <c r="J369" s="37"/>
      <c r="K369" s="37"/>
      <c r="L369" s="38"/>
    </row>
    <row r="370" spans="1:12" x14ac:dyDescent="0.3">
      <c r="A370" s="33" t="s">
        <v>5802</v>
      </c>
      <c r="B370" s="39" t="s">
        <v>6256</v>
      </c>
      <c r="C370" s="40" t="s">
        <v>6255</v>
      </c>
      <c r="D370" s="271">
        <f>+D371</f>
        <v>0</v>
      </c>
      <c r="E370" s="271"/>
      <c r="F370" s="37"/>
      <c r="G370" s="37"/>
      <c r="H370" s="37"/>
      <c r="I370" s="37"/>
      <c r="J370" s="37"/>
      <c r="K370" s="37"/>
      <c r="L370" s="38"/>
    </row>
    <row r="371" spans="1:12" x14ac:dyDescent="0.3">
      <c r="A371" s="85" t="s">
        <v>5803</v>
      </c>
      <c r="B371" s="86" t="s">
        <v>6257</v>
      </c>
      <c r="C371" s="87" t="s">
        <v>6255</v>
      </c>
      <c r="D371" s="270">
        <f>+'Dati extracont'!D37</f>
        <v>0</v>
      </c>
      <c r="E371" s="271"/>
      <c r="F371" s="37" t="s">
        <v>5804</v>
      </c>
      <c r="G371" s="37" t="s">
        <v>5821</v>
      </c>
      <c r="H371" s="37" t="s">
        <v>5800</v>
      </c>
      <c r="I371" s="37">
        <v>1</v>
      </c>
      <c r="J371" s="37" t="s">
        <v>5805</v>
      </c>
      <c r="K371" s="37" t="s">
        <v>6225</v>
      </c>
      <c r="L371" s="38"/>
    </row>
    <row r="372" spans="1:12" x14ac:dyDescent="0.3">
      <c r="A372" s="33" t="s">
        <v>5801</v>
      </c>
      <c r="B372" s="34" t="s">
        <v>6258</v>
      </c>
      <c r="C372" s="35" t="s">
        <v>6259</v>
      </c>
      <c r="D372" s="321">
        <f>+D373</f>
        <v>0</v>
      </c>
      <c r="E372" s="321"/>
      <c r="F372" s="37"/>
      <c r="G372" s="37"/>
      <c r="H372" s="37"/>
      <c r="I372" s="37"/>
      <c r="J372" s="37"/>
      <c r="K372" s="37"/>
      <c r="L372" s="38"/>
    </row>
    <row r="373" spans="1:12" x14ac:dyDescent="0.3">
      <c r="A373" s="33" t="s">
        <v>5802</v>
      </c>
      <c r="B373" s="39" t="s">
        <v>6260</v>
      </c>
      <c r="C373" s="60" t="s">
        <v>6261</v>
      </c>
      <c r="D373" s="271">
        <f>+D374</f>
        <v>0</v>
      </c>
      <c r="E373" s="271"/>
      <c r="F373" s="37"/>
      <c r="G373" s="37"/>
      <c r="H373" s="37"/>
      <c r="I373" s="37"/>
      <c r="J373" s="37"/>
      <c r="K373" s="37"/>
      <c r="L373" s="38"/>
    </row>
    <row r="374" spans="1:12" x14ac:dyDescent="0.3">
      <c r="A374" s="85" t="s">
        <v>5803</v>
      </c>
      <c r="B374" s="86" t="s">
        <v>6262</v>
      </c>
      <c r="C374" s="89" t="s">
        <v>6261</v>
      </c>
      <c r="D374" s="270">
        <f>+'Dati extracont'!D40</f>
        <v>0</v>
      </c>
      <c r="E374" s="271"/>
      <c r="F374" s="37" t="s">
        <v>5804</v>
      </c>
      <c r="G374" s="37" t="s">
        <v>5821</v>
      </c>
      <c r="H374" s="37" t="s">
        <v>5800</v>
      </c>
      <c r="I374" s="37">
        <v>1</v>
      </c>
      <c r="J374" s="37" t="s">
        <v>5805</v>
      </c>
      <c r="K374" s="37" t="s">
        <v>6225</v>
      </c>
      <c r="L374" s="38"/>
    </row>
    <row r="375" spans="1:12" x14ac:dyDescent="0.3">
      <c r="A375" s="33" t="s">
        <v>5801</v>
      </c>
      <c r="B375" s="34" t="s">
        <v>6263</v>
      </c>
      <c r="C375" s="35" t="s">
        <v>6264</v>
      </c>
      <c r="D375" s="321">
        <f>+D376</f>
        <v>0</v>
      </c>
      <c r="E375" s="321"/>
      <c r="F375" s="37"/>
      <c r="G375" s="37"/>
      <c r="H375" s="37"/>
      <c r="I375" s="37"/>
      <c r="J375" s="37"/>
      <c r="K375" s="37"/>
      <c r="L375" s="38"/>
    </row>
    <row r="376" spans="1:12" x14ac:dyDescent="0.3">
      <c r="A376" s="33" t="s">
        <v>5802</v>
      </c>
      <c r="B376" s="39" t="s">
        <v>6265</v>
      </c>
      <c r="C376" s="60" t="s">
        <v>6264</v>
      </c>
      <c r="D376" s="271">
        <f>+D377</f>
        <v>0</v>
      </c>
      <c r="E376" s="271"/>
      <c r="F376" s="37"/>
      <c r="G376" s="37"/>
      <c r="H376" s="37"/>
      <c r="I376" s="37"/>
      <c r="J376" s="37"/>
      <c r="K376" s="37"/>
      <c r="L376" s="38"/>
    </row>
    <row r="377" spans="1:12" x14ac:dyDescent="0.3">
      <c r="A377" s="85" t="s">
        <v>5803</v>
      </c>
      <c r="B377" s="86" t="s">
        <v>6266</v>
      </c>
      <c r="C377" s="89" t="s">
        <v>6264</v>
      </c>
      <c r="D377" s="270">
        <f>+'Dati extracont'!D43</f>
        <v>0</v>
      </c>
      <c r="E377" s="271"/>
      <c r="F377" s="37" t="s">
        <v>5804</v>
      </c>
      <c r="G377" s="37" t="s">
        <v>5821</v>
      </c>
      <c r="H377" s="37" t="s">
        <v>5800</v>
      </c>
      <c r="I377" s="37">
        <v>1</v>
      </c>
      <c r="J377" s="37" t="s">
        <v>5805</v>
      </c>
      <c r="K377" s="37" t="s">
        <v>6225</v>
      </c>
      <c r="L377" s="38"/>
    </row>
    <row r="378" spans="1:12" x14ac:dyDescent="0.3">
      <c r="A378" s="33" t="s">
        <v>5801</v>
      </c>
      <c r="B378" s="34" t="s">
        <v>6267</v>
      </c>
      <c r="C378" s="35" t="s">
        <v>6268</v>
      </c>
      <c r="D378" s="321">
        <f>+D379</f>
        <v>0</v>
      </c>
      <c r="E378" s="321"/>
      <c r="F378" s="37"/>
      <c r="G378" s="37"/>
      <c r="H378" s="37"/>
      <c r="I378" s="37"/>
      <c r="J378" s="37"/>
      <c r="K378" s="37"/>
      <c r="L378" s="38"/>
    </row>
    <row r="379" spans="1:12" x14ac:dyDescent="0.3">
      <c r="A379" s="33" t="s">
        <v>5802</v>
      </c>
      <c r="B379" s="39" t="s">
        <v>6269</v>
      </c>
      <c r="C379" s="60" t="s">
        <v>6270</v>
      </c>
      <c r="D379" s="271">
        <f>+D380</f>
        <v>0</v>
      </c>
      <c r="E379" s="271"/>
      <c r="F379" s="37"/>
      <c r="G379" s="37"/>
      <c r="H379" s="37"/>
      <c r="I379" s="37"/>
      <c r="J379" s="37"/>
      <c r="K379" s="37"/>
      <c r="L379" s="38"/>
    </row>
    <row r="380" spans="1:12" x14ac:dyDescent="0.3">
      <c r="A380" s="85" t="s">
        <v>5803</v>
      </c>
      <c r="B380" s="86" t="s">
        <v>6271</v>
      </c>
      <c r="C380" s="89" t="s">
        <v>6270</v>
      </c>
      <c r="D380" s="270">
        <f>+'Dati extracont'!D46</f>
        <v>0</v>
      </c>
      <c r="E380" s="271"/>
      <c r="F380" s="37" t="s">
        <v>5804</v>
      </c>
      <c r="G380" s="37" t="s">
        <v>5821</v>
      </c>
      <c r="H380" s="37" t="s">
        <v>5800</v>
      </c>
      <c r="I380" s="37">
        <v>1</v>
      </c>
      <c r="J380" s="37" t="s">
        <v>5805</v>
      </c>
      <c r="K380" s="37" t="s">
        <v>6225</v>
      </c>
      <c r="L380" s="38"/>
    </row>
    <row r="381" spans="1:12" x14ac:dyDescent="0.3">
      <c r="A381" s="27" t="s">
        <v>5800</v>
      </c>
      <c r="B381" s="28" t="s">
        <v>6272</v>
      </c>
      <c r="C381" s="29" t="s">
        <v>6273</v>
      </c>
      <c r="D381" s="320">
        <f>+D382+D638+D651+D673</f>
        <v>0</v>
      </c>
      <c r="E381" s="321"/>
      <c r="F381" s="31"/>
      <c r="G381" s="31"/>
      <c r="H381" s="31"/>
      <c r="I381" s="31"/>
      <c r="J381" s="31"/>
      <c r="K381" s="31"/>
      <c r="L381" s="32"/>
    </row>
    <row r="382" spans="1:12" x14ac:dyDescent="0.3">
      <c r="A382" s="33" t="s">
        <v>5801</v>
      </c>
      <c r="B382" s="34" t="s">
        <v>6274</v>
      </c>
      <c r="C382" s="35" t="s">
        <v>6275</v>
      </c>
      <c r="D382" s="321">
        <f>+D383+D397+D418+D422+D424+D438+D459+D463+D465+D479+D500+D504+D506+D520+D541+D545+D547+D561+D582+D586+D600+D621</f>
        <v>0</v>
      </c>
      <c r="E382" s="321"/>
      <c r="F382" s="37"/>
      <c r="G382" s="37"/>
      <c r="H382" s="37"/>
      <c r="I382" s="37"/>
      <c r="J382" s="37"/>
      <c r="K382" s="37"/>
      <c r="L382" s="38"/>
    </row>
    <row r="383" spans="1:12" x14ac:dyDescent="0.3">
      <c r="A383" s="33" t="s">
        <v>5802</v>
      </c>
      <c r="B383" s="39" t="s">
        <v>6276</v>
      </c>
      <c r="C383" s="40" t="s">
        <v>6277</v>
      </c>
      <c r="D383" s="271">
        <f>SUM(D384:D396)</f>
        <v>0</v>
      </c>
      <c r="E383" s="271"/>
      <c r="F383" s="37"/>
      <c r="G383" s="37"/>
      <c r="H383" s="37"/>
      <c r="I383" s="37"/>
      <c r="J383" s="37"/>
      <c r="K383" s="37"/>
      <c r="L383" s="38"/>
    </row>
    <row r="384" spans="1:12" x14ac:dyDescent="0.3">
      <c r="A384" s="85" t="s">
        <v>5803</v>
      </c>
      <c r="B384" s="86" t="s">
        <v>6278</v>
      </c>
      <c r="C384" s="87" t="s">
        <v>6279</v>
      </c>
      <c r="D384" s="270">
        <f>+'Res att e accert plur'!G611</f>
        <v>0</v>
      </c>
      <c r="E384" s="271"/>
      <c r="F384" s="37" t="s">
        <v>5804</v>
      </c>
      <c r="G384" s="37" t="s">
        <v>5821</v>
      </c>
      <c r="H384" s="37" t="s">
        <v>5800</v>
      </c>
      <c r="I384" s="37">
        <v>2</v>
      </c>
      <c r="J384" s="37" t="s">
        <v>5805</v>
      </c>
      <c r="K384" s="37" t="s">
        <v>6122</v>
      </c>
      <c r="L384" s="38"/>
    </row>
    <row r="385" spans="1:12" x14ac:dyDescent="0.3">
      <c r="A385" s="85" t="s">
        <v>5803</v>
      </c>
      <c r="B385" s="86" t="s">
        <v>6280</v>
      </c>
      <c r="C385" s="87" t="s">
        <v>6281</v>
      </c>
      <c r="D385" s="270">
        <f>+'Res att e accert plur'!G612</f>
        <v>0</v>
      </c>
      <c r="E385" s="271"/>
      <c r="F385" s="37" t="s">
        <v>5804</v>
      </c>
      <c r="G385" s="37" t="s">
        <v>5821</v>
      </c>
      <c r="H385" s="37" t="s">
        <v>5800</v>
      </c>
      <c r="I385" s="37">
        <v>2</v>
      </c>
      <c r="J385" s="37" t="s">
        <v>5805</v>
      </c>
      <c r="K385" s="37" t="s">
        <v>6122</v>
      </c>
      <c r="L385" s="38"/>
    </row>
    <row r="386" spans="1:12" x14ac:dyDescent="0.3">
      <c r="A386" s="85" t="s">
        <v>5803</v>
      </c>
      <c r="B386" s="86" t="s">
        <v>6282</v>
      </c>
      <c r="C386" s="87" t="s">
        <v>6283</v>
      </c>
      <c r="D386" s="270">
        <f>+'Res att e accert plur'!G613</f>
        <v>0</v>
      </c>
      <c r="E386" s="271"/>
      <c r="F386" s="37" t="s">
        <v>5804</v>
      </c>
      <c r="G386" s="37" t="s">
        <v>5821</v>
      </c>
      <c r="H386" s="37" t="s">
        <v>5800</v>
      </c>
      <c r="I386" s="37">
        <v>2</v>
      </c>
      <c r="J386" s="37" t="s">
        <v>5805</v>
      </c>
      <c r="K386" s="37" t="s">
        <v>6122</v>
      </c>
      <c r="L386" s="38"/>
    </row>
    <row r="387" spans="1:12" x14ac:dyDescent="0.3">
      <c r="A387" s="85" t="s">
        <v>5803</v>
      </c>
      <c r="B387" s="86" t="s">
        <v>6284</v>
      </c>
      <c r="C387" s="87" t="s">
        <v>6285</v>
      </c>
      <c r="D387" s="270">
        <f>+'Res att e accert plur'!G614</f>
        <v>0</v>
      </c>
      <c r="E387" s="271"/>
      <c r="F387" s="37" t="s">
        <v>5804</v>
      </c>
      <c r="G387" s="37" t="s">
        <v>5821</v>
      </c>
      <c r="H387" s="37" t="s">
        <v>5800</v>
      </c>
      <c r="I387" s="37">
        <v>2</v>
      </c>
      <c r="J387" s="37" t="s">
        <v>5805</v>
      </c>
      <c r="K387" s="37" t="s">
        <v>6122</v>
      </c>
      <c r="L387" s="38"/>
    </row>
    <row r="388" spans="1:12" x14ac:dyDescent="0.3">
      <c r="A388" s="85" t="s">
        <v>5803</v>
      </c>
      <c r="B388" s="86" t="s">
        <v>6286</v>
      </c>
      <c r="C388" s="87" t="s">
        <v>6287</v>
      </c>
      <c r="D388" s="270">
        <f>+'Res att e accert plur'!G615</f>
        <v>0</v>
      </c>
      <c r="E388" s="271"/>
      <c r="F388" s="37" t="s">
        <v>5804</v>
      </c>
      <c r="G388" s="37" t="s">
        <v>5821</v>
      </c>
      <c r="H388" s="37" t="s">
        <v>5800</v>
      </c>
      <c r="I388" s="37">
        <v>2</v>
      </c>
      <c r="J388" s="37" t="s">
        <v>5805</v>
      </c>
      <c r="K388" s="37" t="s">
        <v>6122</v>
      </c>
      <c r="L388" s="38"/>
    </row>
    <row r="389" spans="1:12" x14ac:dyDescent="0.3">
      <c r="A389" s="85" t="s">
        <v>5803</v>
      </c>
      <c r="B389" s="86" t="s">
        <v>6288</v>
      </c>
      <c r="C389" s="87" t="s">
        <v>6289</v>
      </c>
      <c r="D389" s="270">
        <f>+'Res att e accert plur'!G616</f>
        <v>0</v>
      </c>
      <c r="E389" s="271"/>
      <c r="F389" s="37" t="s">
        <v>5804</v>
      </c>
      <c r="G389" s="37" t="s">
        <v>5821</v>
      </c>
      <c r="H389" s="37" t="s">
        <v>5800</v>
      </c>
      <c r="I389" s="37">
        <v>2</v>
      </c>
      <c r="J389" s="37" t="s">
        <v>5805</v>
      </c>
      <c r="K389" s="37" t="s">
        <v>6122</v>
      </c>
      <c r="L389" s="38"/>
    </row>
    <row r="390" spans="1:12" x14ac:dyDescent="0.3">
      <c r="A390" s="85" t="s">
        <v>5803</v>
      </c>
      <c r="B390" s="86" t="s">
        <v>6290</v>
      </c>
      <c r="C390" s="87" t="s">
        <v>6291</v>
      </c>
      <c r="D390" s="270">
        <f>+'Res att e accert plur'!G617</f>
        <v>0</v>
      </c>
      <c r="E390" s="271"/>
      <c r="F390" s="37" t="s">
        <v>5804</v>
      </c>
      <c r="G390" s="37" t="s">
        <v>5821</v>
      </c>
      <c r="H390" s="37" t="s">
        <v>5800</v>
      </c>
      <c r="I390" s="37">
        <v>2</v>
      </c>
      <c r="J390" s="37" t="s">
        <v>5805</v>
      </c>
      <c r="K390" s="37" t="s">
        <v>6122</v>
      </c>
      <c r="L390" s="38"/>
    </row>
    <row r="391" spans="1:12" x14ac:dyDescent="0.3">
      <c r="A391" s="85" t="s">
        <v>5803</v>
      </c>
      <c r="B391" s="86" t="s">
        <v>6292</v>
      </c>
      <c r="C391" s="87" t="s">
        <v>6293</v>
      </c>
      <c r="D391" s="270">
        <f>+'Res att e accert plur'!G618</f>
        <v>0</v>
      </c>
      <c r="E391" s="271"/>
      <c r="F391" s="37" t="s">
        <v>5804</v>
      </c>
      <c r="G391" s="37" t="s">
        <v>5821</v>
      </c>
      <c r="H391" s="37" t="s">
        <v>5800</v>
      </c>
      <c r="I391" s="37">
        <v>2</v>
      </c>
      <c r="J391" s="37" t="s">
        <v>5805</v>
      </c>
      <c r="K391" s="37" t="s">
        <v>6122</v>
      </c>
      <c r="L391" s="38"/>
    </row>
    <row r="392" spans="1:12" x14ac:dyDescent="0.3">
      <c r="A392" s="85" t="s">
        <v>5803</v>
      </c>
      <c r="B392" s="86" t="s">
        <v>6294</v>
      </c>
      <c r="C392" s="87" t="s">
        <v>6295</v>
      </c>
      <c r="D392" s="270">
        <f>+'Res att e accert plur'!G619</f>
        <v>0</v>
      </c>
      <c r="E392" s="271"/>
      <c r="F392" s="37" t="s">
        <v>5804</v>
      </c>
      <c r="G392" s="37" t="s">
        <v>5821</v>
      </c>
      <c r="H392" s="37" t="s">
        <v>5800</v>
      </c>
      <c r="I392" s="37">
        <v>2</v>
      </c>
      <c r="J392" s="37" t="s">
        <v>5805</v>
      </c>
      <c r="K392" s="37" t="s">
        <v>6122</v>
      </c>
      <c r="L392" s="38"/>
    </row>
    <row r="393" spans="1:12" x14ac:dyDescent="0.3">
      <c r="A393" s="85" t="s">
        <v>5803</v>
      </c>
      <c r="B393" s="86" t="s">
        <v>6296</v>
      </c>
      <c r="C393" s="87" t="s">
        <v>6297</v>
      </c>
      <c r="D393" s="270">
        <f>+'Res att e accert plur'!G620</f>
        <v>0</v>
      </c>
      <c r="E393" s="271"/>
      <c r="F393" s="37" t="s">
        <v>5804</v>
      </c>
      <c r="G393" s="37" t="s">
        <v>5821</v>
      </c>
      <c r="H393" s="37" t="s">
        <v>5800</v>
      </c>
      <c r="I393" s="37">
        <v>2</v>
      </c>
      <c r="J393" s="37" t="s">
        <v>5805</v>
      </c>
      <c r="K393" s="37" t="s">
        <v>6122</v>
      </c>
      <c r="L393" s="38"/>
    </row>
    <row r="394" spans="1:12" ht="21.6" x14ac:dyDescent="0.3">
      <c r="A394" s="85" t="s">
        <v>5803</v>
      </c>
      <c r="B394" s="86" t="s">
        <v>6298</v>
      </c>
      <c r="C394" s="87" t="s">
        <v>6299</v>
      </c>
      <c r="D394" s="270">
        <f>+'Res att e accert plur'!G621</f>
        <v>0</v>
      </c>
      <c r="E394" s="271"/>
      <c r="F394" s="37" t="s">
        <v>5804</v>
      </c>
      <c r="G394" s="37" t="s">
        <v>5821</v>
      </c>
      <c r="H394" s="37" t="s">
        <v>5800</v>
      </c>
      <c r="I394" s="37">
        <v>2</v>
      </c>
      <c r="J394" s="37" t="s">
        <v>5805</v>
      </c>
      <c r="K394" s="37" t="s">
        <v>6122</v>
      </c>
      <c r="L394" s="38"/>
    </row>
    <row r="395" spans="1:12" ht="21.6" x14ac:dyDescent="0.3">
      <c r="A395" s="85" t="s">
        <v>5803</v>
      </c>
      <c r="B395" s="86" t="s">
        <v>6300</v>
      </c>
      <c r="C395" s="87" t="s">
        <v>6301</v>
      </c>
      <c r="D395" s="270">
        <f>+'Res att e accert plur'!G622</f>
        <v>0</v>
      </c>
      <c r="E395" s="271"/>
      <c r="F395" s="37" t="s">
        <v>5804</v>
      </c>
      <c r="G395" s="37" t="s">
        <v>5821</v>
      </c>
      <c r="H395" s="37" t="s">
        <v>5800</v>
      </c>
      <c r="I395" s="37">
        <v>2</v>
      </c>
      <c r="J395" s="37" t="s">
        <v>5805</v>
      </c>
      <c r="K395" s="37" t="s">
        <v>6122</v>
      </c>
      <c r="L395" s="38"/>
    </row>
    <row r="396" spans="1:12" x14ac:dyDescent="0.3">
      <c r="A396" s="85" t="s">
        <v>5803</v>
      </c>
      <c r="B396" s="86" t="s">
        <v>6302</v>
      </c>
      <c r="C396" s="87" t="s">
        <v>6303</v>
      </c>
      <c r="D396" s="270">
        <f>+'Res att e accert plur'!G623</f>
        <v>0</v>
      </c>
      <c r="E396" s="271"/>
      <c r="F396" s="37" t="s">
        <v>5804</v>
      </c>
      <c r="G396" s="37" t="s">
        <v>5821</v>
      </c>
      <c r="H396" s="37" t="s">
        <v>5800</v>
      </c>
      <c r="I396" s="37">
        <v>2</v>
      </c>
      <c r="J396" s="37" t="s">
        <v>5805</v>
      </c>
      <c r="K396" s="37" t="s">
        <v>6122</v>
      </c>
      <c r="L396" s="38"/>
    </row>
    <row r="397" spans="1:12" x14ac:dyDescent="0.3">
      <c r="A397" s="33" t="s">
        <v>5802</v>
      </c>
      <c r="B397" s="39" t="s">
        <v>6304</v>
      </c>
      <c r="C397" s="40" t="s">
        <v>6305</v>
      </c>
      <c r="D397" s="271">
        <f>SUM(D398:D417)</f>
        <v>0</v>
      </c>
      <c r="E397" s="271"/>
      <c r="F397" s="37"/>
      <c r="G397" s="37"/>
      <c r="H397" s="37"/>
      <c r="I397" s="37"/>
      <c r="J397" s="37"/>
      <c r="K397" s="37"/>
      <c r="L397" s="38"/>
    </row>
    <row r="398" spans="1:12" x14ac:dyDescent="0.3">
      <c r="A398" s="85" t="s">
        <v>5803</v>
      </c>
      <c r="B398" s="86" t="s">
        <v>6306</v>
      </c>
      <c r="C398" s="87" t="s">
        <v>6307</v>
      </c>
      <c r="D398" s="270">
        <f>+'Res att e accert plur'!G624</f>
        <v>0</v>
      </c>
      <c r="E398" s="271"/>
      <c r="F398" s="37" t="s">
        <v>5804</v>
      </c>
      <c r="G398" s="37" t="s">
        <v>5821</v>
      </c>
      <c r="H398" s="37" t="s">
        <v>5800</v>
      </c>
      <c r="I398" s="37">
        <v>2</v>
      </c>
      <c r="J398" s="37" t="s">
        <v>5805</v>
      </c>
      <c r="K398" s="37" t="s">
        <v>6122</v>
      </c>
      <c r="L398" s="38"/>
    </row>
    <row r="399" spans="1:12" x14ac:dyDescent="0.3">
      <c r="A399" s="85" t="s">
        <v>5803</v>
      </c>
      <c r="B399" s="86" t="s">
        <v>6308</v>
      </c>
      <c r="C399" s="87" t="s">
        <v>6309</v>
      </c>
      <c r="D399" s="270">
        <f>+'Res att e accert plur'!G625</f>
        <v>0</v>
      </c>
      <c r="E399" s="271"/>
      <c r="F399" s="37" t="s">
        <v>5804</v>
      </c>
      <c r="G399" s="37" t="s">
        <v>5821</v>
      </c>
      <c r="H399" s="37" t="s">
        <v>5800</v>
      </c>
      <c r="I399" s="37">
        <v>2</v>
      </c>
      <c r="J399" s="37" t="s">
        <v>5805</v>
      </c>
      <c r="K399" s="37" t="s">
        <v>6122</v>
      </c>
      <c r="L399" s="38"/>
    </row>
    <row r="400" spans="1:12" x14ac:dyDescent="0.3">
      <c r="A400" s="85" t="s">
        <v>5803</v>
      </c>
      <c r="B400" s="86" t="s">
        <v>6310</v>
      </c>
      <c r="C400" s="87" t="s">
        <v>6311</v>
      </c>
      <c r="D400" s="270">
        <f>+'Res att e accert plur'!G626</f>
        <v>0</v>
      </c>
      <c r="E400" s="271"/>
      <c r="F400" s="37" t="s">
        <v>5804</v>
      </c>
      <c r="G400" s="37" t="s">
        <v>5821</v>
      </c>
      <c r="H400" s="37" t="s">
        <v>5800</v>
      </c>
      <c r="I400" s="37">
        <v>2</v>
      </c>
      <c r="J400" s="37" t="s">
        <v>5805</v>
      </c>
      <c r="K400" s="37" t="s">
        <v>6122</v>
      </c>
      <c r="L400" s="38"/>
    </row>
    <row r="401" spans="1:12" x14ac:dyDescent="0.3">
      <c r="A401" s="85" t="s">
        <v>5803</v>
      </c>
      <c r="B401" s="86" t="s">
        <v>6312</v>
      </c>
      <c r="C401" s="87" t="s">
        <v>6313</v>
      </c>
      <c r="D401" s="270">
        <f>+'Res att e accert plur'!G627</f>
        <v>0</v>
      </c>
      <c r="E401" s="271"/>
      <c r="F401" s="37" t="s">
        <v>5804</v>
      </c>
      <c r="G401" s="37" t="s">
        <v>5821</v>
      </c>
      <c r="H401" s="37" t="s">
        <v>5800</v>
      </c>
      <c r="I401" s="37">
        <v>2</v>
      </c>
      <c r="J401" s="37" t="s">
        <v>5805</v>
      </c>
      <c r="K401" s="37" t="s">
        <v>6122</v>
      </c>
      <c r="L401" s="38"/>
    </row>
    <row r="402" spans="1:12" x14ac:dyDescent="0.3">
      <c r="A402" s="85" t="s">
        <v>5803</v>
      </c>
      <c r="B402" s="86" t="s">
        <v>6314</v>
      </c>
      <c r="C402" s="87" t="s">
        <v>6315</v>
      </c>
      <c r="D402" s="270">
        <f>+'Res att e accert plur'!G628</f>
        <v>0</v>
      </c>
      <c r="E402" s="271"/>
      <c r="F402" s="37" t="s">
        <v>5804</v>
      </c>
      <c r="G402" s="37" t="s">
        <v>5821</v>
      </c>
      <c r="H402" s="37" t="s">
        <v>5800</v>
      </c>
      <c r="I402" s="37">
        <v>2</v>
      </c>
      <c r="J402" s="37" t="s">
        <v>5805</v>
      </c>
      <c r="K402" s="37" t="s">
        <v>6122</v>
      </c>
      <c r="L402" s="38"/>
    </row>
    <row r="403" spans="1:12" x14ac:dyDescent="0.3">
      <c r="A403" s="85" t="s">
        <v>5803</v>
      </c>
      <c r="B403" s="86" t="s">
        <v>6316</v>
      </c>
      <c r="C403" s="87" t="s">
        <v>6317</v>
      </c>
      <c r="D403" s="270">
        <f>+'Res att e accert plur'!G629</f>
        <v>0</v>
      </c>
      <c r="E403" s="271"/>
      <c r="F403" s="37" t="s">
        <v>5804</v>
      </c>
      <c r="G403" s="37" t="s">
        <v>5821</v>
      </c>
      <c r="H403" s="37" t="s">
        <v>5800</v>
      </c>
      <c r="I403" s="37">
        <v>2</v>
      </c>
      <c r="J403" s="37" t="s">
        <v>5805</v>
      </c>
      <c r="K403" s="37" t="s">
        <v>6122</v>
      </c>
      <c r="L403" s="38"/>
    </row>
    <row r="404" spans="1:12" x14ac:dyDescent="0.3">
      <c r="A404" s="85" t="s">
        <v>5803</v>
      </c>
      <c r="B404" s="86" t="s">
        <v>6318</v>
      </c>
      <c r="C404" s="87" t="s">
        <v>6319</v>
      </c>
      <c r="D404" s="270">
        <f>+'Res att e accert plur'!G630</f>
        <v>0</v>
      </c>
      <c r="E404" s="271"/>
      <c r="F404" s="37" t="s">
        <v>5804</v>
      </c>
      <c r="G404" s="37" t="s">
        <v>5821</v>
      </c>
      <c r="H404" s="37" t="s">
        <v>5800</v>
      </c>
      <c r="I404" s="37">
        <v>2</v>
      </c>
      <c r="J404" s="37" t="s">
        <v>5805</v>
      </c>
      <c r="K404" s="37" t="s">
        <v>6122</v>
      </c>
      <c r="L404" s="38"/>
    </row>
    <row r="405" spans="1:12" x14ac:dyDescent="0.3">
      <c r="A405" s="85" t="s">
        <v>5803</v>
      </c>
      <c r="B405" s="86" t="s">
        <v>6320</v>
      </c>
      <c r="C405" s="87" t="s">
        <v>6321</v>
      </c>
      <c r="D405" s="270">
        <f>+'Res att e accert plur'!G631</f>
        <v>0</v>
      </c>
      <c r="E405" s="271"/>
      <c r="F405" s="37" t="s">
        <v>5804</v>
      </c>
      <c r="G405" s="37" t="s">
        <v>5821</v>
      </c>
      <c r="H405" s="37" t="s">
        <v>5800</v>
      </c>
      <c r="I405" s="37">
        <v>2</v>
      </c>
      <c r="J405" s="37" t="s">
        <v>5805</v>
      </c>
      <c r="K405" s="37" t="s">
        <v>6122</v>
      </c>
      <c r="L405" s="38"/>
    </row>
    <row r="406" spans="1:12" ht="21.6" x14ac:dyDescent="0.3">
      <c r="A406" s="85" t="s">
        <v>5803</v>
      </c>
      <c r="B406" s="86" t="s">
        <v>6322</v>
      </c>
      <c r="C406" s="87" t="s">
        <v>6323</v>
      </c>
      <c r="D406" s="270">
        <f>+'Res att e accert plur'!G632</f>
        <v>0</v>
      </c>
      <c r="E406" s="271"/>
      <c r="F406" s="37" t="s">
        <v>5804</v>
      </c>
      <c r="G406" s="37" t="s">
        <v>5821</v>
      </c>
      <c r="H406" s="37" t="s">
        <v>5800</v>
      </c>
      <c r="I406" s="37">
        <v>2</v>
      </c>
      <c r="J406" s="37" t="s">
        <v>5805</v>
      </c>
      <c r="K406" s="37" t="s">
        <v>6122</v>
      </c>
      <c r="L406" s="38"/>
    </row>
    <row r="407" spans="1:12" x14ac:dyDescent="0.3">
      <c r="A407" s="85" t="s">
        <v>5803</v>
      </c>
      <c r="B407" s="86" t="s">
        <v>6324</v>
      </c>
      <c r="C407" s="87" t="s">
        <v>6325</v>
      </c>
      <c r="D407" s="270">
        <f>+'Res att e accert plur'!G633</f>
        <v>0</v>
      </c>
      <c r="E407" s="271"/>
      <c r="F407" s="37" t="s">
        <v>5804</v>
      </c>
      <c r="G407" s="37" t="s">
        <v>5821</v>
      </c>
      <c r="H407" s="37" t="s">
        <v>5800</v>
      </c>
      <c r="I407" s="37">
        <v>2</v>
      </c>
      <c r="J407" s="37" t="s">
        <v>5805</v>
      </c>
      <c r="K407" s="37" t="s">
        <v>6122</v>
      </c>
      <c r="L407" s="38"/>
    </row>
    <row r="408" spans="1:12" x14ac:dyDescent="0.3">
      <c r="A408" s="85" t="s">
        <v>5803</v>
      </c>
      <c r="B408" s="86" t="s">
        <v>6326</v>
      </c>
      <c r="C408" s="87" t="s">
        <v>6327</v>
      </c>
      <c r="D408" s="270">
        <f>+'Res att e accert plur'!G634</f>
        <v>0</v>
      </c>
      <c r="E408" s="271"/>
      <c r="F408" s="37" t="s">
        <v>5804</v>
      </c>
      <c r="G408" s="37" t="s">
        <v>5821</v>
      </c>
      <c r="H408" s="37" t="s">
        <v>5800</v>
      </c>
      <c r="I408" s="37">
        <v>2</v>
      </c>
      <c r="J408" s="37" t="s">
        <v>5805</v>
      </c>
      <c r="K408" s="37" t="s">
        <v>6122</v>
      </c>
      <c r="L408" s="38"/>
    </row>
    <row r="409" spans="1:12" ht="21.6" x14ac:dyDescent="0.3">
      <c r="A409" s="85" t="s">
        <v>5803</v>
      </c>
      <c r="B409" s="86" t="s">
        <v>6328</v>
      </c>
      <c r="C409" s="87" t="s">
        <v>6329</v>
      </c>
      <c r="D409" s="270">
        <f>+'Res att e accert plur'!G635</f>
        <v>0</v>
      </c>
      <c r="E409" s="271"/>
      <c r="F409" s="37" t="s">
        <v>5804</v>
      </c>
      <c r="G409" s="37" t="s">
        <v>5821</v>
      </c>
      <c r="H409" s="37" t="s">
        <v>5800</v>
      </c>
      <c r="I409" s="37">
        <v>2</v>
      </c>
      <c r="J409" s="37" t="s">
        <v>5805</v>
      </c>
      <c r="K409" s="37" t="s">
        <v>6122</v>
      </c>
      <c r="L409" s="38"/>
    </row>
    <row r="410" spans="1:12" x14ac:dyDescent="0.3">
      <c r="A410" s="85" t="s">
        <v>5803</v>
      </c>
      <c r="B410" s="86" t="s">
        <v>6330</v>
      </c>
      <c r="C410" s="87" t="s">
        <v>6331</v>
      </c>
      <c r="D410" s="270">
        <f>+'Res att e accert plur'!G636</f>
        <v>0</v>
      </c>
      <c r="E410" s="271"/>
      <c r="F410" s="37" t="s">
        <v>5804</v>
      </c>
      <c r="G410" s="37" t="s">
        <v>5821</v>
      </c>
      <c r="H410" s="37" t="s">
        <v>5800</v>
      </c>
      <c r="I410" s="37">
        <v>2</v>
      </c>
      <c r="J410" s="37" t="s">
        <v>5805</v>
      </c>
      <c r="K410" s="37" t="s">
        <v>6122</v>
      </c>
      <c r="L410" s="38"/>
    </row>
    <row r="411" spans="1:12" ht="21.6" x14ac:dyDescent="0.3">
      <c r="A411" s="85" t="s">
        <v>5803</v>
      </c>
      <c r="B411" s="86" t="s">
        <v>6332</v>
      </c>
      <c r="C411" s="87" t="s">
        <v>6333</v>
      </c>
      <c r="D411" s="270">
        <f>+'Res att e accert plur'!G637</f>
        <v>0</v>
      </c>
      <c r="E411" s="271"/>
      <c r="F411" s="37" t="s">
        <v>5804</v>
      </c>
      <c r="G411" s="37" t="s">
        <v>5821</v>
      </c>
      <c r="H411" s="37" t="s">
        <v>5800</v>
      </c>
      <c r="I411" s="37">
        <v>2</v>
      </c>
      <c r="J411" s="37" t="s">
        <v>5805</v>
      </c>
      <c r="K411" s="37" t="s">
        <v>6122</v>
      </c>
      <c r="L411" s="38"/>
    </row>
    <row r="412" spans="1:12" ht="21.6" x14ac:dyDescent="0.3">
      <c r="A412" s="85" t="s">
        <v>5803</v>
      </c>
      <c r="B412" s="86" t="s">
        <v>6334</v>
      </c>
      <c r="C412" s="87" t="s">
        <v>6335</v>
      </c>
      <c r="D412" s="270">
        <f>+'Res att e accert plur'!G638</f>
        <v>0</v>
      </c>
      <c r="E412" s="271"/>
      <c r="F412" s="37" t="s">
        <v>5804</v>
      </c>
      <c r="G412" s="37" t="s">
        <v>5821</v>
      </c>
      <c r="H412" s="37" t="s">
        <v>5800</v>
      </c>
      <c r="I412" s="37">
        <v>2</v>
      </c>
      <c r="J412" s="37" t="s">
        <v>5805</v>
      </c>
      <c r="K412" s="37" t="s">
        <v>6122</v>
      </c>
      <c r="L412" s="38"/>
    </row>
    <row r="413" spans="1:12" x14ac:dyDescent="0.3">
      <c r="A413" s="85" t="s">
        <v>5803</v>
      </c>
      <c r="B413" s="86" t="s">
        <v>6336</v>
      </c>
      <c r="C413" s="87" t="s">
        <v>6337</v>
      </c>
      <c r="D413" s="270">
        <f>+'Res att e accert plur'!G639</f>
        <v>0</v>
      </c>
      <c r="E413" s="271"/>
      <c r="F413" s="37" t="s">
        <v>5804</v>
      </c>
      <c r="G413" s="37" t="s">
        <v>5821</v>
      </c>
      <c r="H413" s="37" t="s">
        <v>5800</v>
      </c>
      <c r="I413" s="37">
        <v>2</v>
      </c>
      <c r="J413" s="37" t="s">
        <v>5805</v>
      </c>
      <c r="K413" s="37" t="s">
        <v>6122</v>
      </c>
      <c r="L413" s="38"/>
    </row>
    <row r="414" spans="1:12" x14ac:dyDescent="0.3">
      <c r="A414" s="85" t="s">
        <v>5803</v>
      </c>
      <c r="B414" s="86" t="s">
        <v>6338</v>
      </c>
      <c r="C414" s="87" t="s">
        <v>6339</v>
      </c>
      <c r="D414" s="270">
        <f>+'Res att e accert plur'!G640</f>
        <v>0</v>
      </c>
      <c r="E414" s="271"/>
      <c r="F414" s="37" t="s">
        <v>5804</v>
      </c>
      <c r="G414" s="37" t="s">
        <v>5821</v>
      </c>
      <c r="H414" s="37" t="s">
        <v>5800</v>
      </c>
      <c r="I414" s="37">
        <v>2</v>
      </c>
      <c r="J414" s="37" t="s">
        <v>5805</v>
      </c>
      <c r="K414" s="37" t="s">
        <v>6122</v>
      </c>
      <c r="L414" s="38"/>
    </row>
    <row r="415" spans="1:12" x14ac:dyDescent="0.3">
      <c r="A415" s="85" t="s">
        <v>5803</v>
      </c>
      <c r="B415" s="86" t="s">
        <v>6340</v>
      </c>
      <c r="C415" s="87" t="s">
        <v>6341</v>
      </c>
      <c r="D415" s="270">
        <f>+'Res att e accert plur'!G641</f>
        <v>0</v>
      </c>
      <c r="E415" s="271"/>
      <c r="F415" s="37" t="s">
        <v>5804</v>
      </c>
      <c r="G415" s="37" t="s">
        <v>5821</v>
      </c>
      <c r="H415" s="37" t="s">
        <v>5800</v>
      </c>
      <c r="I415" s="37">
        <v>2</v>
      </c>
      <c r="J415" s="37" t="s">
        <v>5805</v>
      </c>
      <c r="K415" s="37" t="s">
        <v>6122</v>
      </c>
      <c r="L415" s="38"/>
    </row>
    <row r="416" spans="1:12" ht="21.6" x14ac:dyDescent="0.3">
      <c r="A416" s="85" t="s">
        <v>5803</v>
      </c>
      <c r="B416" s="86" t="s">
        <v>6342</v>
      </c>
      <c r="C416" s="87" t="s">
        <v>6343</v>
      </c>
      <c r="D416" s="270">
        <f>+'Res att e accert plur'!G642</f>
        <v>0</v>
      </c>
      <c r="E416" s="271"/>
      <c r="F416" s="37" t="s">
        <v>5804</v>
      </c>
      <c r="G416" s="37" t="s">
        <v>5821</v>
      </c>
      <c r="H416" s="37" t="s">
        <v>5800</v>
      </c>
      <c r="I416" s="37">
        <v>2</v>
      </c>
      <c r="J416" s="37" t="s">
        <v>5805</v>
      </c>
      <c r="K416" s="37" t="s">
        <v>6122</v>
      </c>
      <c r="L416" s="38"/>
    </row>
    <row r="417" spans="1:12" x14ac:dyDescent="0.3">
      <c r="A417" s="85" t="s">
        <v>5803</v>
      </c>
      <c r="B417" s="86" t="s">
        <v>6344</v>
      </c>
      <c r="C417" s="87" t="s">
        <v>6345</v>
      </c>
      <c r="D417" s="270">
        <f>+'Res att e accert plur'!G643</f>
        <v>0</v>
      </c>
      <c r="E417" s="271"/>
      <c r="F417" s="37" t="s">
        <v>5804</v>
      </c>
      <c r="G417" s="37" t="s">
        <v>5821</v>
      </c>
      <c r="H417" s="37" t="s">
        <v>5800</v>
      </c>
      <c r="I417" s="37">
        <v>2</v>
      </c>
      <c r="J417" s="37" t="s">
        <v>5805</v>
      </c>
      <c r="K417" s="37" t="s">
        <v>6122</v>
      </c>
      <c r="L417" s="38"/>
    </row>
    <row r="418" spans="1:12" x14ac:dyDescent="0.3">
      <c r="A418" s="33" t="s">
        <v>5802</v>
      </c>
      <c r="B418" s="39" t="s">
        <v>6346</v>
      </c>
      <c r="C418" s="40" t="s">
        <v>6347</v>
      </c>
      <c r="D418" s="271">
        <f>SUM(D419:D421)</f>
        <v>0</v>
      </c>
      <c r="E418" s="271"/>
      <c r="F418" s="37"/>
      <c r="G418" s="37"/>
      <c r="H418" s="37"/>
      <c r="I418" s="37"/>
      <c r="J418" s="37"/>
      <c r="K418" s="37"/>
      <c r="L418" s="38"/>
    </row>
    <row r="419" spans="1:12" x14ac:dyDescent="0.3">
      <c r="A419" s="85" t="s">
        <v>5803</v>
      </c>
      <c r="B419" s="86" t="s">
        <v>6348</v>
      </c>
      <c r="C419" s="87" t="s">
        <v>6349</v>
      </c>
      <c r="D419" s="270">
        <f>+'Res att e accert plur'!G644</f>
        <v>0</v>
      </c>
      <c r="E419" s="271"/>
      <c r="F419" s="37" t="s">
        <v>5804</v>
      </c>
      <c r="G419" s="37" t="s">
        <v>5821</v>
      </c>
      <c r="H419" s="37" t="s">
        <v>5800</v>
      </c>
      <c r="I419" s="37">
        <v>2</v>
      </c>
      <c r="J419" s="37" t="s">
        <v>5805</v>
      </c>
      <c r="K419" s="37" t="s">
        <v>6122</v>
      </c>
      <c r="L419" s="38"/>
    </row>
    <row r="420" spans="1:12" x14ac:dyDescent="0.3">
      <c r="A420" s="85" t="s">
        <v>5803</v>
      </c>
      <c r="B420" s="86" t="s">
        <v>6350</v>
      </c>
      <c r="C420" s="87" t="s">
        <v>6351</v>
      </c>
      <c r="D420" s="270">
        <f>+'Res att e accert plur'!G645</f>
        <v>0</v>
      </c>
      <c r="E420" s="271"/>
      <c r="F420" s="37" t="s">
        <v>5804</v>
      </c>
      <c r="G420" s="37" t="s">
        <v>5821</v>
      </c>
      <c r="H420" s="37" t="s">
        <v>5800</v>
      </c>
      <c r="I420" s="37">
        <v>2</v>
      </c>
      <c r="J420" s="37" t="s">
        <v>5805</v>
      </c>
      <c r="K420" s="37" t="s">
        <v>6122</v>
      </c>
      <c r="L420" s="38"/>
    </row>
    <row r="421" spans="1:12" x14ac:dyDescent="0.3">
      <c r="A421" s="85" t="s">
        <v>5803</v>
      </c>
      <c r="B421" s="86" t="s">
        <v>6352</v>
      </c>
      <c r="C421" s="87" t="s">
        <v>6353</v>
      </c>
      <c r="D421" s="270">
        <f>+'Res att e accert plur'!G646</f>
        <v>0</v>
      </c>
      <c r="E421" s="271"/>
      <c r="F421" s="37" t="s">
        <v>5804</v>
      </c>
      <c r="G421" s="37" t="s">
        <v>5821</v>
      </c>
      <c r="H421" s="37" t="s">
        <v>5800</v>
      </c>
      <c r="I421" s="37">
        <v>2</v>
      </c>
      <c r="J421" s="37" t="s">
        <v>5805</v>
      </c>
      <c r="K421" s="37" t="s">
        <v>6122</v>
      </c>
      <c r="L421" s="38"/>
    </row>
    <row r="422" spans="1:12" ht="24.75" customHeight="1" x14ac:dyDescent="0.3">
      <c r="A422" s="33" t="s">
        <v>5802</v>
      </c>
      <c r="B422" s="39" t="s">
        <v>6354</v>
      </c>
      <c r="C422" s="40" t="s">
        <v>6355</v>
      </c>
      <c r="D422" s="271">
        <f>+D423</f>
        <v>0</v>
      </c>
      <c r="E422" s="271"/>
      <c r="F422" s="37"/>
      <c r="G422" s="37"/>
      <c r="H422" s="37"/>
      <c r="I422" s="37"/>
      <c r="J422" s="37"/>
      <c r="K422" s="37"/>
      <c r="L422" s="38"/>
    </row>
    <row r="423" spans="1:12" ht="21.6" x14ac:dyDescent="0.3">
      <c r="A423" s="85" t="s">
        <v>5803</v>
      </c>
      <c r="B423" s="86" t="s">
        <v>6356</v>
      </c>
      <c r="C423" s="87" t="s">
        <v>6357</v>
      </c>
      <c r="D423" s="270">
        <f>+'Res att e accert plur'!G647</f>
        <v>0</v>
      </c>
      <c r="E423" s="271"/>
      <c r="F423" s="37" t="s">
        <v>5804</v>
      </c>
      <c r="G423" s="37" t="s">
        <v>5821</v>
      </c>
      <c r="H423" s="37" t="s">
        <v>5800</v>
      </c>
      <c r="I423" s="37">
        <v>2</v>
      </c>
      <c r="J423" s="37" t="s">
        <v>5805</v>
      </c>
      <c r="K423" s="37" t="s">
        <v>6122</v>
      </c>
      <c r="L423" s="38"/>
    </row>
    <row r="424" spans="1:12" x14ac:dyDescent="0.3">
      <c r="A424" s="33" t="s">
        <v>5802</v>
      </c>
      <c r="B424" s="39" t="s">
        <v>6358</v>
      </c>
      <c r="C424" s="40" t="s">
        <v>6359</v>
      </c>
      <c r="D424" s="271">
        <f>SUM(D425:D437)</f>
        <v>0</v>
      </c>
      <c r="E424" s="271"/>
      <c r="F424" s="37"/>
      <c r="G424" s="37"/>
      <c r="H424" s="37"/>
      <c r="I424" s="37"/>
      <c r="J424" s="37"/>
      <c r="K424" s="37"/>
      <c r="L424" s="38"/>
    </row>
    <row r="425" spans="1:12" x14ac:dyDescent="0.3">
      <c r="A425" s="85" t="s">
        <v>5803</v>
      </c>
      <c r="B425" s="86" t="s">
        <v>6360</v>
      </c>
      <c r="C425" s="87" t="s">
        <v>6361</v>
      </c>
      <c r="D425" s="270">
        <f>+'Res att e accert plur'!G656</f>
        <v>0</v>
      </c>
      <c r="E425" s="271"/>
      <c r="F425" s="37" t="s">
        <v>5804</v>
      </c>
      <c r="G425" s="37" t="s">
        <v>5821</v>
      </c>
      <c r="H425" s="37" t="s">
        <v>5800</v>
      </c>
      <c r="I425" s="37">
        <v>2</v>
      </c>
      <c r="J425" s="37" t="s">
        <v>5805</v>
      </c>
      <c r="K425" s="37" t="s">
        <v>6122</v>
      </c>
      <c r="L425" s="38"/>
    </row>
    <row r="426" spans="1:12" x14ac:dyDescent="0.3">
      <c r="A426" s="85" t="s">
        <v>5803</v>
      </c>
      <c r="B426" s="86" t="s">
        <v>6362</v>
      </c>
      <c r="C426" s="87" t="s">
        <v>6363</v>
      </c>
      <c r="D426" s="270">
        <f>+'Res att e accert plur'!G657</f>
        <v>0</v>
      </c>
      <c r="E426" s="271"/>
      <c r="F426" s="37" t="s">
        <v>5804</v>
      </c>
      <c r="G426" s="37" t="s">
        <v>5821</v>
      </c>
      <c r="H426" s="37" t="s">
        <v>5800</v>
      </c>
      <c r="I426" s="37">
        <v>2</v>
      </c>
      <c r="J426" s="37" t="s">
        <v>5805</v>
      </c>
      <c r="K426" s="37" t="s">
        <v>6122</v>
      </c>
      <c r="L426" s="38"/>
    </row>
    <row r="427" spans="1:12" x14ac:dyDescent="0.3">
      <c r="A427" s="85" t="s">
        <v>5803</v>
      </c>
      <c r="B427" s="86" t="s">
        <v>6364</v>
      </c>
      <c r="C427" s="87" t="s">
        <v>6365</v>
      </c>
      <c r="D427" s="270">
        <f>+'Res att e accert plur'!G658</f>
        <v>0</v>
      </c>
      <c r="E427" s="271"/>
      <c r="F427" s="37" t="s">
        <v>5804</v>
      </c>
      <c r="G427" s="37" t="s">
        <v>5821</v>
      </c>
      <c r="H427" s="37" t="s">
        <v>5800</v>
      </c>
      <c r="I427" s="37">
        <v>2</v>
      </c>
      <c r="J427" s="37" t="s">
        <v>5805</v>
      </c>
      <c r="K427" s="37" t="s">
        <v>6122</v>
      </c>
      <c r="L427" s="38"/>
    </row>
    <row r="428" spans="1:12" x14ac:dyDescent="0.3">
      <c r="A428" s="85" t="s">
        <v>5803</v>
      </c>
      <c r="B428" s="86" t="s">
        <v>6366</v>
      </c>
      <c r="C428" s="87" t="s">
        <v>6367</v>
      </c>
      <c r="D428" s="270">
        <f>+'Res att e accert plur'!G659</f>
        <v>0</v>
      </c>
      <c r="E428" s="271"/>
      <c r="F428" s="37" t="s">
        <v>5804</v>
      </c>
      <c r="G428" s="37" t="s">
        <v>5821</v>
      </c>
      <c r="H428" s="37" t="s">
        <v>5800</v>
      </c>
      <c r="I428" s="37">
        <v>2</v>
      </c>
      <c r="J428" s="37" t="s">
        <v>5805</v>
      </c>
      <c r="K428" s="37" t="s">
        <v>6122</v>
      </c>
      <c r="L428" s="38"/>
    </row>
    <row r="429" spans="1:12" x14ac:dyDescent="0.3">
      <c r="A429" s="85" t="s">
        <v>5803</v>
      </c>
      <c r="B429" s="86" t="s">
        <v>6368</v>
      </c>
      <c r="C429" s="87" t="s">
        <v>6369</v>
      </c>
      <c r="D429" s="270">
        <f>+'Res att e accert plur'!G660</f>
        <v>0</v>
      </c>
      <c r="E429" s="271"/>
      <c r="F429" s="37" t="s">
        <v>5804</v>
      </c>
      <c r="G429" s="37" t="s">
        <v>5821</v>
      </c>
      <c r="H429" s="37" t="s">
        <v>5800</v>
      </c>
      <c r="I429" s="37">
        <v>2</v>
      </c>
      <c r="J429" s="37" t="s">
        <v>5805</v>
      </c>
      <c r="K429" s="37" t="s">
        <v>6122</v>
      </c>
      <c r="L429" s="38"/>
    </row>
    <row r="430" spans="1:12" x14ac:dyDescent="0.3">
      <c r="A430" s="85" t="s">
        <v>5803</v>
      </c>
      <c r="B430" s="86" t="s">
        <v>6370</v>
      </c>
      <c r="C430" s="87" t="s">
        <v>6371</v>
      </c>
      <c r="D430" s="270">
        <f>+'Res att e accert plur'!G661</f>
        <v>0</v>
      </c>
      <c r="E430" s="271"/>
      <c r="F430" s="37" t="s">
        <v>5804</v>
      </c>
      <c r="G430" s="37" t="s">
        <v>5821</v>
      </c>
      <c r="H430" s="37" t="s">
        <v>5800</v>
      </c>
      <c r="I430" s="37">
        <v>2</v>
      </c>
      <c r="J430" s="37" t="s">
        <v>5805</v>
      </c>
      <c r="K430" s="37" t="s">
        <v>6122</v>
      </c>
      <c r="L430" s="38"/>
    </row>
    <row r="431" spans="1:12" x14ac:dyDescent="0.3">
      <c r="A431" s="85" t="s">
        <v>5803</v>
      </c>
      <c r="B431" s="86" t="s">
        <v>6372</v>
      </c>
      <c r="C431" s="87" t="s">
        <v>6373</v>
      </c>
      <c r="D431" s="270">
        <f>+'Res att e accert plur'!G662</f>
        <v>0</v>
      </c>
      <c r="E431" s="271"/>
      <c r="F431" s="37" t="s">
        <v>5804</v>
      </c>
      <c r="G431" s="37" t="s">
        <v>5821</v>
      </c>
      <c r="H431" s="37" t="s">
        <v>5800</v>
      </c>
      <c r="I431" s="37">
        <v>2</v>
      </c>
      <c r="J431" s="37" t="s">
        <v>5805</v>
      </c>
      <c r="K431" s="37" t="s">
        <v>6122</v>
      </c>
      <c r="L431" s="38"/>
    </row>
    <row r="432" spans="1:12" x14ac:dyDescent="0.3">
      <c r="A432" s="85" t="s">
        <v>5803</v>
      </c>
      <c r="B432" s="86" t="s">
        <v>6374</v>
      </c>
      <c r="C432" s="87" t="s">
        <v>6375</v>
      </c>
      <c r="D432" s="270">
        <f>+'Res att e accert plur'!G663</f>
        <v>0</v>
      </c>
      <c r="E432" s="271"/>
      <c r="F432" s="37" t="s">
        <v>5804</v>
      </c>
      <c r="G432" s="37" t="s">
        <v>5821</v>
      </c>
      <c r="H432" s="37" t="s">
        <v>5800</v>
      </c>
      <c r="I432" s="37">
        <v>2</v>
      </c>
      <c r="J432" s="37" t="s">
        <v>5805</v>
      </c>
      <c r="K432" s="37" t="s">
        <v>6122</v>
      </c>
      <c r="L432" s="38"/>
    </row>
    <row r="433" spans="1:12" x14ac:dyDescent="0.3">
      <c r="A433" s="85" t="s">
        <v>5803</v>
      </c>
      <c r="B433" s="86" t="s">
        <v>6376</v>
      </c>
      <c r="C433" s="87" t="s">
        <v>6377</v>
      </c>
      <c r="D433" s="270">
        <f>+'Res att e accert plur'!G664</f>
        <v>0</v>
      </c>
      <c r="E433" s="271"/>
      <c r="F433" s="37" t="s">
        <v>5804</v>
      </c>
      <c r="G433" s="37" t="s">
        <v>5821</v>
      </c>
      <c r="H433" s="37" t="s">
        <v>5800</v>
      </c>
      <c r="I433" s="37">
        <v>2</v>
      </c>
      <c r="J433" s="37" t="s">
        <v>5805</v>
      </c>
      <c r="K433" s="37" t="s">
        <v>6122</v>
      </c>
      <c r="L433" s="38"/>
    </row>
    <row r="434" spans="1:12" x14ac:dyDescent="0.3">
      <c r="A434" s="85" t="s">
        <v>5803</v>
      </c>
      <c r="B434" s="86" t="s">
        <v>6378</v>
      </c>
      <c r="C434" s="87" t="s">
        <v>6379</v>
      </c>
      <c r="D434" s="270">
        <f>+'Res att e accert plur'!G665</f>
        <v>0</v>
      </c>
      <c r="E434" s="271"/>
      <c r="F434" s="37" t="s">
        <v>5804</v>
      </c>
      <c r="G434" s="37" t="s">
        <v>5821</v>
      </c>
      <c r="H434" s="37" t="s">
        <v>5800</v>
      </c>
      <c r="I434" s="37">
        <v>2</v>
      </c>
      <c r="J434" s="37" t="s">
        <v>5805</v>
      </c>
      <c r="K434" s="37" t="s">
        <v>6122</v>
      </c>
      <c r="L434" s="38"/>
    </row>
    <row r="435" spans="1:12" ht="21.6" x14ac:dyDescent="0.3">
      <c r="A435" s="85" t="s">
        <v>5803</v>
      </c>
      <c r="B435" s="86" t="s">
        <v>6380</v>
      </c>
      <c r="C435" s="87" t="s">
        <v>6381</v>
      </c>
      <c r="D435" s="270">
        <f>+'Res att e accert plur'!G666</f>
        <v>0</v>
      </c>
      <c r="E435" s="271"/>
      <c r="F435" s="37" t="s">
        <v>5804</v>
      </c>
      <c r="G435" s="37" t="s">
        <v>5821</v>
      </c>
      <c r="H435" s="37" t="s">
        <v>5800</v>
      </c>
      <c r="I435" s="37">
        <v>2</v>
      </c>
      <c r="J435" s="37" t="s">
        <v>5805</v>
      </c>
      <c r="K435" s="37" t="s">
        <v>6122</v>
      </c>
      <c r="L435" s="38"/>
    </row>
    <row r="436" spans="1:12" ht="21.6" x14ac:dyDescent="0.3">
      <c r="A436" s="85" t="s">
        <v>5803</v>
      </c>
      <c r="B436" s="86" t="s">
        <v>6382</v>
      </c>
      <c r="C436" s="87" t="s">
        <v>6383</v>
      </c>
      <c r="D436" s="270">
        <f>+'Res att e accert plur'!G667</f>
        <v>0</v>
      </c>
      <c r="E436" s="271"/>
      <c r="F436" s="37" t="s">
        <v>5804</v>
      </c>
      <c r="G436" s="37" t="s">
        <v>5821</v>
      </c>
      <c r="H436" s="37" t="s">
        <v>5800</v>
      </c>
      <c r="I436" s="37">
        <v>2</v>
      </c>
      <c r="J436" s="37" t="s">
        <v>5805</v>
      </c>
      <c r="K436" s="37" t="s">
        <v>6122</v>
      </c>
      <c r="L436" s="38"/>
    </row>
    <row r="437" spans="1:12" x14ac:dyDescent="0.3">
      <c r="A437" s="85" t="s">
        <v>5803</v>
      </c>
      <c r="B437" s="86" t="s">
        <v>6384</v>
      </c>
      <c r="C437" s="87" t="s">
        <v>6385</v>
      </c>
      <c r="D437" s="270">
        <f>+'Res att e accert plur'!G668</f>
        <v>0</v>
      </c>
      <c r="E437" s="271"/>
      <c r="F437" s="37" t="s">
        <v>5804</v>
      </c>
      <c r="G437" s="37" t="s">
        <v>5821</v>
      </c>
      <c r="H437" s="37" t="s">
        <v>5800</v>
      </c>
      <c r="I437" s="37">
        <v>2</v>
      </c>
      <c r="J437" s="37" t="s">
        <v>5805</v>
      </c>
      <c r="K437" s="37" t="s">
        <v>6122</v>
      </c>
      <c r="L437" s="38"/>
    </row>
    <row r="438" spans="1:12" x14ac:dyDescent="0.3">
      <c r="A438" s="33" t="s">
        <v>5802</v>
      </c>
      <c r="B438" s="39" t="s">
        <v>6386</v>
      </c>
      <c r="C438" s="40" t="s">
        <v>6387</v>
      </c>
      <c r="D438" s="271">
        <f>SUM(D439:D458)</f>
        <v>0</v>
      </c>
      <c r="E438" s="271"/>
      <c r="F438" s="37"/>
      <c r="G438" s="37"/>
      <c r="H438" s="37"/>
      <c r="I438" s="37"/>
      <c r="J438" s="37"/>
      <c r="K438" s="37"/>
      <c r="L438" s="38"/>
    </row>
    <row r="439" spans="1:12" x14ac:dyDescent="0.3">
      <c r="A439" s="85" t="s">
        <v>5803</v>
      </c>
      <c r="B439" s="86" t="s">
        <v>6388</v>
      </c>
      <c r="C439" s="87" t="s">
        <v>6389</v>
      </c>
      <c r="D439" s="270">
        <f>+'Res att e accert plur'!G669</f>
        <v>0</v>
      </c>
      <c r="E439" s="271"/>
      <c r="F439" s="37" t="s">
        <v>5804</v>
      </c>
      <c r="G439" s="37" t="s">
        <v>5821</v>
      </c>
      <c r="H439" s="37" t="s">
        <v>5800</v>
      </c>
      <c r="I439" s="37">
        <v>2</v>
      </c>
      <c r="J439" s="37" t="s">
        <v>5805</v>
      </c>
      <c r="K439" s="37" t="s">
        <v>6122</v>
      </c>
      <c r="L439" s="38"/>
    </row>
    <row r="440" spans="1:12" x14ac:dyDescent="0.3">
      <c r="A440" s="85" t="s">
        <v>5803</v>
      </c>
      <c r="B440" s="86" t="s">
        <v>6390</v>
      </c>
      <c r="C440" s="87" t="s">
        <v>6391</v>
      </c>
      <c r="D440" s="270">
        <f>+'Res att e accert plur'!G670</f>
        <v>0</v>
      </c>
      <c r="E440" s="271"/>
      <c r="F440" s="37" t="s">
        <v>5804</v>
      </c>
      <c r="G440" s="37" t="s">
        <v>5821</v>
      </c>
      <c r="H440" s="37" t="s">
        <v>5800</v>
      </c>
      <c r="I440" s="37">
        <v>2</v>
      </c>
      <c r="J440" s="37" t="s">
        <v>5805</v>
      </c>
      <c r="K440" s="37" t="s">
        <v>6122</v>
      </c>
      <c r="L440" s="38"/>
    </row>
    <row r="441" spans="1:12" x14ac:dyDescent="0.3">
      <c r="A441" s="85" t="s">
        <v>5803</v>
      </c>
      <c r="B441" s="86" t="s">
        <v>6392</v>
      </c>
      <c r="C441" s="87" t="s">
        <v>6393</v>
      </c>
      <c r="D441" s="270">
        <f>+'Res att e accert plur'!G671</f>
        <v>0</v>
      </c>
      <c r="E441" s="271"/>
      <c r="F441" s="37" t="s">
        <v>5804</v>
      </c>
      <c r="G441" s="37" t="s">
        <v>5821</v>
      </c>
      <c r="H441" s="37" t="s">
        <v>5800</v>
      </c>
      <c r="I441" s="37">
        <v>2</v>
      </c>
      <c r="J441" s="37" t="s">
        <v>5805</v>
      </c>
      <c r="K441" s="37" t="s">
        <v>6122</v>
      </c>
      <c r="L441" s="38"/>
    </row>
    <row r="442" spans="1:12" x14ac:dyDescent="0.3">
      <c r="A442" s="85" t="s">
        <v>5803</v>
      </c>
      <c r="B442" s="86" t="s">
        <v>6394</v>
      </c>
      <c r="C442" s="87" t="s">
        <v>6395</v>
      </c>
      <c r="D442" s="270">
        <f>+'Res att e accert plur'!G672</f>
        <v>0</v>
      </c>
      <c r="E442" s="271"/>
      <c r="F442" s="37" t="s">
        <v>5804</v>
      </c>
      <c r="G442" s="37" t="s">
        <v>5821</v>
      </c>
      <c r="H442" s="37" t="s">
        <v>5800</v>
      </c>
      <c r="I442" s="37">
        <v>2</v>
      </c>
      <c r="J442" s="37" t="s">
        <v>5805</v>
      </c>
      <c r="K442" s="37" t="s">
        <v>6122</v>
      </c>
      <c r="L442" s="38"/>
    </row>
    <row r="443" spans="1:12" x14ac:dyDescent="0.3">
      <c r="A443" s="85" t="s">
        <v>5803</v>
      </c>
      <c r="B443" s="86" t="s">
        <v>6396</v>
      </c>
      <c r="C443" s="87" t="s">
        <v>6397</v>
      </c>
      <c r="D443" s="270">
        <f>+'Res att e accert plur'!G673</f>
        <v>0</v>
      </c>
      <c r="E443" s="271"/>
      <c r="F443" s="37" t="s">
        <v>5804</v>
      </c>
      <c r="G443" s="37" t="s">
        <v>5821</v>
      </c>
      <c r="H443" s="37" t="s">
        <v>5800</v>
      </c>
      <c r="I443" s="37">
        <v>2</v>
      </c>
      <c r="J443" s="37" t="s">
        <v>5805</v>
      </c>
      <c r="K443" s="37" t="s">
        <v>6122</v>
      </c>
      <c r="L443" s="38"/>
    </row>
    <row r="444" spans="1:12" x14ac:dyDescent="0.3">
      <c r="A444" s="85" t="s">
        <v>5803</v>
      </c>
      <c r="B444" s="86" t="s">
        <v>6398</v>
      </c>
      <c r="C444" s="87" t="s">
        <v>6399</v>
      </c>
      <c r="D444" s="270">
        <f>+'Res att e accert plur'!G674</f>
        <v>0</v>
      </c>
      <c r="E444" s="271"/>
      <c r="F444" s="37" t="s">
        <v>5804</v>
      </c>
      <c r="G444" s="37" t="s">
        <v>5821</v>
      </c>
      <c r="H444" s="37" t="s">
        <v>5800</v>
      </c>
      <c r="I444" s="37">
        <v>2</v>
      </c>
      <c r="J444" s="37" t="s">
        <v>5805</v>
      </c>
      <c r="K444" s="37" t="s">
        <v>6122</v>
      </c>
      <c r="L444" s="38"/>
    </row>
    <row r="445" spans="1:12" x14ac:dyDescent="0.3">
      <c r="A445" s="85" t="s">
        <v>5803</v>
      </c>
      <c r="B445" s="86" t="s">
        <v>6400</v>
      </c>
      <c r="C445" s="87" t="s">
        <v>6401</v>
      </c>
      <c r="D445" s="270">
        <f>+'Res att e accert plur'!G675</f>
        <v>0</v>
      </c>
      <c r="E445" s="271"/>
      <c r="F445" s="37" t="s">
        <v>5804</v>
      </c>
      <c r="G445" s="37" t="s">
        <v>5821</v>
      </c>
      <c r="H445" s="37" t="s">
        <v>5800</v>
      </c>
      <c r="I445" s="37">
        <v>2</v>
      </c>
      <c r="J445" s="37" t="s">
        <v>5805</v>
      </c>
      <c r="K445" s="37" t="s">
        <v>6122</v>
      </c>
      <c r="L445" s="38"/>
    </row>
    <row r="446" spans="1:12" x14ac:dyDescent="0.3">
      <c r="A446" s="85" t="s">
        <v>5803</v>
      </c>
      <c r="B446" s="86" t="s">
        <v>6402</v>
      </c>
      <c r="C446" s="87" t="s">
        <v>6403</v>
      </c>
      <c r="D446" s="270">
        <f>+'Res att e accert plur'!G676</f>
        <v>0</v>
      </c>
      <c r="E446" s="271"/>
      <c r="F446" s="37" t="s">
        <v>5804</v>
      </c>
      <c r="G446" s="37" t="s">
        <v>5821</v>
      </c>
      <c r="H446" s="37" t="s">
        <v>5800</v>
      </c>
      <c r="I446" s="37">
        <v>2</v>
      </c>
      <c r="J446" s="37" t="s">
        <v>5805</v>
      </c>
      <c r="K446" s="37" t="s">
        <v>6122</v>
      </c>
      <c r="L446" s="38"/>
    </row>
    <row r="447" spans="1:12" ht="21.6" x14ac:dyDescent="0.3">
      <c r="A447" s="85" t="s">
        <v>5803</v>
      </c>
      <c r="B447" s="86" t="s">
        <v>6404</v>
      </c>
      <c r="C447" s="87" t="s">
        <v>6405</v>
      </c>
      <c r="D447" s="270">
        <f>+'Res att e accert plur'!G677</f>
        <v>0</v>
      </c>
      <c r="E447" s="271"/>
      <c r="F447" s="37" t="s">
        <v>5804</v>
      </c>
      <c r="G447" s="37" t="s">
        <v>5821</v>
      </c>
      <c r="H447" s="37" t="s">
        <v>5800</v>
      </c>
      <c r="I447" s="37">
        <v>2</v>
      </c>
      <c r="J447" s="37" t="s">
        <v>5805</v>
      </c>
      <c r="K447" s="37" t="s">
        <v>6122</v>
      </c>
      <c r="L447" s="38"/>
    </row>
    <row r="448" spans="1:12" x14ac:dyDescent="0.3">
      <c r="A448" s="85" t="s">
        <v>5803</v>
      </c>
      <c r="B448" s="86" t="s">
        <v>6406</v>
      </c>
      <c r="C448" s="87" t="s">
        <v>6407</v>
      </c>
      <c r="D448" s="270">
        <f>+'Res att e accert plur'!G678</f>
        <v>0</v>
      </c>
      <c r="E448" s="271"/>
      <c r="F448" s="37" t="s">
        <v>5804</v>
      </c>
      <c r="G448" s="37" t="s">
        <v>5821</v>
      </c>
      <c r="H448" s="37" t="s">
        <v>5800</v>
      </c>
      <c r="I448" s="37">
        <v>2</v>
      </c>
      <c r="J448" s="37" t="s">
        <v>5805</v>
      </c>
      <c r="K448" s="37" t="s">
        <v>6122</v>
      </c>
      <c r="L448" s="38"/>
    </row>
    <row r="449" spans="1:12" x14ac:dyDescent="0.3">
      <c r="A449" s="85" t="s">
        <v>5803</v>
      </c>
      <c r="B449" s="86" t="s">
        <v>6408</v>
      </c>
      <c r="C449" s="87" t="s">
        <v>6409</v>
      </c>
      <c r="D449" s="270">
        <f>+'Res att e accert plur'!G679</f>
        <v>0</v>
      </c>
      <c r="E449" s="271"/>
      <c r="F449" s="37" t="s">
        <v>5804</v>
      </c>
      <c r="G449" s="37" t="s">
        <v>5821</v>
      </c>
      <c r="H449" s="37" t="s">
        <v>5800</v>
      </c>
      <c r="I449" s="37">
        <v>2</v>
      </c>
      <c r="J449" s="37" t="s">
        <v>5805</v>
      </c>
      <c r="K449" s="37" t="s">
        <v>6122</v>
      </c>
      <c r="L449" s="38"/>
    </row>
    <row r="450" spans="1:12" ht="21.6" x14ac:dyDescent="0.3">
      <c r="A450" s="85" t="s">
        <v>5803</v>
      </c>
      <c r="B450" s="86" t="s">
        <v>6410</v>
      </c>
      <c r="C450" s="87" t="s">
        <v>6411</v>
      </c>
      <c r="D450" s="270">
        <f>+'Res att e accert plur'!G680</f>
        <v>0</v>
      </c>
      <c r="E450" s="271"/>
      <c r="F450" s="37" t="s">
        <v>5804</v>
      </c>
      <c r="G450" s="37" t="s">
        <v>5821</v>
      </c>
      <c r="H450" s="37" t="s">
        <v>5800</v>
      </c>
      <c r="I450" s="37">
        <v>2</v>
      </c>
      <c r="J450" s="37" t="s">
        <v>5805</v>
      </c>
      <c r="K450" s="37" t="s">
        <v>6122</v>
      </c>
      <c r="L450" s="38"/>
    </row>
    <row r="451" spans="1:12" x14ac:dyDescent="0.3">
      <c r="A451" s="85" t="s">
        <v>5803</v>
      </c>
      <c r="B451" s="86" t="s">
        <v>6412</v>
      </c>
      <c r="C451" s="87" t="s">
        <v>6413</v>
      </c>
      <c r="D451" s="270">
        <f>+'Res att e accert plur'!G681</f>
        <v>0</v>
      </c>
      <c r="E451" s="271"/>
      <c r="F451" s="37" t="s">
        <v>5804</v>
      </c>
      <c r="G451" s="37" t="s">
        <v>5821</v>
      </c>
      <c r="H451" s="37" t="s">
        <v>5800</v>
      </c>
      <c r="I451" s="37">
        <v>2</v>
      </c>
      <c r="J451" s="37" t="s">
        <v>5805</v>
      </c>
      <c r="K451" s="37" t="s">
        <v>6122</v>
      </c>
      <c r="L451" s="38"/>
    </row>
    <row r="452" spans="1:12" ht="21.6" x14ac:dyDescent="0.3">
      <c r="A452" s="85" t="s">
        <v>5803</v>
      </c>
      <c r="B452" s="86" t="s">
        <v>6414</v>
      </c>
      <c r="C452" s="87" t="s">
        <v>6415</v>
      </c>
      <c r="D452" s="270">
        <f>+'Res att e accert plur'!G682</f>
        <v>0</v>
      </c>
      <c r="E452" s="271"/>
      <c r="F452" s="37" t="s">
        <v>5804</v>
      </c>
      <c r="G452" s="37" t="s">
        <v>5821</v>
      </c>
      <c r="H452" s="37" t="s">
        <v>5800</v>
      </c>
      <c r="I452" s="37">
        <v>2</v>
      </c>
      <c r="J452" s="37" t="s">
        <v>5805</v>
      </c>
      <c r="K452" s="37" t="s">
        <v>6122</v>
      </c>
      <c r="L452" s="38"/>
    </row>
    <row r="453" spans="1:12" ht="21.6" x14ac:dyDescent="0.3">
      <c r="A453" s="85" t="s">
        <v>5803</v>
      </c>
      <c r="B453" s="86" t="s">
        <v>6416</v>
      </c>
      <c r="C453" s="87" t="s">
        <v>6417</v>
      </c>
      <c r="D453" s="270">
        <f>+'Res att e accert plur'!G683</f>
        <v>0</v>
      </c>
      <c r="E453" s="271"/>
      <c r="F453" s="37" t="s">
        <v>5804</v>
      </c>
      <c r="G453" s="37" t="s">
        <v>5821</v>
      </c>
      <c r="H453" s="37" t="s">
        <v>5800</v>
      </c>
      <c r="I453" s="37">
        <v>2</v>
      </c>
      <c r="J453" s="37" t="s">
        <v>5805</v>
      </c>
      <c r="K453" s="37" t="s">
        <v>6122</v>
      </c>
      <c r="L453" s="38"/>
    </row>
    <row r="454" spans="1:12" x14ac:dyDescent="0.3">
      <c r="A454" s="85" t="s">
        <v>5803</v>
      </c>
      <c r="B454" s="86" t="s">
        <v>6418</v>
      </c>
      <c r="C454" s="87" t="s">
        <v>6419</v>
      </c>
      <c r="D454" s="270">
        <f>+'Res att e accert plur'!G684</f>
        <v>0</v>
      </c>
      <c r="E454" s="271"/>
      <c r="F454" s="37" t="s">
        <v>5804</v>
      </c>
      <c r="G454" s="37" t="s">
        <v>5821</v>
      </c>
      <c r="H454" s="37" t="s">
        <v>5800</v>
      </c>
      <c r="I454" s="37">
        <v>2</v>
      </c>
      <c r="J454" s="37" t="s">
        <v>5805</v>
      </c>
      <c r="K454" s="37" t="s">
        <v>6122</v>
      </c>
      <c r="L454" s="38"/>
    </row>
    <row r="455" spans="1:12" x14ac:dyDescent="0.3">
      <c r="A455" s="85" t="s">
        <v>5803</v>
      </c>
      <c r="B455" s="86" t="s">
        <v>6420</v>
      </c>
      <c r="C455" s="87" t="s">
        <v>6421</v>
      </c>
      <c r="D455" s="270">
        <f>+'Res att e accert plur'!G685</f>
        <v>0</v>
      </c>
      <c r="E455" s="271"/>
      <c r="F455" s="37" t="s">
        <v>5804</v>
      </c>
      <c r="G455" s="37" t="s">
        <v>5821</v>
      </c>
      <c r="H455" s="37" t="s">
        <v>5800</v>
      </c>
      <c r="I455" s="37">
        <v>2</v>
      </c>
      <c r="J455" s="37" t="s">
        <v>5805</v>
      </c>
      <c r="K455" s="37" t="s">
        <v>6122</v>
      </c>
      <c r="L455" s="38"/>
    </row>
    <row r="456" spans="1:12" x14ac:dyDescent="0.3">
      <c r="A456" s="85" t="s">
        <v>5803</v>
      </c>
      <c r="B456" s="86" t="s">
        <v>6422</v>
      </c>
      <c r="C456" s="87" t="s">
        <v>6423</v>
      </c>
      <c r="D456" s="270">
        <f>+'Res att e accert plur'!G686</f>
        <v>0</v>
      </c>
      <c r="E456" s="271"/>
      <c r="F456" s="37" t="s">
        <v>5804</v>
      </c>
      <c r="G456" s="37" t="s">
        <v>5821</v>
      </c>
      <c r="H456" s="37" t="s">
        <v>5800</v>
      </c>
      <c r="I456" s="37">
        <v>2</v>
      </c>
      <c r="J456" s="37" t="s">
        <v>5805</v>
      </c>
      <c r="K456" s="37" t="s">
        <v>6122</v>
      </c>
      <c r="L456" s="38"/>
    </row>
    <row r="457" spans="1:12" ht="21.6" x14ac:dyDescent="0.3">
      <c r="A457" s="85" t="s">
        <v>5803</v>
      </c>
      <c r="B457" s="86" t="s">
        <v>6424</v>
      </c>
      <c r="C457" s="87" t="s">
        <v>6425</v>
      </c>
      <c r="D457" s="270">
        <f>+'Res att e accert plur'!G687</f>
        <v>0</v>
      </c>
      <c r="E457" s="271"/>
      <c r="F457" s="37" t="s">
        <v>5804</v>
      </c>
      <c r="G457" s="37" t="s">
        <v>5821</v>
      </c>
      <c r="H457" s="37" t="s">
        <v>5800</v>
      </c>
      <c r="I457" s="37">
        <v>2</v>
      </c>
      <c r="J457" s="37" t="s">
        <v>5805</v>
      </c>
      <c r="K457" s="37" t="s">
        <v>6122</v>
      </c>
      <c r="L457" s="38"/>
    </row>
    <row r="458" spans="1:12" x14ac:dyDescent="0.3">
      <c r="A458" s="85" t="s">
        <v>5803</v>
      </c>
      <c r="B458" s="86" t="s">
        <v>6426</v>
      </c>
      <c r="C458" s="87" t="s">
        <v>6427</v>
      </c>
      <c r="D458" s="270">
        <f>+'Res att e accert plur'!G688</f>
        <v>0</v>
      </c>
      <c r="E458" s="271"/>
      <c r="F458" s="37" t="s">
        <v>5804</v>
      </c>
      <c r="G458" s="37" t="s">
        <v>5821</v>
      </c>
      <c r="H458" s="37" t="s">
        <v>5800</v>
      </c>
      <c r="I458" s="37">
        <v>2</v>
      </c>
      <c r="J458" s="37" t="s">
        <v>5805</v>
      </c>
      <c r="K458" s="37" t="s">
        <v>6122</v>
      </c>
      <c r="L458" s="38"/>
    </row>
    <row r="459" spans="1:12" x14ac:dyDescent="0.3">
      <c r="A459" s="33" t="s">
        <v>5802</v>
      </c>
      <c r="B459" s="39" t="s">
        <v>6428</v>
      </c>
      <c r="C459" s="40" t="s">
        <v>6429</v>
      </c>
      <c r="D459" s="271">
        <f>SUM(D460:D462)</f>
        <v>0</v>
      </c>
      <c r="E459" s="271"/>
      <c r="F459" s="37"/>
      <c r="G459" s="37"/>
      <c r="H459" s="37"/>
      <c r="I459" s="37"/>
      <c r="J459" s="37"/>
      <c r="K459" s="37"/>
      <c r="L459" s="38"/>
    </row>
    <row r="460" spans="1:12" x14ac:dyDescent="0.3">
      <c r="A460" s="85" t="s">
        <v>5803</v>
      </c>
      <c r="B460" s="86" t="s">
        <v>6430</v>
      </c>
      <c r="C460" s="87" t="s">
        <v>6431</v>
      </c>
      <c r="D460" s="270">
        <f>+'Res att e accert plur'!G689</f>
        <v>0</v>
      </c>
      <c r="E460" s="271"/>
      <c r="F460" s="37" t="s">
        <v>5804</v>
      </c>
      <c r="G460" s="37" t="s">
        <v>5821</v>
      </c>
      <c r="H460" s="37" t="s">
        <v>5800</v>
      </c>
      <c r="I460" s="37">
        <v>2</v>
      </c>
      <c r="J460" s="37" t="s">
        <v>5805</v>
      </c>
      <c r="K460" s="37" t="s">
        <v>6122</v>
      </c>
      <c r="L460" s="38"/>
    </row>
    <row r="461" spans="1:12" x14ac:dyDescent="0.3">
      <c r="A461" s="85" t="s">
        <v>5803</v>
      </c>
      <c r="B461" s="86" t="s">
        <v>6432</v>
      </c>
      <c r="C461" s="87" t="s">
        <v>6433</v>
      </c>
      <c r="D461" s="270">
        <f>+'Res att e accert plur'!G690</f>
        <v>0</v>
      </c>
      <c r="E461" s="271"/>
      <c r="F461" s="37" t="s">
        <v>5804</v>
      </c>
      <c r="G461" s="37" t="s">
        <v>5821</v>
      </c>
      <c r="H461" s="37" t="s">
        <v>5800</v>
      </c>
      <c r="I461" s="37">
        <v>2</v>
      </c>
      <c r="J461" s="37" t="s">
        <v>5805</v>
      </c>
      <c r="K461" s="37" t="s">
        <v>6122</v>
      </c>
      <c r="L461" s="38"/>
    </row>
    <row r="462" spans="1:12" x14ac:dyDescent="0.3">
      <c r="A462" s="85" t="s">
        <v>5803</v>
      </c>
      <c r="B462" s="86" t="s">
        <v>6434</v>
      </c>
      <c r="C462" s="87" t="s">
        <v>6435</v>
      </c>
      <c r="D462" s="270">
        <f>+'Res att e accert plur'!G691</f>
        <v>0</v>
      </c>
      <c r="E462" s="271"/>
      <c r="F462" s="37" t="s">
        <v>5804</v>
      </c>
      <c r="G462" s="37" t="s">
        <v>5821</v>
      </c>
      <c r="H462" s="37" t="s">
        <v>5800</v>
      </c>
      <c r="I462" s="37">
        <v>2</v>
      </c>
      <c r="J462" s="37" t="s">
        <v>5805</v>
      </c>
      <c r="K462" s="37" t="s">
        <v>6122</v>
      </c>
      <c r="L462" s="38"/>
    </row>
    <row r="463" spans="1:12" ht="27" customHeight="1" x14ac:dyDescent="0.3">
      <c r="A463" s="33" t="s">
        <v>5802</v>
      </c>
      <c r="B463" s="39" t="s">
        <v>6436</v>
      </c>
      <c r="C463" s="40" t="s">
        <v>6437</v>
      </c>
      <c r="D463" s="271">
        <f>SUM(D464)</f>
        <v>0</v>
      </c>
      <c r="E463" s="271"/>
      <c r="F463" s="37"/>
      <c r="G463" s="37"/>
      <c r="H463" s="37"/>
      <c r="I463" s="37"/>
      <c r="J463" s="37"/>
      <c r="K463" s="37"/>
      <c r="L463" s="38"/>
    </row>
    <row r="464" spans="1:12" ht="21.6" x14ac:dyDescent="0.3">
      <c r="A464" s="85" t="s">
        <v>5803</v>
      </c>
      <c r="B464" s="86" t="s">
        <v>6438</v>
      </c>
      <c r="C464" s="87" t="s">
        <v>6439</v>
      </c>
      <c r="D464" s="270">
        <f>+'Res att e accert plur'!G692</f>
        <v>0</v>
      </c>
      <c r="E464" s="271"/>
      <c r="F464" s="37" t="s">
        <v>5804</v>
      </c>
      <c r="G464" s="37" t="s">
        <v>5821</v>
      </c>
      <c r="H464" s="37" t="s">
        <v>5800</v>
      </c>
      <c r="I464" s="37">
        <v>2</v>
      </c>
      <c r="J464" s="37" t="s">
        <v>5805</v>
      </c>
      <c r="K464" s="37" t="s">
        <v>6122</v>
      </c>
      <c r="L464" s="38"/>
    </row>
    <row r="465" spans="1:12" x14ac:dyDescent="0.3">
      <c r="A465" s="33" t="s">
        <v>5802</v>
      </c>
      <c r="B465" s="39" t="s">
        <v>6440</v>
      </c>
      <c r="C465" s="40" t="s">
        <v>6441</v>
      </c>
      <c r="D465" s="271">
        <f>SUM(D466:D478)</f>
        <v>0</v>
      </c>
      <c r="E465" s="271"/>
      <c r="F465" s="37"/>
      <c r="G465" s="37"/>
      <c r="H465" s="37"/>
      <c r="I465" s="37"/>
      <c r="J465" s="37"/>
      <c r="K465" s="37"/>
      <c r="L465" s="38"/>
    </row>
    <row r="466" spans="1:12" x14ac:dyDescent="0.3">
      <c r="A466" s="85" t="s">
        <v>5803</v>
      </c>
      <c r="B466" s="86" t="s">
        <v>6442</v>
      </c>
      <c r="C466" s="87" t="s">
        <v>6443</v>
      </c>
      <c r="D466" s="270">
        <f>+'Res att e accert plur'!G701</f>
        <v>0</v>
      </c>
      <c r="E466" s="271"/>
      <c r="F466" s="37" t="s">
        <v>5804</v>
      </c>
      <c r="G466" s="37" t="s">
        <v>5821</v>
      </c>
      <c r="H466" s="37" t="s">
        <v>5800</v>
      </c>
      <c r="I466" s="37">
        <v>2</v>
      </c>
      <c r="J466" s="37" t="s">
        <v>5805</v>
      </c>
      <c r="K466" s="37" t="s">
        <v>6122</v>
      </c>
      <c r="L466" s="38"/>
    </row>
    <row r="467" spans="1:12" x14ac:dyDescent="0.3">
      <c r="A467" s="85" t="s">
        <v>5803</v>
      </c>
      <c r="B467" s="86" t="s">
        <v>6444</v>
      </c>
      <c r="C467" s="87" t="s">
        <v>6445</v>
      </c>
      <c r="D467" s="270">
        <f>+'Res att e accert plur'!G702</f>
        <v>0</v>
      </c>
      <c r="E467" s="271"/>
      <c r="F467" s="37" t="s">
        <v>5804</v>
      </c>
      <c r="G467" s="37" t="s">
        <v>5821</v>
      </c>
      <c r="H467" s="37" t="s">
        <v>5800</v>
      </c>
      <c r="I467" s="37">
        <v>2</v>
      </c>
      <c r="J467" s="37" t="s">
        <v>5805</v>
      </c>
      <c r="K467" s="37" t="s">
        <v>6122</v>
      </c>
      <c r="L467" s="38"/>
    </row>
    <row r="468" spans="1:12" ht="21.6" x14ac:dyDescent="0.3">
      <c r="A468" s="85" t="s">
        <v>5803</v>
      </c>
      <c r="B468" s="86" t="s">
        <v>6446</v>
      </c>
      <c r="C468" s="87" t="s">
        <v>6447</v>
      </c>
      <c r="D468" s="270">
        <f>+'Res att e accert plur'!G703</f>
        <v>0</v>
      </c>
      <c r="E468" s="271"/>
      <c r="F468" s="37" t="s">
        <v>5804</v>
      </c>
      <c r="G468" s="37" t="s">
        <v>5821</v>
      </c>
      <c r="H468" s="37" t="s">
        <v>5800</v>
      </c>
      <c r="I468" s="37">
        <v>2</v>
      </c>
      <c r="J468" s="37" t="s">
        <v>5805</v>
      </c>
      <c r="K468" s="37" t="s">
        <v>6122</v>
      </c>
      <c r="L468" s="38"/>
    </row>
    <row r="469" spans="1:12" x14ac:dyDescent="0.3">
      <c r="A469" s="85" t="s">
        <v>5803</v>
      </c>
      <c r="B469" s="86" t="s">
        <v>6448</v>
      </c>
      <c r="C469" s="87" t="s">
        <v>6449</v>
      </c>
      <c r="D469" s="270">
        <f>+'Res att e accert plur'!G704</f>
        <v>0</v>
      </c>
      <c r="E469" s="271"/>
      <c r="F469" s="37" t="s">
        <v>5804</v>
      </c>
      <c r="G469" s="37" t="s">
        <v>5821</v>
      </c>
      <c r="H469" s="37" t="s">
        <v>5800</v>
      </c>
      <c r="I469" s="37">
        <v>2</v>
      </c>
      <c r="J469" s="37" t="s">
        <v>5805</v>
      </c>
      <c r="K469" s="37" t="s">
        <v>6122</v>
      </c>
      <c r="L469" s="38"/>
    </row>
    <row r="470" spans="1:12" x14ac:dyDescent="0.3">
      <c r="A470" s="85" t="s">
        <v>5803</v>
      </c>
      <c r="B470" s="86" t="s">
        <v>6450</v>
      </c>
      <c r="C470" s="87" t="s">
        <v>6451</v>
      </c>
      <c r="D470" s="270">
        <f>+'Res att e accert plur'!G705</f>
        <v>0</v>
      </c>
      <c r="E470" s="271"/>
      <c r="F470" s="37" t="s">
        <v>5804</v>
      </c>
      <c r="G470" s="37" t="s">
        <v>5821</v>
      </c>
      <c r="H470" s="37" t="s">
        <v>5800</v>
      </c>
      <c r="I470" s="37">
        <v>2</v>
      </c>
      <c r="J470" s="37" t="s">
        <v>5805</v>
      </c>
      <c r="K470" s="37" t="s">
        <v>6122</v>
      </c>
      <c r="L470" s="38"/>
    </row>
    <row r="471" spans="1:12" x14ac:dyDescent="0.3">
      <c r="A471" s="85" t="s">
        <v>5803</v>
      </c>
      <c r="B471" s="86" t="s">
        <v>6452</v>
      </c>
      <c r="C471" s="87" t="s">
        <v>6453</v>
      </c>
      <c r="D471" s="270">
        <f>+'Res att e accert plur'!G706</f>
        <v>0</v>
      </c>
      <c r="E471" s="271"/>
      <c r="F471" s="37" t="s">
        <v>5804</v>
      </c>
      <c r="G471" s="37" t="s">
        <v>5821</v>
      </c>
      <c r="H471" s="37" t="s">
        <v>5800</v>
      </c>
      <c r="I471" s="37">
        <v>2</v>
      </c>
      <c r="J471" s="37" t="s">
        <v>5805</v>
      </c>
      <c r="K471" s="37" t="s">
        <v>6122</v>
      </c>
      <c r="L471" s="38"/>
    </row>
    <row r="472" spans="1:12" x14ac:dyDescent="0.3">
      <c r="A472" s="85" t="s">
        <v>5803</v>
      </c>
      <c r="B472" s="86" t="s">
        <v>6454</v>
      </c>
      <c r="C472" s="87" t="s">
        <v>6455</v>
      </c>
      <c r="D472" s="270">
        <f>+'Res att e accert plur'!G707</f>
        <v>0</v>
      </c>
      <c r="E472" s="271"/>
      <c r="F472" s="37" t="s">
        <v>5804</v>
      </c>
      <c r="G472" s="37" t="s">
        <v>5821</v>
      </c>
      <c r="H472" s="37" t="s">
        <v>5800</v>
      </c>
      <c r="I472" s="37">
        <v>2</v>
      </c>
      <c r="J472" s="37" t="s">
        <v>5805</v>
      </c>
      <c r="K472" s="37" t="s">
        <v>6122</v>
      </c>
      <c r="L472" s="38"/>
    </row>
    <row r="473" spans="1:12" ht="21.6" x14ac:dyDescent="0.3">
      <c r="A473" s="85" t="s">
        <v>5803</v>
      </c>
      <c r="B473" s="86" t="s">
        <v>6456</v>
      </c>
      <c r="C473" s="87" t="s">
        <v>6457</v>
      </c>
      <c r="D473" s="270">
        <f>+'Res att e accert plur'!G708</f>
        <v>0</v>
      </c>
      <c r="E473" s="271"/>
      <c r="F473" s="37" t="s">
        <v>5804</v>
      </c>
      <c r="G473" s="37" t="s">
        <v>5821</v>
      </c>
      <c r="H473" s="37" t="s">
        <v>5800</v>
      </c>
      <c r="I473" s="37">
        <v>2</v>
      </c>
      <c r="J473" s="37" t="s">
        <v>5805</v>
      </c>
      <c r="K473" s="37" t="s">
        <v>6122</v>
      </c>
      <c r="L473" s="38"/>
    </row>
    <row r="474" spans="1:12" x14ac:dyDescent="0.3">
      <c r="A474" s="85" t="s">
        <v>5803</v>
      </c>
      <c r="B474" s="86" t="s">
        <v>6458</v>
      </c>
      <c r="C474" s="87" t="s">
        <v>6459</v>
      </c>
      <c r="D474" s="270">
        <f>+'Res att e accert plur'!G709</f>
        <v>0</v>
      </c>
      <c r="E474" s="271"/>
      <c r="F474" s="37" t="s">
        <v>5804</v>
      </c>
      <c r="G474" s="37" t="s">
        <v>5821</v>
      </c>
      <c r="H474" s="37" t="s">
        <v>5800</v>
      </c>
      <c r="I474" s="37">
        <v>2</v>
      </c>
      <c r="J474" s="37" t="s">
        <v>5805</v>
      </c>
      <c r="K474" s="37" t="s">
        <v>6122</v>
      </c>
      <c r="L474" s="38"/>
    </row>
    <row r="475" spans="1:12" x14ac:dyDescent="0.3">
      <c r="A475" s="85" t="s">
        <v>5803</v>
      </c>
      <c r="B475" s="86" t="s">
        <v>6460</v>
      </c>
      <c r="C475" s="87" t="s">
        <v>6461</v>
      </c>
      <c r="D475" s="270">
        <f>+'Res att e accert plur'!G710</f>
        <v>0</v>
      </c>
      <c r="E475" s="271"/>
      <c r="F475" s="37" t="s">
        <v>5804</v>
      </c>
      <c r="G475" s="37" t="s">
        <v>5821</v>
      </c>
      <c r="H475" s="37" t="s">
        <v>5800</v>
      </c>
      <c r="I475" s="37">
        <v>2</v>
      </c>
      <c r="J475" s="37" t="s">
        <v>5805</v>
      </c>
      <c r="K475" s="37" t="s">
        <v>6122</v>
      </c>
      <c r="L475" s="38"/>
    </row>
    <row r="476" spans="1:12" ht="21.6" x14ac:dyDescent="0.3">
      <c r="A476" s="85" t="s">
        <v>5803</v>
      </c>
      <c r="B476" s="86" t="s">
        <v>6462</v>
      </c>
      <c r="C476" s="87" t="s">
        <v>6463</v>
      </c>
      <c r="D476" s="270">
        <f>+'Res att e accert plur'!G711</f>
        <v>0</v>
      </c>
      <c r="E476" s="271"/>
      <c r="F476" s="37" t="s">
        <v>5804</v>
      </c>
      <c r="G476" s="37" t="s">
        <v>5821</v>
      </c>
      <c r="H476" s="37" t="s">
        <v>5800</v>
      </c>
      <c r="I476" s="37">
        <v>2</v>
      </c>
      <c r="J476" s="37" t="s">
        <v>5805</v>
      </c>
      <c r="K476" s="37" t="s">
        <v>6122</v>
      </c>
      <c r="L476" s="38"/>
    </row>
    <row r="477" spans="1:12" ht="21.6" x14ac:dyDescent="0.3">
      <c r="A477" s="85" t="s">
        <v>5803</v>
      </c>
      <c r="B477" s="86" t="s">
        <v>6464</v>
      </c>
      <c r="C477" s="87" t="s">
        <v>6465</v>
      </c>
      <c r="D477" s="270">
        <f>+'Res att e accert plur'!G712</f>
        <v>0</v>
      </c>
      <c r="E477" s="271"/>
      <c r="F477" s="37" t="s">
        <v>5804</v>
      </c>
      <c r="G477" s="37" t="s">
        <v>5821</v>
      </c>
      <c r="H477" s="37" t="s">
        <v>5800</v>
      </c>
      <c r="I477" s="37">
        <v>2</v>
      </c>
      <c r="J477" s="37" t="s">
        <v>5805</v>
      </c>
      <c r="K477" s="37" t="s">
        <v>6122</v>
      </c>
      <c r="L477" s="38"/>
    </row>
    <row r="478" spans="1:12" x14ac:dyDescent="0.3">
      <c r="A478" s="85" t="s">
        <v>5803</v>
      </c>
      <c r="B478" s="86" t="s">
        <v>6466</v>
      </c>
      <c r="C478" s="87" t="s">
        <v>6467</v>
      </c>
      <c r="D478" s="270">
        <f>+'Res att e accert plur'!G713</f>
        <v>0</v>
      </c>
      <c r="E478" s="271"/>
      <c r="F478" s="37" t="s">
        <v>5804</v>
      </c>
      <c r="G478" s="37" t="s">
        <v>5821</v>
      </c>
      <c r="H478" s="37" t="s">
        <v>5800</v>
      </c>
      <c r="I478" s="37">
        <v>2</v>
      </c>
      <c r="J478" s="37" t="s">
        <v>5805</v>
      </c>
      <c r="K478" s="37" t="s">
        <v>6122</v>
      </c>
      <c r="L478" s="38"/>
    </row>
    <row r="479" spans="1:12" x14ac:dyDescent="0.3">
      <c r="A479" s="33" t="s">
        <v>5802</v>
      </c>
      <c r="B479" s="39" t="s">
        <v>6468</v>
      </c>
      <c r="C479" s="40" t="s">
        <v>6469</v>
      </c>
      <c r="D479" s="271">
        <f>SUM(D480:D499)</f>
        <v>0</v>
      </c>
      <c r="E479" s="271"/>
      <c r="F479" s="37"/>
      <c r="G479" s="37"/>
      <c r="H479" s="37"/>
      <c r="I479" s="37"/>
      <c r="J479" s="37"/>
      <c r="K479" s="37"/>
      <c r="L479" s="38"/>
    </row>
    <row r="480" spans="1:12" x14ac:dyDescent="0.3">
      <c r="A480" s="85" t="s">
        <v>5803</v>
      </c>
      <c r="B480" s="86" t="s">
        <v>6470</v>
      </c>
      <c r="C480" s="87" t="s">
        <v>6471</v>
      </c>
      <c r="D480" s="270">
        <f>+'Res att e accert plur'!G714</f>
        <v>0</v>
      </c>
      <c r="E480" s="271"/>
      <c r="F480" s="37" t="s">
        <v>5804</v>
      </c>
      <c r="G480" s="37" t="s">
        <v>5821</v>
      </c>
      <c r="H480" s="37" t="s">
        <v>5800</v>
      </c>
      <c r="I480" s="37">
        <v>2</v>
      </c>
      <c r="J480" s="37" t="s">
        <v>5805</v>
      </c>
      <c r="K480" s="37" t="s">
        <v>6122</v>
      </c>
      <c r="L480" s="38"/>
    </row>
    <row r="481" spans="1:12" x14ac:dyDescent="0.3">
      <c r="A481" s="85" t="s">
        <v>5803</v>
      </c>
      <c r="B481" s="86" t="s">
        <v>6472</v>
      </c>
      <c r="C481" s="87" t="s">
        <v>6473</v>
      </c>
      <c r="D481" s="270">
        <f>+'Res att e accert plur'!G715</f>
        <v>0</v>
      </c>
      <c r="E481" s="271"/>
      <c r="F481" s="37" t="s">
        <v>5804</v>
      </c>
      <c r="G481" s="37" t="s">
        <v>5821</v>
      </c>
      <c r="H481" s="37" t="s">
        <v>5800</v>
      </c>
      <c r="I481" s="37">
        <v>2</v>
      </c>
      <c r="J481" s="37" t="s">
        <v>5805</v>
      </c>
      <c r="K481" s="37" t="s">
        <v>6122</v>
      </c>
      <c r="L481" s="38"/>
    </row>
    <row r="482" spans="1:12" x14ac:dyDescent="0.3">
      <c r="A482" s="85" t="s">
        <v>5803</v>
      </c>
      <c r="B482" s="86" t="s">
        <v>6474</v>
      </c>
      <c r="C482" s="87" t="s">
        <v>6475</v>
      </c>
      <c r="D482" s="270">
        <f>+'Res att e accert plur'!G716</f>
        <v>0</v>
      </c>
      <c r="E482" s="271"/>
      <c r="F482" s="37" t="s">
        <v>5804</v>
      </c>
      <c r="G482" s="37" t="s">
        <v>5821</v>
      </c>
      <c r="H482" s="37" t="s">
        <v>5800</v>
      </c>
      <c r="I482" s="37">
        <v>2</v>
      </c>
      <c r="J482" s="37" t="s">
        <v>5805</v>
      </c>
      <c r="K482" s="37" t="s">
        <v>6122</v>
      </c>
      <c r="L482" s="38"/>
    </row>
    <row r="483" spans="1:12" x14ac:dyDescent="0.3">
      <c r="A483" s="85" t="s">
        <v>5803</v>
      </c>
      <c r="B483" s="86" t="s">
        <v>6476</v>
      </c>
      <c r="C483" s="87" t="s">
        <v>6477</v>
      </c>
      <c r="D483" s="270">
        <f>+'Res att e accert plur'!G717</f>
        <v>0</v>
      </c>
      <c r="E483" s="271"/>
      <c r="F483" s="37" t="s">
        <v>5804</v>
      </c>
      <c r="G483" s="37" t="s">
        <v>5821</v>
      </c>
      <c r="H483" s="37" t="s">
        <v>5800</v>
      </c>
      <c r="I483" s="37">
        <v>2</v>
      </c>
      <c r="J483" s="37" t="s">
        <v>5805</v>
      </c>
      <c r="K483" s="37" t="s">
        <v>6122</v>
      </c>
      <c r="L483" s="38"/>
    </row>
    <row r="484" spans="1:12" x14ac:dyDescent="0.3">
      <c r="A484" s="85" t="s">
        <v>5803</v>
      </c>
      <c r="B484" s="86" t="s">
        <v>6478</v>
      </c>
      <c r="C484" s="87" t="s">
        <v>6479</v>
      </c>
      <c r="D484" s="270">
        <f>+'Res att e accert plur'!G718</f>
        <v>0</v>
      </c>
      <c r="E484" s="271"/>
      <c r="F484" s="37" t="s">
        <v>5804</v>
      </c>
      <c r="G484" s="37" t="s">
        <v>5821</v>
      </c>
      <c r="H484" s="37" t="s">
        <v>5800</v>
      </c>
      <c r="I484" s="37">
        <v>2</v>
      </c>
      <c r="J484" s="37" t="s">
        <v>5805</v>
      </c>
      <c r="K484" s="37" t="s">
        <v>6122</v>
      </c>
      <c r="L484" s="38"/>
    </row>
    <row r="485" spans="1:12" x14ac:dyDescent="0.3">
      <c r="A485" s="85" t="s">
        <v>5803</v>
      </c>
      <c r="B485" s="86" t="s">
        <v>6480</v>
      </c>
      <c r="C485" s="87" t="s">
        <v>6481</v>
      </c>
      <c r="D485" s="270">
        <f>+'Res att e accert plur'!G719</f>
        <v>0</v>
      </c>
      <c r="E485" s="271"/>
      <c r="F485" s="37" t="s">
        <v>5804</v>
      </c>
      <c r="G485" s="37" t="s">
        <v>5821</v>
      </c>
      <c r="H485" s="37" t="s">
        <v>5800</v>
      </c>
      <c r="I485" s="37">
        <v>2</v>
      </c>
      <c r="J485" s="37" t="s">
        <v>5805</v>
      </c>
      <c r="K485" s="37" t="s">
        <v>6122</v>
      </c>
      <c r="L485" s="38"/>
    </row>
    <row r="486" spans="1:12" x14ac:dyDescent="0.3">
      <c r="A486" s="85" t="s">
        <v>5803</v>
      </c>
      <c r="B486" s="86" t="s">
        <v>6482</v>
      </c>
      <c r="C486" s="87" t="s">
        <v>6483</v>
      </c>
      <c r="D486" s="270">
        <f>+'Res att e accert plur'!G720</f>
        <v>0</v>
      </c>
      <c r="E486" s="271"/>
      <c r="F486" s="37" t="s">
        <v>5804</v>
      </c>
      <c r="G486" s="37" t="s">
        <v>5821</v>
      </c>
      <c r="H486" s="37" t="s">
        <v>5800</v>
      </c>
      <c r="I486" s="37">
        <v>2</v>
      </c>
      <c r="J486" s="37" t="s">
        <v>5805</v>
      </c>
      <c r="K486" s="37" t="s">
        <v>6122</v>
      </c>
      <c r="L486" s="38"/>
    </row>
    <row r="487" spans="1:12" x14ac:dyDescent="0.3">
      <c r="A487" s="85" t="s">
        <v>5803</v>
      </c>
      <c r="B487" s="86" t="s">
        <v>6484</v>
      </c>
      <c r="C487" s="87" t="s">
        <v>6485</v>
      </c>
      <c r="D487" s="270">
        <f>+'Res att e accert plur'!G721</f>
        <v>0</v>
      </c>
      <c r="E487" s="271"/>
      <c r="F487" s="37" t="s">
        <v>5804</v>
      </c>
      <c r="G487" s="37" t="s">
        <v>5821</v>
      </c>
      <c r="H487" s="37" t="s">
        <v>5800</v>
      </c>
      <c r="I487" s="37">
        <v>2</v>
      </c>
      <c r="J487" s="37" t="s">
        <v>5805</v>
      </c>
      <c r="K487" s="37" t="s">
        <v>6122</v>
      </c>
      <c r="L487" s="38"/>
    </row>
    <row r="488" spans="1:12" ht="21.6" x14ac:dyDescent="0.3">
      <c r="A488" s="85" t="s">
        <v>5803</v>
      </c>
      <c r="B488" s="86" t="s">
        <v>6486</v>
      </c>
      <c r="C488" s="87" t="s">
        <v>6487</v>
      </c>
      <c r="D488" s="270">
        <f>+'Res att e accert plur'!G722</f>
        <v>0</v>
      </c>
      <c r="E488" s="271"/>
      <c r="F488" s="37" t="s">
        <v>5804</v>
      </c>
      <c r="G488" s="37" t="s">
        <v>5821</v>
      </c>
      <c r="H488" s="37" t="s">
        <v>5800</v>
      </c>
      <c r="I488" s="37">
        <v>2</v>
      </c>
      <c r="J488" s="37" t="s">
        <v>5805</v>
      </c>
      <c r="K488" s="37" t="s">
        <v>6122</v>
      </c>
      <c r="L488" s="38"/>
    </row>
    <row r="489" spans="1:12" x14ac:dyDescent="0.3">
      <c r="A489" s="85" t="s">
        <v>5803</v>
      </c>
      <c r="B489" s="86" t="s">
        <v>6488</v>
      </c>
      <c r="C489" s="87" t="s">
        <v>6489</v>
      </c>
      <c r="D489" s="270">
        <f>+'Res att e accert plur'!G723</f>
        <v>0</v>
      </c>
      <c r="E489" s="271"/>
      <c r="F489" s="37" t="s">
        <v>5804</v>
      </c>
      <c r="G489" s="37" t="s">
        <v>5821</v>
      </c>
      <c r="H489" s="37" t="s">
        <v>5800</v>
      </c>
      <c r="I489" s="37">
        <v>2</v>
      </c>
      <c r="J489" s="37" t="s">
        <v>5805</v>
      </c>
      <c r="K489" s="37" t="s">
        <v>6122</v>
      </c>
      <c r="L489" s="38"/>
    </row>
    <row r="490" spans="1:12" x14ac:dyDescent="0.3">
      <c r="A490" s="85" t="s">
        <v>5803</v>
      </c>
      <c r="B490" s="86" t="s">
        <v>6490</v>
      </c>
      <c r="C490" s="87" t="s">
        <v>6491</v>
      </c>
      <c r="D490" s="270">
        <f>+'Res att e accert plur'!G724</f>
        <v>0</v>
      </c>
      <c r="E490" s="271"/>
      <c r="F490" s="37" t="s">
        <v>5804</v>
      </c>
      <c r="G490" s="37" t="s">
        <v>5821</v>
      </c>
      <c r="H490" s="37" t="s">
        <v>5800</v>
      </c>
      <c r="I490" s="37">
        <v>2</v>
      </c>
      <c r="J490" s="37" t="s">
        <v>5805</v>
      </c>
      <c r="K490" s="37" t="s">
        <v>6122</v>
      </c>
      <c r="L490" s="38"/>
    </row>
    <row r="491" spans="1:12" ht="21.6" x14ac:dyDescent="0.3">
      <c r="A491" s="85" t="s">
        <v>5803</v>
      </c>
      <c r="B491" s="86" t="s">
        <v>6492</v>
      </c>
      <c r="C491" s="87" t="s">
        <v>6493</v>
      </c>
      <c r="D491" s="270">
        <f>+'Res att e accert plur'!G725</f>
        <v>0</v>
      </c>
      <c r="E491" s="271"/>
      <c r="F491" s="37" t="s">
        <v>5804</v>
      </c>
      <c r="G491" s="37" t="s">
        <v>5821</v>
      </c>
      <c r="H491" s="37" t="s">
        <v>5800</v>
      </c>
      <c r="I491" s="37">
        <v>2</v>
      </c>
      <c r="J491" s="37" t="s">
        <v>5805</v>
      </c>
      <c r="K491" s="37" t="s">
        <v>6122</v>
      </c>
      <c r="L491" s="38"/>
    </row>
    <row r="492" spans="1:12" x14ac:dyDescent="0.3">
      <c r="A492" s="85" t="s">
        <v>5803</v>
      </c>
      <c r="B492" s="86" t="s">
        <v>6494</v>
      </c>
      <c r="C492" s="87" t="s">
        <v>6495</v>
      </c>
      <c r="D492" s="270">
        <f>+'Res att e accert plur'!G726</f>
        <v>0</v>
      </c>
      <c r="E492" s="271"/>
      <c r="F492" s="37" t="s">
        <v>5804</v>
      </c>
      <c r="G492" s="37" t="s">
        <v>5821</v>
      </c>
      <c r="H492" s="37" t="s">
        <v>5800</v>
      </c>
      <c r="I492" s="37">
        <v>2</v>
      </c>
      <c r="J492" s="37" t="s">
        <v>5805</v>
      </c>
      <c r="K492" s="37" t="s">
        <v>6122</v>
      </c>
      <c r="L492" s="38"/>
    </row>
    <row r="493" spans="1:12" ht="21.6" x14ac:dyDescent="0.3">
      <c r="A493" s="85" t="s">
        <v>5803</v>
      </c>
      <c r="B493" s="86" t="s">
        <v>6496</v>
      </c>
      <c r="C493" s="87" t="s">
        <v>6497</v>
      </c>
      <c r="D493" s="270">
        <f>+'Res att e accert plur'!G727</f>
        <v>0</v>
      </c>
      <c r="E493" s="271"/>
      <c r="F493" s="37" t="s">
        <v>5804</v>
      </c>
      <c r="G493" s="37" t="s">
        <v>5821</v>
      </c>
      <c r="H493" s="37" t="s">
        <v>5800</v>
      </c>
      <c r="I493" s="37">
        <v>2</v>
      </c>
      <c r="J493" s="37" t="s">
        <v>5805</v>
      </c>
      <c r="K493" s="37" t="s">
        <v>6122</v>
      </c>
      <c r="L493" s="38"/>
    </row>
    <row r="494" spans="1:12" ht="21.6" x14ac:dyDescent="0.3">
      <c r="A494" s="85" t="s">
        <v>5803</v>
      </c>
      <c r="B494" s="86" t="s">
        <v>6498</v>
      </c>
      <c r="C494" s="87" t="s">
        <v>6499</v>
      </c>
      <c r="D494" s="270">
        <f>+'Res att e accert plur'!G728</f>
        <v>0</v>
      </c>
      <c r="E494" s="271"/>
      <c r="F494" s="37" t="s">
        <v>5804</v>
      </c>
      <c r="G494" s="37" t="s">
        <v>5821</v>
      </c>
      <c r="H494" s="37" t="s">
        <v>5800</v>
      </c>
      <c r="I494" s="37">
        <v>2</v>
      </c>
      <c r="J494" s="37" t="s">
        <v>5805</v>
      </c>
      <c r="K494" s="37" t="s">
        <v>6122</v>
      </c>
      <c r="L494" s="38"/>
    </row>
    <row r="495" spans="1:12" ht="21.6" x14ac:dyDescent="0.3">
      <c r="A495" s="85" t="s">
        <v>5803</v>
      </c>
      <c r="B495" s="86" t="s">
        <v>6500</v>
      </c>
      <c r="C495" s="87" t="s">
        <v>6501</v>
      </c>
      <c r="D495" s="270">
        <f>+'Res att e accert plur'!G729</f>
        <v>0</v>
      </c>
      <c r="E495" s="271"/>
      <c r="F495" s="37" t="s">
        <v>5804</v>
      </c>
      <c r="G495" s="37" t="s">
        <v>5821</v>
      </c>
      <c r="H495" s="37" t="s">
        <v>5800</v>
      </c>
      <c r="I495" s="37">
        <v>2</v>
      </c>
      <c r="J495" s="37" t="s">
        <v>5805</v>
      </c>
      <c r="K495" s="37" t="s">
        <v>6122</v>
      </c>
      <c r="L495" s="38"/>
    </row>
    <row r="496" spans="1:12" x14ac:dyDescent="0.3">
      <c r="A496" s="85" t="s">
        <v>5803</v>
      </c>
      <c r="B496" s="86" t="s">
        <v>6502</v>
      </c>
      <c r="C496" s="87" t="s">
        <v>6503</v>
      </c>
      <c r="D496" s="270">
        <f>+'Res att e accert plur'!G730</f>
        <v>0</v>
      </c>
      <c r="E496" s="271"/>
      <c r="F496" s="37" t="s">
        <v>5804</v>
      </c>
      <c r="G496" s="37" t="s">
        <v>5821</v>
      </c>
      <c r="H496" s="37" t="s">
        <v>5800</v>
      </c>
      <c r="I496" s="37">
        <v>2</v>
      </c>
      <c r="J496" s="37" t="s">
        <v>5805</v>
      </c>
      <c r="K496" s="37" t="s">
        <v>6122</v>
      </c>
      <c r="L496" s="38"/>
    </row>
    <row r="497" spans="1:12" x14ac:dyDescent="0.3">
      <c r="A497" s="85" t="s">
        <v>5803</v>
      </c>
      <c r="B497" s="86" t="s">
        <v>6504</v>
      </c>
      <c r="C497" s="87" t="s">
        <v>6505</v>
      </c>
      <c r="D497" s="270">
        <f>+'Res att e accert plur'!G731</f>
        <v>0</v>
      </c>
      <c r="E497" s="271"/>
      <c r="F497" s="37" t="s">
        <v>5804</v>
      </c>
      <c r="G497" s="37" t="s">
        <v>5821</v>
      </c>
      <c r="H497" s="37" t="s">
        <v>5800</v>
      </c>
      <c r="I497" s="37">
        <v>2</v>
      </c>
      <c r="J497" s="37" t="s">
        <v>5805</v>
      </c>
      <c r="K497" s="37" t="s">
        <v>6122</v>
      </c>
      <c r="L497" s="38"/>
    </row>
    <row r="498" spans="1:12" ht="21.6" x14ac:dyDescent="0.3">
      <c r="A498" s="85" t="s">
        <v>5803</v>
      </c>
      <c r="B498" s="86" t="s">
        <v>6506</v>
      </c>
      <c r="C498" s="87" t="s">
        <v>6507</v>
      </c>
      <c r="D498" s="270">
        <f>+'Res att e accert plur'!G732</f>
        <v>0</v>
      </c>
      <c r="E498" s="271"/>
      <c r="F498" s="37" t="s">
        <v>5804</v>
      </c>
      <c r="G498" s="37" t="s">
        <v>5821</v>
      </c>
      <c r="H498" s="37" t="s">
        <v>5800</v>
      </c>
      <c r="I498" s="37">
        <v>2</v>
      </c>
      <c r="J498" s="37" t="s">
        <v>5805</v>
      </c>
      <c r="K498" s="37" t="s">
        <v>6122</v>
      </c>
      <c r="L498" s="38"/>
    </row>
    <row r="499" spans="1:12" x14ac:dyDescent="0.3">
      <c r="A499" s="85" t="s">
        <v>5803</v>
      </c>
      <c r="B499" s="86" t="s">
        <v>6508</v>
      </c>
      <c r="C499" s="87" t="s">
        <v>6509</v>
      </c>
      <c r="D499" s="270">
        <f>+'Res att e accert plur'!G733</f>
        <v>0</v>
      </c>
      <c r="E499" s="271"/>
      <c r="F499" s="37" t="s">
        <v>5804</v>
      </c>
      <c r="G499" s="37" t="s">
        <v>5821</v>
      </c>
      <c r="H499" s="37" t="s">
        <v>5800</v>
      </c>
      <c r="I499" s="37">
        <v>2</v>
      </c>
      <c r="J499" s="37" t="s">
        <v>5805</v>
      </c>
      <c r="K499" s="37" t="s">
        <v>6122</v>
      </c>
      <c r="L499" s="38"/>
    </row>
    <row r="500" spans="1:12" x14ac:dyDescent="0.3">
      <c r="A500" s="33" t="s">
        <v>5802</v>
      </c>
      <c r="B500" s="39" t="s">
        <v>6510</v>
      </c>
      <c r="C500" s="40" t="s">
        <v>6511</v>
      </c>
      <c r="D500" s="271">
        <f>SUM(D501:D503)</f>
        <v>0</v>
      </c>
      <c r="E500" s="271"/>
      <c r="F500" s="37"/>
      <c r="G500" s="37"/>
      <c r="H500" s="37"/>
      <c r="I500" s="37"/>
      <c r="J500" s="37"/>
      <c r="K500" s="37"/>
      <c r="L500" s="38"/>
    </row>
    <row r="501" spans="1:12" x14ac:dyDescent="0.3">
      <c r="A501" s="85" t="s">
        <v>5803</v>
      </c>
      <c r="B501" s="86" t="s">
        <v>6512</v>
      </c>
      <c r="C501" s="87" t="s">
        <v>6513</v>
      </c>
      <c r="D501" s="270">
        <f>+'Res att e accert plur'!G734</f>
        <v>0</v>
      </c>
      <c r="E501" s="271"/>
      <c r="F501" s="37" t="s">
        <v>5804</v>
      </c>
      <c r="G501" s="37" t="s">
        <v>5821</v>
      </c>
      <c r="H501" s="37" t="s">
        <v>5800</v>
      </c>
      <c r="I501" s="37">
        <v>2</v>
      </c>
      <c r="J501" s="37" t="s">
        <v>5805</v>
      </c>
      <c r="K501" s="37" t="s">
        <v>6122</v>
      </c>
      <c r="L501" s="38"/>
    </row>
    <row r="502" spans="1:12" x14ac:dyDescent="0.3">
      <c r="A502" s="85" t="s">
        <v>5803</v>
      </c>
      <c r="B502" s="86" t="s">
        <v>6514</v>
      </c>
      <c r="C502" s="87" t="s">
        <v>6515</v>
      </c>
      <c r="D502" s="270">
        <f>+'Res att e accert plur'!G735</f>
        <v>0</v>
      </c>
      <c r="E502" s="271"/>
      <c r="F502" s="37" t="s">
        <v>5804</v>
      </c>
      <c r="G502" s="37" t="s">
        <v>5821</v>
      </c>
      <c r="H502" s="37" t="s">
        <v>5800</v>
      </c>
      <c r="I502" s="37">
        <v>2</v>
      </c>
      <c r="J502" s="37" t="s">
        <v>5805</v>
      </c>
      <c r="K502" s="37" t="s">
        <v>6122</v>
      </c>
      <c r="L502" s="38"/>
    </row>
    <row r="503" spans="1:12" x14ac:dyDescent="0.3">
      <c r="A503" s="85" t="s">
        <v>5803</v>
      </c>
      <c r="B503" s="86" t="s">
        <v>6516</v>
      </c>
      <c r="C503" s="87" t="s">
        <v>6517</v>
      </c>
      <c r="D503" s="270">
        <f>+'Res att e accert plur'!G736</f>
        <v>0</v>
      </c>
      <c r="E503" s="271"/>
      <c r="F503" s="37" t="s">
        <v>5804</v>
      </c>
      <c r="G503" s="37" t="s">
        <v>5821</v>
      </c>
      <c r="H503" s="37" t="s">
        <v>5800</v>
      </c>
      <c r="I503" s="37">
        <v>2</v>
      </c>
      <c r="J503" s="37" t="s">
        <v>5805</v>
      </c>
      <c r="K503" s="37" t="s">
        <v>6122</v>
      </c>
      <c r="L503" s="38"/>
    </row>
    <row r="504" spans="1:12" ht="28.5" customHeight="1" x14ac:dyDescent="0.3">
      <c r="A504" s="33" t="s">
        <v>5802</v>
      </c>
      <c r="B504" s="39" t="s">
        <v>6518</v>
      </c>
      <c r="C504" s="40" t="s">
        <v>6519</v>
      </c>
      <c r="D504" s="271">
        <f>+D505</f>
        <v>0</v>
      </c>
      <c r="E504" s="271"/>
      <c r="F504" s="37"/>
      <c r="G504" s="37"/>
      <c r="H504" s="37"/>
      <c r="I504" s="37"/>
      <c r="J504" s="37"/>
      <c r="K504" s="37"/>
      <c r="L504" s="38"/>
    </row>
    <row r="505" spans="1:12" ht="21.6" x14ac:dyDescent="0.3">
      <c r="A505" s="85" t="s">
        <v>5803</v>
      </c>
      <c r="B505" s="86" t="s">
        <v>6520</v>
      </c>
      <c r="C505" s="87" t="s">
        <v>6521</v>
      </c>
      <c r="D505" s="270">
        <f>+'Res att e accert plur'!G737</f>
        <v>0</v>
      </c>
      <c r="E505" s="271"/>
      <c r="F505" s="37" t="s">
        <v>5804</v>
      </c>
      <c r="G505" s="37" t="s">
        <v>5821</v>
      </c>
      <c r="H505" s="37" t="s">
        <v>5800</v>
      </c>
      <c r="I505" s="37">
        <v>2</v>
      </c>
      <c r="J505" s="37" t="s">
        <v>5805</v>
      </c>
      <c r="K505" s="37" t="s">
        <v>6122</v>
      </c>
      <c r="L505" s="38"/>
    </row>
    <row r="506" spans="1:12" x14ac:dyDescent="0.3">
      <c r="A506" s="33" t="s">
        <v>5802</v>
      </c>
      <c r="B506" s="39" t="s">
        <v>6522</v>
      </c>
      <c r="C506" s="40" t="s">
        <v>6523</v>
      </c>
      <c r="D506" s="271">
        <f>SUM(D507:D519)</f>
        <v>0</v>
      </c>
      <c r="E506" s="271"/>
      <c r="F506" s="37"/>
      <c r="G506" s="37"/>
      <c r="H506" s="37"/>
      <c r="I506" s="37"/>
      <c r="J506" s="37"/>
      <c r="K506" s="37"/>
      <c r="L506" s="38"/>
    </row>
    <row r="507" spans="1:12" x14ac:dyDescent="0.3">
      <c r="A507" s="85" t="s">
        <v>5803</v>
      </c>
      <c r="B507" s="86" t="s">
        <v>6524</v>
      </c>
      <c r="C507" s="87" t="s">
        <v>6525</v>
      </c>
      <c r="D507" s="270">
        <f>+'Res att e accert plur'!G746</f>
        <v>0</v>
      </c>
      <c r="E507" s="271"/>
      <c r="F507" s="37" t="s">
        <v>5804</v>
      </c>
      <c r="G507" s="37" t="s">
        <v>5821</v>
      </c>
      <c r="H507" s="37" t="s">
        <v>5800</v>
      </c>
      <c r="I507" s="37">
        <v>2</v>
      </c>
      <c r="J507" s="37" t="s">
        <v>5805</v>
      </c>
      <c r="K507" s="37" t="s">
        <v>6122</v>
      </c>
      <c r="L507" s="38"/>
    </row>
    <row r="508" spans="1:12" x14ac:dyDescent="0.3">
      <c r="A508" s="85" t="s">
        <v>5803</v>
      </c>
      <c r="B508" s="86" t="s">
        <v>6526</v>
      </c>
      <c r="C508" s="87" t="s">
        <v>6527</v>
      </c>
      <c r="D508" s="270">
        <f>+'Res att e accert plur'!G747</f>
        <v>0</v>
      </c>
      <c r="E508" s="271"/>
      <c r="F508" s="37" t="s">
        <v>5804</v>
      </c>
      <c r="G508" s="37" t="s">
        <v>5821</v>
      </c>
      <c r="H508" s="37" t="s">
        <v>5800</v>
      </c>
      <c r="I508" s="37">
        <v>2</v>
      </c>
      <c r="J508" s="37" t="s">
        <v>5805</v>
      </c>
      <c r="K508" s="37" t="s">
        <v>6122</v>
      </c>
      <c r="L508" s="38"/>
    </row>
    <row r="509" spans="1:12" ht="21.6" x14ac:dyDescent="0.3">
      <c r="A509" s="85" t="s">
        <v>5803</v>
      </c>
      <c r="B509" s="86" t="s">
        <v>6528</v>
      </c>
      <c r="C509" s="87" t="s">
        <v>6529</v>
      </c>
      <c r="D509" s="270">
        <f>+'Res att e accert plur'!G748</f>
        <v>0</v>
      </c>
      <c r="E509" s="271"/>
      <c r="F509" s="37" t="s">
        <v>5804</v>
      </c>
      <c r="G509" s="37" t="s">
        <v>5821</v>
      </c>
      <c r="H509" s="37" t="s">
        <v>5800</v>
      </c>
      <c r="I509" s="37">
        <v>2</v>
      </c>
      <c r="J509" s="37" t="s">
        <v>5805</v>
      </c>
      <c r="K509" s="37" t="s">
        <v>6122</v>
      </c>
      <c r="L509" s="38"/>
    </row>
    <row r="510" spans="1:12" x14ac:dyDescent="0.3">
      <c r="A510" s="85" t="s">
        <v>5803</v>
      </c>
      <c r="B510" s="86" t="s">
        <v>6530</v>
      </c>
      <c r="C510" s="87" t="s">
        <v>6531</v>
      </c>
      <c r="D510" s="270">
        <f>+'Res att e accert plur'!G749</f>
        <v>0</v>
      </c>
      <c r="E510" s="271"/>
      <c r="F510" s="37" t="s">
        <v>5804</v>
      </c>
      <c r="G510" s="37" t="s">
        <v>5821</v>
      </c>
      <c r="H510" s="37" t="s">
        <v>5800</v>
      </c>
      <c r="I510" s="37">
        <v>2</v>
      </c>
      <c r="J510" s="37" t="s">
        <v>5805</v>
      </c>
      <c r="K510" s="37" t="s">
        <v>6122</v>
      </c>
      <c r="L510" s="38"/>
    </row>
    <row r="511" spans="1:12" ht="21.6" x14ac:dyDescent="0.3">
      <c r="A511" s="85" t="s">
        <v>5803</v>
      </c>
      <c r="B511" s="86" t="s">
        <v>6532</v>
      </c>
      <c r="C511" s="87" t="s">
        <v>6533</v>
      </c>
      <c r="D511" s="270">
        <f>+'Res att e accert plur'!G750</f>
        <v>0</v>
      </c>
      <c r="E511" s="271"/>
      <c r="F511" s="37" t="s">
        <v>5804</v>
      </c>
      <c r="G511" s="37" t="s">
        <v>5821</v>
      </c>
      <c r="H511" s="37" t="s">
        <v>5800</v>
      </c>
      <c r="I511" s="37">
        <v>2</v>
      </c>
      <c r="J511" s="37" t="s">
        <v>5805</v>
      </c>
      <c r="K511" s="37" t="s">
        <v>6122</v>
      </c>
      <c r="L511" s="38"/>
    </row>
    <row r="512" spans="1:12" x14ac:dyDescent="0.3">
      <c r="A512" s="85" t="s">
        <v>5803</v>
      </c>
      <c r="B512" s="86" t="s">
        <v>6534</v>
      </c>
      <c r="C512" s="87" t="s">
        <v>6535</v>
      </c>
      <c r="D512" s="270">
        <f>+'Res att e accert plur'!G751</f>
        <v>0</v>
      </c>
      <c r="E512" s="271"/>
      <c r="F512" s="37" t="s">
        <v>5804</v>
      </c>
      <c r="G512" s="37" t="s">
        <v>5821</v>
      </c>
      <c r="H512" s="37" t="s">
        <v>5800</v>
      </c>
      <c r="I512" s="37">
        <v>2</v>
      </c>
      <c r="J512" s="37" t="s">
        <v>5805</v>
      </c>
      <c r="K512" s="37" t="s">
        <v>6122</v>
      </c>
      <c r="L512" s="38"/>
    </row>
    <row r="513" spans="1:12" x14ac:dyDescent="0.3">
      <c r="A513" s="85" t="s">
        <v>5803</v>
      </c>
      <c r="B513" s="86" t="s">
        <v>6536</v>
      </c>
      <c r="C513" s="87" t="s">
        <v>6537</v>
      </c>
      <c r="D513" s="270">
        <f>+'Res att e accert plur'!G752</f>
        <v>0</v>
      </c>
      <c r="E513" s="271"/>
      <c r="F513" s="37" t="s">
        <v>5804</v>
      </c>
      <c r="G513" s="37" t="s">
        <v>5821</v>
      </c>
      <c r="H513" s="37" t="s">
        <v>5800</v>
      </c>
      <c r="I513" s="37">
        <v>2</v>
      </c>
      <c r="J513" s="37" t="s">
        <v>5805</v>
      </c>
      <c r="K513" s="37" t="s">
        <v>6122</v>
      </c>
      <c r="L513" s="38"/>
    </row>
    <row r="514" spans="1:12" ht="21.6" x14ac:dyDescent="0.3">
      <c r="A514" s="85" t="s">
        <v>5803</v>
      </c>
      <c r="B514" s="86" t="s">
        <v>6538</v>
      </c>
      <c r="C514" s="87" t="s">
        <v>6539</v>
      </c>
      <c r="D514" s="270">
        <f>+'Res att e accert plur'!G753</f>
        <v>0</v>
      </c>
      <c r="E514" s="271"/>
      <c r="F514" s="37" t="s">
        <v>5804</v>
      </c>
      <c r="G514" s="37" t="s">
        <v>5821</v>
      </c>
      <c r="H514" s="37" t="s">
        <v>5800</v>
      </c>
      <c r="I514" s="37">
        <v>2</v>
      </c>
      <c r="J514" s="37" t="s">
        <v>5805</v>
      </c>
      <c r="K514" s="37" t="s">
        <v>6122</v>
      </c>
      <c r="L514" s="38"/>
    </row>
    <row r="515" spans="1:12" x14ac:dyDescent="0.3">
      <c r="A515" s="85" t="s">
        <v>5803</v>
      </c>
      <c r="B515" s="86" t="s">
        <v>6540</v>
      </c>
      <c r="C515" s="87" t="s">
        <v>6541</v>
      </c>
      <c r="D515" s="270">
        <f>+'Res att e accert plur'!G754</f>
        <v>0</v>
      </c>
      <c r="E515" s="271"/>
      <c r="F515" s="37" t="s">
        <v>5804</v>
      </c>
      <c r="G515" s="37" t="s">
        <v>5821</v>
      </c>
      <c r="H515" s="37" t="s">
        <v>5800</v>
      </c>
      <c r="I515" s="37">
        <v>2</v>
      </c>
      <c r="J515" s="37" t="s">
        <v>5805</v>
      </c>
      <c r="K515" s="37" t="s">
        <v>6122</v>
      </c>
      <c r="L515" s="38"/>
    </row>
    <row r="516" spans="1:12" x14ac:dyDescent="0.3">
      <c r="A516" s="85" t="s">
        <v>5803</v>
      </c>
      <c r="B516" s="86" t="s">
        <v>6542</v>
      </c>
      <c r="C516" s="87" t="s">
        <v>6543</v>
      </c>
      <c r="D516" s="270">
        <f>+'Res att e accert plur'!G755</f>
        <v>0</v>
      </c>
      <c r="E516" s="271"/>
      <c r="F516" s="37" t="s">
        <v>5804</v>
      </c>
      <c r="G516" s="37" t="s">
        <v>5821</v>
      </c>
      <c r="H516" s="37" t="s">
        <v>5800</v>
      </c>
      <c r="I516" s="37">
        <v>2</v>
      </c>
      <c r="J516" s="37" t="s">
        <v>5805</v>
      </c>
      <c r="K516" s="37" t="s">
        <v>6122</v>
      </c>
      <c r="L516" s="38"/>
    </row>
    <row r="517" spans="1:12" ht="21.6" x14ac:dyDescent="0.3">
      <c r="A517" s="85" t="s">
        <v>5803</v>
      </c>
      <c r="B517" s="86" t="s">
        <v>6544</v>
      </c>
      <c r="C517" s="87" t="s">
        <v>6545</v>
      </c>
      <c r="D517" s="270">
        <f>+'Res att e accert plur'!G756</f>
        <v>0</v>
      </c>
      <c r="E517" s="271"/>
      <c r="F517" s="37" t="s">
        <v>5804</v>
      </c>
      <c r="G517" s="37" t="s">
        <v>5821</v>
      </c>
      <c r="H517" s="37" t="s">
        <v>5800</v>
      </c>
      <c r="I517" s="37">
        <v>2</v>
      </c>
      <c r="J517" s="37" t="s">
        <v>5805</v>
      </c>
      <c r="K517" s="37" t="s">
        <v>6122</v>
      </c>
      <c r="L517" s="38"/>
    </row>
    <row r="518" spans="1:12" ht="21.6" x14ac:dyDescent="0.3">
      <c r="A518" s="85" t="s">
        <v>5803</v>
      </c>
      <c r="B518" s="86" t="s">
        <v>6546</v>
      </c>
      <c r="C518" s="87" t="s">
        <v>6547</v>
      </c>
      <c r="D518" s="270">
        <f>+'Res att e accert plur'!G757</f>
        <v>0</v>
      </c>
      <c r="E518" s="271"/>
      <c r="F518" s="37" t="s">
        <v>5804</v>
      </c>
      <c r="G518" s="37" t="s">
        <v>5821</v>
      </c>
      <c r="H518" s="37" t="s">
        <v>5800</v>
      </c>
      <c r="I518" s="37">
        <v>2</v>
      </c>
      <c r="J518" s="37" t="s">
        <v>5805</v>
      </c>
      <c r="K518" s="37" t="s">
        <v>6122</v>
      </c>
      <c r="L518" s="38"/>
    </row>
    <row r="519" spans="1:12" x14ac:dyDescent="0.3">
      <c r="A519" s="85" t="s">
        <v>5803</v>
      </c>
      <c r="B519" s="86" t="s">
        <v>6548</v>
      </c>
      <c r="C519" s="87" t="s">
        <v>6549</v>
      </c>
      <c r="D519" s="270">
        <f>+'Res att e accert plur'!G758</f>
        <v>0</v>
      </c>
      <c r="E519" s="271"/>
      <c r="F519" s="37" t="s">
        <v>5804</v>
      </c>
      <c r="G519" s="37" t="s">
        <v>5821</v>
      </c>
      <c r="H519" s="37" t="s">
        <v>5800</v>
      </c>
      <c r="I519" s="37">
        <v>2</v>
      </c>
      <c r="J519" s="37" t="s">
        <v>5805</v>
      </c>
      <c r="K519" s="37" t="s">
        <v>6122</v>
      </c>
      <c r="L519" s="38"/>
    </row>
    <row r="520" spans="1:12" x14ac:dyDescent="0.3">
      <c r="A520" s="33" t="s">
        <v>5802</v>
      </c>
      <c r="B520" s="39" t="s">
        <v>6550</v>
      </c>
      <c r="C520" s="40" t="s">
        <v>6551</v>
      </c>
      <c r="D520" s="271">
        <f>SUM(D521:D540)</f>
        <v>0</v>
      </c>
      <c r="E520" s="271"/>
      <c r="F520" s="37"/>
      <c r="G520" s="37"/>
      <c r="H520" s="37"/>
      <c r="I520" s="37"/>
      <c r="J520" s="37"/>
      <c r="K520" s="37"/>
      <c r="L520" s="38"/>
    </row>
    <row r="521" spans="1:12" x14ac:dyDescent="0.3">
      <c r="A521" s="85" t="s">
        <v>5803</v>
      </c>
      <c r="B521" s="86" t="s">
        <v>6552</v>
      </c>
      <c r="C521" s="87" t="s">
        <v>6553</v>
      </c>
      <c r="D521" s="270">
        <f>+'Res att e accert plur'!G759</f>
        <v>0</v>
      </c>
      <c r="E521" s="271"/>
      <c r="F521" s="37" t="s">
        <v>5804</v>
      </c>
      <c r="G521" s="37" t="s">
        <v>5821</v>
      </c>
      <c r="H521" s="37" t="s">
        <v>5800</v>
      </c>
      <c r="I521" s="37">
        <v>2</v>
      </c>
      <c r="J521" s="37" t="s">
        <v>5805</v>
      </c>
      <c r="K521" s="37" t="s">
        <v>6122</v>
      </c>
      <c r="L521" s="38"/>
    </row>
    <row r="522" spans="1:12" x14ac:dyDescent="0.3">
      <c r="A522" s="85" t="s">
        <v>5803</v>
      </c>
      <c r="B522" s="86" t="s">
        <v>6554</v>
      </c>
      <c r="C522" s="87" t="s">
        <v>6555</v>
      </c>
      <c r="D522" s="270">
        <f>+'Res att e accert plur'!G760</f>
        <v>0</v>
      </c>
      <c r="E522" s="271"/>
      <c r="F522" s="37" t="s">
        <v>5804</v>
      </c>
      <c r="G522" s="37" t="s">
        <v>5821</v>
      </c>
      <c r="H522" s="37" t="s">
        <v>5800</v>
      </c>
      <c r="I522" s="37">
        <v>2</v>
      </c>
      <c r="J522" s="37" t="s">
        <v>5805</v>
      </c>
      <c r="K522" s="37" t="s">
        <v>6122</v>
      </c>
      <c r="L522" s="38"/>
    </row>
    <row r="523" spans="1:12" x14ac:dyDescent="0.3">
      <c r="A523" s="85" t="s">
        <v>5803</v>
      </c>
      <c r="B523" s="86" t="s">
        <v>6556</v>
      </c>
      <c r="C523" s="87" t="s">
        <v>6557</v>
      </c>
      <c r="D523" s="270">
        <f>+'Res att e accert plur'!G761</f>
        <v>0</v>
      </c>
      <c r="E523" s="271"/>
      <c r="F523" s="37" t="s">
        <v>5804</v>
      </c>
      <c r="G523" s="37" t="s">
        <v>5821</v>
      </c>
      <c r="H523" s="37" t="s">
        <v>5800</v>
      </c>
      <c r="I523" s="37">
        <v>2</v>
      </c>
      <c r="J523" s="37" t="s">
        <v>5805</v>
      </c>
      <c r="K523" s="37" t="s">
        <v>6122</v>
      </c>
      <c r="L523" s="38"/>
    </row>
    <row r="524" spans="1:12" x14ac:dyDescent="0.3">
      <c r="A524" s="85" t="s">
        <v>5803</v>
      </c>
      <c r="B524" s="86" t="s">
        <v>6558</v>
      </c>
      <c r="C524" s="87" t="s">
        <v>6559</v>
      </c>
      <c r="D524" s="270">
        <f>+'Res att e accert plur'!G762</f>
        <v>0</v>
      </c>
      <c r="E524" s="271"/>
      <c r="F524" s="37" t="s">
        <v>5804</v>
      </c>
      <c r="G524" s="37" t="s">
        <v>5821</v>
      </c>
      <c r="H524" s="37" t="s">
        <v>5800</v>
      </c>
      <c r="I524" s="37">
        <v>2</v>
      </c>
      <c r="J524" s="37" t="s">
        <v>5805</v>
      </c>
      <c r="K524" s="37" t="s">
        <v>6122</v>
      </c>
      <c r="L524" s="38"/>
    </row>
    <row r="525" spans="1:12" x14ac:dyDescent="0.3">
      <c r="A525" s="85" t="s">
        <v>5803</v>
      </c>
      <c r="B525" s="86" t="s">
        <v>6560</v>
      </c>
      <c r="C525" s="87" t="s">
        <v>6561</v>
      </c>
      <c r="D525" s="270">
        <f>+'Res att e accert plur'!G763</f>
        <v>0</v>
      </c>
      <c r="E525" s="271"/>
      <c r="F525" s="37" t="s">
        <v>5804</v>
      </c>
      <c r="G525" s="37" t="s">
        <v>5821</v>
      </c>
      <c r="H525" s="37" t="s">
        <v>5800</v>
      </c>
      <c r="I525" s="37">
        <v>2</v>
      </c>
      <c r="J525" s="37" t="s">
        <v>5805</v>
      </c>
      <c r="K525" s="37" t="s">
        <v>6122</v>
      </c>
      <c r="L525" s="38"/>
    </row>
    <row r="526" spans="1:12" x14ac:dyDescent="0.3">
      <c r="A526" s="85" t="s">
        <v>5803</v>
      </c>
      <c r="B526" s="86" t="s">
        <v>6562</v>
      </c>
      <c r="C526" s="87" t="s">
        <v>6563</v>
      </c>
      <c r="D526" s="270">
        <f>+'Res att e accert plur'!G764</f>
        <v>0</v>
      </c>
      <c r="E526" s="271"/>
      <c r="F526" s="37" t="s">
        <v>5804</v>
      </c>
      <c r="G526" s="37" t="s">
        <v>5821</v>
      </c>
      <c r="H526" s="37" t="s">
        <v>5800</v>
      </c>
      <c r="I526" s="37">
        <v>2</v>
      </c>
      <c r="J526" s="37" t="s">
        <v>5805</v>
      </c>
      <c r="K526" s="37" t="s">
        <v>6122</v>
      </c>
      <c r="L526" s="38"/>
    </row>
    <row r="527" spans="1:12" x14ac:dyDescent="0.3">
      <c r="A527" s="85" t="s">
        <v>5803</v>
      </c>
      <c r="B527" s="86" t="s">
        <v>6564</v>
      </c>
      <c r="C527" s="87" t="s">
        <v>6565</v>
      </c>
      <c r="D527" s="270">
        <f>+'Res att e accert plur'!G765</f>
        <v>0</v>
      </c>
      <c r="E527" s="271"/>
      <c r="F527" s="37" t="s">
        <v>5804</v>
      </c>
      <c r="G527" s="37" t="s">
        <v>5821</v>
      </c>
      <c r="H527" s="37" t="s">
        <v>5800</v>
      </c>
      <c r="I527" s="37">
        <v>2</v>
      </c>
      <c r="J527" s="37" t="s">
        <v>5805</v>
      </c>
      <c r="K527" s="37" t="s">
        <v>6122</v>
      </c>
      <c r="L527" s="38"/>
    </row>
    <row r="528" spans="1:12" x14ac:dyDescent="0.3">
      <c r="A528" s="85" t="s">
        <v>5803</v>
      </c>
      <c r="B528" s="86" t="s">
        <v>6566</v>
      </c>
      <c r="C528" s="87" t="s">
        <v>6567</v>
      </c>
      <c r="D528" s="270">
        <f>+'Res att e accert plur'!G766</f>
        <v>0</v>
      </c>
      <c r="E528" s="271"/>
      <c r="F528" s="37" t="s">
        <v>5804</v>
      </c>
      <c r="G528" s="37" t="s">
        <v>5821</v>
      </c>
      <c r="H528" s="37" t="s">
        <v>5800</v>
      </c>
      <c r="I528" s="37">
        <v>2</v>
      </c>
      <c r="J528" s="37" t="s">
        <v>5805</v>
      </c>
      <c r="K528" s="37" t="s">
        <v>6122</v>
      </c>
      <c r="L528" s="38"/>
    </row>
    <row r="529" spans="1:12" ht="21.6" x14ac:dyDescent="0.3">
      <c r="A529" s="85" t="s">
        <v>5803</v>
      </c>
      <c r="B529" s="86" t="s">
        <v>6568</v>
      </c>
      <c r="C529" s="87" t="s">
        <v>6569</v>
      </c>
      <c r="D529" s="270">
        <f>+'Res att e accert plur'!G767</f>
        <v>0</v>
      </c>
      <c r="E529" s="271"/>
      <c r="F529" s="37" t="s">
        <v>5804</v>
      </c>
      <c r="G529" s="37" t="s">
        <v>5821</v>
      </c>
      <c r="H529" s="37" t="s">
        <v>5800</v>
      </c>
      <c r="I529" s="37">
        <v>2</v>
      </c>
      <c r="J529" s="37" t="s">
        <v>5805</v>
      </c>
      <c r="K529" s="37" t="s">
        <v>6122</v>
      </c>
      <c r="L529" s="38"/>
    </row>
    <row r="530" spans="1:12" x14ac:dyDescent="0.3">
      <c r="A530" s="85" t="s">
        <v>5803</v>
      </c>
      <c r="B530" s="86" t="s">
        <v>6570</v>
      </c>
      <c r="C530" s="87" t="s">
        <v>6571</v>
      </c>
      <c r="D530" s="270">
        <f>+'Res att e accert plur'!G768</f>
        <v>0</v>
      </c>
      <c r="E530" s="271"/>
      <c r="F530" s="37" t="s">
        <v>5804</v>
      </c>
      <c r="G530" s="37" t="s">
        <v>5821</v>
      </c>
      <c r="H530" s="37" t="s">
        <v>5800</v>
      </c>
      <c r="I530" s="37">
        <v>2</v>
      </c>
      <c r="J530" s="37" t="s">
        <v>5805</v>
      </c>
      <c r="K530" s="37" t="s">
        <v>6122</v>
      </c>
      <c r="L530" s="38"/>
    </row>
    <row r="531" spans="1:12" x14ac:dyDescent="0.3">
      <c r="A531" s="85" t="s">
        <v>5803</v>
      </c>
      <c r="B531" s="86" t="s">
        <v>6572</v>
      </c>
      <c r="C531" s="87" t="s">
        <v>6573</v>
      </c>
      <c r="D531" s="270">
        <f>+'Res att e accert plur'!G769</f>
        <v>0</v>
      </c>
      <c r="E531" s="271"/>
      <c r="F531" s="37" t="s">
        <v>5804</v>
      </c>
      <c r="G531" s="37" t="s">
        <v>5821</v>
      </c>
      <c r="H531" s="37" t="s">
        <v>5800</v>
      </c>
      <c r="I531" s="37">
        <v>2</v>
      </c>
      <c r="J531" s="37" t="s">
        <v>5805</v>
      </c>
      <c r="K531" s="37" t="s">
        <v>6122</v>
      </c>
      <c r="L531" s="38"/>
    </row>
    <row r="532" spans="1:12" ht="21.6" x14ac:dyDescent="0.3">
      <c r="A532" s="85" t="s">
        <v>5803</v>
      </c>
      <c r="B532" s="86" t="s">
        <v>6574</v>
      </c>
      <c r="C532" s="87" t="s">
        <v>6575</v>
      </c>
      <c r="D532" s="270">
        <f>+'Res att e accert plur'!G770</f>
        <v>0</v>
      </c>
      <c r="E532" s="271"/>
      <c r="F532" s="37" t="s">
        <v>5804</v>
      </c>
      <c r="G532" s="37" t="s">
        <v>5821</v>
      </c>
      <c r="H532" s="37" t="s">
        <v>5800</v>
      </c>
      <c r="I532" s="37">
        <v>2</v>
      </c>
      <c r="J532" s="37" t="s">
        <v>5805</v>
      </c>
      <c r="K532" s="37" t="s">
        <v>6122</v>
      </c>
      <c r="L532" s="38"/>
    </row>
    <row r="533" spans="1:12" x14ac:dyDescent="0.3">
      <c r="A533" s="85" t="s">
        <v>5803</v>
      </c>
      <c r="B533" s="86" t="s">
        <v>6576</v>
      </c>
      <c r="C533" s="87" t="s">
        <v>6577</v>
      </c>
      <c r="D533" s="270">
        <f>+'Res att e accert plur'!G771</f>
        <v>0</v>
      </c>
      <c r="E533" s="271"/>
      <c r="F533" s="37" t="s">
        <v>5804</v>
      </c>
      <c r="G533" s="37" t="s">
        <v>5821</v>
      </c>
      <c r="H533" s="37" t="s">
        <v>5800</v>
      </c>
      <c r="I533" s="37">
        <v>2</v>
      </c>
      <c r="J533" s="37" t="s">
        <v>5805</v>
      </c>
      <c r="K533" s="37" t="s">
        <v>6122</v>
      </c>
      <c r="L533" s="38"/>
    </row>
    <row r="534" spans="1:12" ht="21.6" x14ac:dyDescent="0.3">
      <c r="A534" s="85" t="s">
        <v>5803</v>
      </c>
      <c r="B534" s="86" t="s">
        <v>6578</v>
      </c>
      <c r="C534" s="87" t="s">
        <v>6579</v>
      </c>
      <c r="D534" s="270">
        <f>+'Res att e accert plur'!G772</f>
        <v>0</v>
      </c>
      <c r="E534" s="271"/>
      <c r="F534" s="37" t="s">
        <v>5804</v>
      </c>
      <c r="G534" s="37" t="s">
        <v>5821</v>
      </c>
      <c r="H534" s="37" t="s">
        <v>5800</v>
      </c>
      <c r="I534" s="37">
        <v>2</v>
      </c>
      <c r="J534" s="37" t="s">
        <v>5805</v>
      </c>
      <c r="K534" s="37" t="s">
        <v>6122</v>
      </c>
      <c r="L534" s="38"/>
    </row>
    <row r="535" spans="1:12" ht="21.6" x14ac:dyDescent="0.3">
      <c r="A535" s="85" t="s">
        <v>5803</v>
      </c>
      <c r="B535" s="86" t="s">
        <v>6580</v>
      </c>
      <c r="C535" s="87" t="s">
        <v>6581</v>
      </c>
      <c r="D535" s="270">
        <f>+'Res att e accert plur'!G773</f>
        <v>0</v>
      </c>
      <c r="E535" s="271"/>
      <c r="F535" s="37" t="s">
        <v>5804</v>
      </c>
      <c r="G535" s="37" t="s">
        <v>5821</v>
      </c>
      <c r="H535" s="37" t="s">
        <v>5800</v>
      </c>
      <c r="I535" s="37">
        <v>2</v>
      </c>
      <c r="J535" s="37" t="s">
        <v>5805</v>
      </c>
      <c r="K535" s="37" t="s">
        <v>6122</v>
      </c>
      <c r="L535" s="38"/>
    </row>
    <row r="536" spans="1:12" ht="21.6" x14ac:dyDescent="0.3">
      <c r="A536" s="85" t="s">
        <v>5803</v>
      </c>
      <c r="B536" s="86" t="s">
        <v>6582</v>
      </c>
      <c r="C536" s="87" t="s">
        <v>6583</v>
      </c>
      <c r="D536" s="270">
        <f>+'Res att e accert plur'!G774</f>
        <v>0</v>
      </c>
      <c r="E536" s="271"/>
      <c r="F536" s="37" t="s">
        <v>5804</v>
      </c>
      <c r="G536" s="37" t="s">
        <v>5821</v>
      </c>
      <c r="H536" s="37" t="s">
        <v>5800</v>
      </c>
      <c r="I536" s="37">
        <v>2</v>
      </c>
      <c r="J536" s="37" t="s">
        <v>5805</v>
      </c>
      <c r="K536" s="37" t="s">
        <v>6122</v>
      </c>
      <c r="L536" s="38"/>
    </row>
    <row r="537" spans="1:12" ht="21.6" x14ac:dyDescent="0.3">
      <c r="A537" s="85" t="s">
        <v>5803</v>
      </c>
      <c r="B537" s="86" t="s">
        <v>6584</v>
      </c>
      <c r="C537" s="87" t="s">
        <v>6585</v>
      </c>
      <c r="D537" s="270">
        <f>+'Res att e accert plur'!G775</f>
        <v>0</v>
      </c>
      <c r="E537" s="271"/>
      <c r="F537" s="37" t="s">
        <v>5804</v>
      </c>
      <c r="G537" s="37" t="s">
        <v>5821</v>
      </c>
      <c r="H537" s="37" t="s">
        <v>5800</v>
      </c>
      <c r="I537" s="37">
        <v>2</v>
      </c>
      <c r="J537" s="37" t="s">
        <v>5805</v>
      </c>
      <c r="K537" s="37" t="s">
        <v>6122</v>
      </c>
      <c r="L537" s="38"/>
    </row>
    <row r="538" spans="1:12" x14ac:dyDescent="0.3">
      <c r="A538" s="85" t="s">
        <v>5803</v>
      </c>
      <c r="B538" s="86" t="s">
        <v>6586</v>
      </c>
      <c r="C538" s="87" t="s">
        <v>6587</v>
      </c>
      <c r="D538" s="270">
        <f>+'Res att e accert plur'!G776</f>
        <v>0</v>
      </c>
      <c r="E538" s="271"/>
      <c r="F538" s="37" t="s">
        <v>5804</v>
      </c>
      <c r="G538" s="37" t="s">
        <v>5821</v>
      </c>
      <c r="H538" s="37" t="s">
        <v>5800</v>
      </c>
      <c r="I538" s="37">
        <v>2</v>
      </c>
      <c r="J538" s="37" t="s">
        <v>5805</v>
      </c>
      <c r="K538" s="37" t="s">
        <v>6122</v>
      </c>
      <c r="L538" s="38"/>
    </row>
    <row r="539" spans="1:12" ht="21.6" x14ac:dyDescent="0.3">
      <c r="A539" s="85" t="s">
        <v>5803</v>
      </c>
      <c r="B539" s="86" t="s">
        <v>6588</v>
      </c>
      <c r="C539" s="87" t="s">
        <v>6589</v>
      </c>
      <c r="D539" s="270">
        <f>+'Res att e accert plur'!G777</f>
        <v>0</v>
      </c>
      <c r="E539" s="271"/>
      <c r="F539" s="37" t="s">
        <v>5804</v>
      </c>
      <c r="G539" s="37" t="s">
        <v>5821</v>
      </c>
      <c r="H539" s="37" t="s">
        <v>5800</v>
      </c>
      <c r="I539" s="37">
        <v>2</v>
      </c>
      <c r="J539" s="37" t="s">
        <v>5805</v>
      </c>
      <c r="K539" s="37" t="s">
        <v>6122</v>
      </c>
      <c r="L539" s="38"/>
    </row>
    <row r="540" spans="1:12" x14ac:dyDescent="0.3">
      <c r="A540" s="85" t="s">
        <v>5803</v>
      </c>
      <c r="B540" s="86" t="s">
        <v>6590</v>
      </c>
      <c r="C540" s="87" t="s">
        <v>6591</v>
      </c>
      <c r="D540" s="270">
        <f>+'Res att e accert plur'!G778</f>
        <v>0</v>
      </c>
      <c r="E540" s="271"/>
      <c r="F540" s="37" t="s">
        <v>5804</v>
      </c>
      <c r="G540" s="37" t="s">
        <v>5821</v>
      </c>
      <c r="H540" s="37" t="s">
        <v>5800</v>
      </c>
      <c r="I540" s="37">
        <v>2</v>
      </c>
      <c r="J540" s="37" t="s">
        <v>5805</v>
      </c>
      <c r="K540" s="37" t="s">
        <v>6122</v>
      </c>
      <c r="L540" s="38"/>
    </row>
    <row r="541" spans="1:12" x14ac:dyDescent="0.3">
      <c r="A541" s="33" t="s">
        <v>5802</v>
      </c>
      <c r="B541" s="39" t="s">
        <v>6592</v>
      </c>
      <c r="C541" s="40" t="s">
        <v>6593</v>
      </c>
      <c r="D541" s="271">
        <f>SUM(D542:D544)</f>
        <v>0</v>
      </c>
      <c r="E541" s="271"/>
      <c r="F541" s="37"/>
      <c r="G541" s="37"/>
      <c r="H541" s="37"/>
      <c r="I541" s="37"/>
      <c r="J541" s="37"/>
      <c r="K541" s="37"/>
      <c r="L541" s="38"/>
    </row>
    <row r="542" spans="1:12" x14ac:dyDescent="0.3">
      <c r="A542" s="85" t="s">
        <v>5803</v>
      </c>
      <c r="B542" s="86" t="s">
        <v>6594</v>
      </c>
      <c r="C542" s="87" t="s">
        <v>6595</v>
      </c>
      <c r="D542" s="270">
        <f>+'Res att e accert plur'!G779</f>
        <v>0</v>
      </c>
      <c r="E542" s="271"/>
      <c r="F542" s="37" t="s">
        <v>5804</v>
      </c>
      <c r="G542" s="37" t="s">
        <v>5821</v>
      </c>
      <c r="H542" s="37" t="s">
        <v>5800</v>
      </c>
      <c r="I542" s="37">
        <v>2</v>
      </c>
      <c r="J542" s="37" t="s">
        <v>5805</v>
      </c>
      <c r="K542" s="37" t="s">
        <v>6122</v>
      </c>
      <c r="L542" s="38"/>
    </row>
    <row r="543" spans="1:12" x14ac:dyDescent="0.3">
      <c r="A543" s="85" t="s">
        <v>5803</v>
      </c>
      <c r="B543" s="86" t="s">
        <v>6596</v>
      </c>
      <c r="C543" s="87" t="s">
        <v>6597</v>
      </c>
      <c r="D543" s="270">
        <f>+'Res att e accert plur'!G780</f>
        <v>0</v>
      </c>
      <c r="E543" s="271"/>
      <c r="F543" s="37" t="s">
        <v>5804</v>
      </c>
      <c r="G543" s="37" t="s">
        <v>5821</v>
      </c>
      <c r="H543" s="37" t="s">
        <v>5800</v>
      </c>
      <c r="I543" s="37">
        <v>2</v>
      </c>
      <c r="J543" s="37" t="s">
        <v>5805</v>
      </c>
      <c r="K543" s="37" t="s">
        <v>6122</v>
      </c>
      <c r="L543" s="38"/>
    </row>
    <row r="544" spans="1:12" x14ac:dyDescent="0.3">
      <c r="A544" s="85" t="s">
        <v>5803</v>
      </c>
      <c r="B544" s="86" t="s">
        <v>6598</v>
      </c>
      <c r="C544" s="87" t="s">
        <v>6599</v>
      </c>
      <c r="D544" s="270">
        <f>+'Res att e accert plur'!G781</f>
        <v>0</v>
      </c>
      <c r="E544" s="271"/>
      <c r="F544" s="37" t="s">
        <v>5804</v>
      </c>
      <c r="G544" s="37" t="s">
        <v>5821</v>
      </c>
      <c r="H544" s="37" t="s">
        <v>5800</v>
      </c>
      <c r="I544" s="37">
        <v>2</v>
      </c>
      <c r="J544" s="37" t="s">
        <v>5805</v>
      </c>
      <c r="K544" s="37" t="s">
        <v>6122</v>
      </c>
      <c r="L544" s="38"/>
    </row>
    <row r="545" spans="1:12" ht="23.25" customHeight="1" x14ac:dyDescent="0.3">
      <c r="A545" s="33" t="s">
        <v>5802</v>
      </c>
      <c r="B545" s="39" t="s">
        <v>6600</v>
      </c>
      <c r="C545" s="40" t="s">
        <v>6601</v>
      </c>
      <c r="D545" s="271">
        <f>SUM(D546)</f>
        <v>0</v>
      </c>
      <c r="E545" s="271"/>
      <c r="F545" s="37"/>
      <c r="G545" s="37"/>
      <c r="H545" s="37"/>
      <c r="I545" s="37"/>
      <c r="J545" s="37"/>
      <c r="K545" s="37"/>
      <c r="L545" s="38"/>
    </row>
    <row r="546" spans="1:12" ht="21.6" x14ac:dyDescent="0.3">
      <c r="A546" s="85" t="s">
        <v>5803</v>
      </c>
      <c r="B546" s="86" t="s">
        <v>6602</v>
      </c>
      <c r="C546" s="87" t="s">
        <v>6603</v>
      </c>
      <c r="D546" s="270">
        <f>+'Res att e accert plur'!G782</f>
        <v>0</v>
      </c>
      <c r="E546" s="271"/>
      <c r="F546" s="37" t="s">
        <v>5804</v>
      </c>
      <c r="G546" s="37" t="s">
        <v>5821</v>
      </c>
      <c r="H546" s="37" t="s">
        <v>5800</v>
      </c>
      <c r="I546" s="37">
        <v>2</v>
      </c>
      <c r="J546" s="37" t="s">
        <v>5805</v>
      </c>
      <c r="K546" s="37" t="s">
        <v>6122</v>
      </c>
      <c r="L546" s="38"/>
    </row>
    <row r="547" spans="1:12" ht="22.5" customHeight="1" x14ac:dyDescent="0.3">
      <c r="A547" s="33" t="s">
        <v>5802</v>
      </c>
      <c r="B547" s="39" t="s">
        <v>6604</v>
      </c>
      <c r="C547" s="40" t="s">
        <v>6605</v>
      </c>
      <c r="D547" s="271">
        <f>SUM(D548:D560)</f>
        <v>0</v>
      </c>
      <c r="E547" s="271"/>
      <c r="F547" s="37"/>
      <c r="G547" s="37"/>
      <c r="H547" s="37"/>
      <c r="I547" s="37"/>
      <c r="J547" s="37"/>
      <c r="K547" s="37"/>
      <c r="L547" s="38"/>
    </row>
    <row r="548" spans="1:12" x14ac:dyDescent="0.3">
      <c r="A548" s="85" t="s">
        <v>5803</v>
      </c>
      <c r="B548" s="86" t="s">
        <v>6606</v>
      </c>
      <c r="C548" s="87" t="s">
        <v>6607</v>
      </c>
      <c r="D548" s="270">
        <f>+'Res att e accert plur'!G791</f>
        <v>0</v>
      </c>
      <c r="E548" s="271"/>
      <c r="F548" s="37" t="s">
        <v>5804</v>
      </c>
      <c r="G548" s="37" t="s">
        <v>5821</v>
      </c>
      <c r="H548" s="37" t="s">
        <v>5800</v>
      </c>
      <c r="I548" s="37">
        <v>2</v>
      </c>
      <c r="J548" s="37" t="s">
        <v>5805</v>
      </c>
      <c r="K548" s="37" t="s">
        <v>6122</v>
      </c>
      <c r="L548" s="38"/>
    </row>
    <row r="549" spans="1:12" x14ac:dyDescent="0.3">
      <c r="A549" s="85" t="s">
        <v>5803</v>
      </c>
      <c r="B549" s="86" t="s">
        <v>6608</v>
      </c>
      <c r="C549" s="87" t="s">
        <v>6609</v>
      </c>
      <c r="D549" s="270">
        <f>+'Res att e accert plur'!G792</f>
        <v>0</v>
      </c>
      <c r="E549" s="271"/>
      <c r="F549" s="37" t="s">
        <v>5804</v>
      </c>
      <c r="G549" s="37" t="s">
        <v>5821</v>
      </c>
      <c r="H549" s="37" t="s">
        <v>5800</v>
      </c>
      <c r="I549" s="37">
        <v>2</v>
      </c>
      <c r="J549" s="37" t="s">
        <v>5805</v>
      </c>
      <c r="K549" s="37" t="s">
        <v>6122</v>
      </c>
      <c r="L549" s="38"/>
    </row>
    <row r="550" spans="1:12" x14ac:dyDescent="0.3">
      <c r="A550" s="85" t="s">
        <v>5803</v>
      </c>
      <c r="B550" s="86" t="s">
        <v>6610</v>
      </c>
      <c r="C550" s="87" t="s">
        <v>6611</v>
      </c>
      <c r="D550" s="270">
        <f>+'Res att e accert plur'!G793</f>
        <v>0</v>
      </c>
      <c r="E550" s="271"/>
      <c r="F550" s="37" t="s">
        <v>5804</v>
      </c>
      <c r="G550" s="37" t="s">
        <v>5821</v>
      </c>
      <c r="H550" s="37" t="s">
        <v>5800</v>
      </c>
      <c r="I550" s="37">
        <v>2</v>
      </c>
      <c r="J550" s="37" t="s">
        <v>5805</v>
      </c>
      <c r="K550" s="37" t="s">
        <v>6122</v>
      </c>
      <c r="L550" s="38"/>
    </row>
    <row r="551" spans="1:12" x14ac:dyDescent="0.3">
      <c r="A551" s="85" t="s">
        <v>5803</v>
      </c>
      <c r="B551" s="86" t="s">
        <v>6612</v>
      </c>
      <c r="C551" s="87" t="s">
        <v>6613</v>
      </c>
      <c r="D551" s="270">
        <f>+'Res att e accert plur'!G794</f>
        <v>0</v>
      </c>
      <c r="E551" s="271"/>
      <c r="F551" s="37" t="s">
        <v>5804</v>
      </c>
      <c r="G551" s="37" t="s">
        <v>5821</v>
      </c>
      <c r="H551" s="37" t="s">
        <v>5800</v>
      </c>
      <c r="I551" s="37">
        <v>2</v>
      </c>
      <c r="J551" s="37" t="s">
        <v>5805</v>
      </c>
      <c r="K551" s="37" t="s">
        <v>6122</v>
      </c>
      <c r="L551" s="38"/>
    </row>
    <row r="552" spans="1:12" x14ac:dyDescent="0.3">
      <c r="A552" s="85" t="s">
        <v>5803</v>
      </c>
      <c r="B552" s="86" t="s">
        <v>6614</v>
      </c>
      <c r="C552" s="87" t="s">
        <v>6615</v>
      </c>
      <c r="D552" s="270">
        <f>+'Res att e accert plur'!G795</f>
        <v>0</v>
      </c>
      <c r="E552" s="271"/>
      <c r="F552" s="37" t="s">
        <v>5804</v>
      </c>
      <c r="G552" s="37" t="s">
        <v>5821</v>
      </c>
      <c r="H552" s="37" t="s">
        <v>5800</v>
      </c>
      <c r="I552" s="37">
        <v>2</v>
      </c>
      <c r="J552" s="37" t="s">
        <v>5805</v>
      </c>
      <c r="K552" s="37" t="s">
        <v>6122</v>
      </c>
      <c r="L552" s="38"/>
    </row>
    <row r="553" spans="1:12" x14ac:dyDescent="0.3">
      <c r="A553" s="85" t="s">
        <v>5803</v>
      </c>
      <c r="B553" s="86" t="s">
        <v>6616</v>
      </c>
      <c r="C553" s="87" t="s">
        <v>6617</v>
      </c>
      <c r="D553" s="270">
        <f>+'Res att e accert plur'!G796</f>
        <v>0</v>
      </c>
      <c r="E553" s="271"/>
      <c r="F553" s="37" t="s">
        <v>5804</v>
      </c>
      <c r="G553" s="37" t="s">
        <v>5821</v>
      </c>
      <c r="H553" s="37" t="s">
        <v>5800</v>
      </c>
      <c r="I553" s="37">
        <v>2</v>
      </c>
      <c r="J553" s="37" t="s">
        <v>5805</v>
      </c>
      <c r="K553" s="37" t="s">
        <v>6122</v>
      </c>
      <c r="L553" s="38"/>
    </row>
    <row r="554" spans="1:12" x14ac:dyDescent="0.3">
      <c r="A554" s="85" t="s">
        <v>5803</v>
      </c>
      <c r="B554" s="86" t="s">
        <v>6618</v>
      </c>
      <c r="C554" s="87" t="s">
        <v>6619</v>
      </c>
      <c r="D554" s="270">
        <f>+'Res att e accert plur'!G797</f>
        <v>0</v>
      </c>
      <c r="E554" s="271"/>
      <c r="F554" s="37" t="s">
        <v>5804</v>
      </c>
      <c r="G554" s="37" t="s">
        <v>5821</v>
      </c>
      <c r="H554" s="37" t="s">
        <v>5800</v>
      </c>
      <c r="I554" s="37">
        <v>2</v>
      </c>
      <c r="J554" s="37" t="s">
        <v>5805</v>
      </c>
      <c r="K554" s="37" t="s">
        <v>6122</v>
      </c>
      <c r="L554" s="38"/>
    </row>
    <row r="555" spans="1:12" x14ac:dyDescent="0.3">
      <c r="A555" s="85" t="s">
        <v>5803</v>
      </c>
      <c r="B555" s="86" t="s">
        <v>6620</v>
      </c>
      <c r="C555" s="87" t="s">
        <v>6621</v>
      </c>
      <c r="D555" s="270">
        <f>+'Res att e accert plur'!G798</f>
        <v>0</v>
      </c>
      <c r="E555" s="271"/>
      <c r="F555" s="37" t="s">
        <v>5804</v>
      </c>
      <c r="G555" s="37" t="s">
        <v>5821</v>
      </c>
      <c r="H555" s="37" t="s">
        <v>5800</v>
      </c>
      <c r="I555" s="37">
        <v>2</v>
      </c>
      <c r="J555" s="37" t="s">
        <v>5805</v>
      </c>
      <c r="K555" s="37" t="s">
        <v>6122</v>
      </c>
      <c r="L555" s="38"/>
    </row>
    <row r="556" spans="1:12" x14ac:dyDescent="0.3">
      <c r="A556" s="85" t="s">
        <v>5803</v>
      </c>
      <c r="B556" s="86" t="s">
        <v>6622</v>
      </c>
      <c r="C556" s="87" t="s">
        <v>6623</v>
      </c>
      <c r="D556" s="270">
        <f>+'Res att e accert plur'!G799</f>
        <v>0</v>
      </c>
      <c r="E556" s="271"/>
      <c r="F556" s="37" t="s">
        <v>5804</v>
      </c>
      <c r="G556" s="37" t="s">
        <v>5821</v>
      </c>
      <c r="H556" s="37" t="s">
        <v>5800</v>
      </c>
      <c r="I556" s="37">
        <v>2</v>
      </c>
      <c r="J556" s="37" t="s">
        <v>5805</v>
      </c>
      <c r="K556" s="37" t="s">
        <v>6122</v>
      </c>
      <c r="L556" s="38"/>
    </row>
    <row r="557" spans="1:12" x14ac:dyDescent="0.3">
      <c r="A557" s="85" t="s">
        <v>5803</v>
      </c>
      <c r="B557" s="86" t="s">
        <v>6624</v>
      </c>
      <c r="C557" s="87" t="s">
        <v>6625</v>
      </c>
      <c r="D557" s="270">
        <f>+'Res att e accert plur'!G800</f>
        <v>0</v>
      </c>
      <c r="E557" s="271"/>
      <c r="F557" s="37" t="s">
        <v>5804</v>
      </c>
      <c r="G557" s="37" t="s">
        <v>5821</v>
      </c>
      <c r="H557" s="37" t="s">
        <v>5800</v>
      </c>
      <c r="I557" s="37">
        <v>2</v>
      </c>
      <c r="J557" s="37" t="s">
        <v>5805</v>
      </c>
      <c r="K557" s="37" t="s">
        <v>6122</v>
      </c>
      <c r="L557" s="38"/>
    </row>
    <row r="558" spans="1:12" ht="21.6" x14ac:dyDescent="0.3">
      <c r="A558" s="85" t="s">
        <v>5803</v>
      </c>
      <c r="B558" s="86" t="s">
        <v>6626</v>
      </c>
      <c r="C558" s="87" t="s">
        <v>6627</v>
      </c>
      <c r="D558" s="270">
        <f>+'Res att e accert plur'!G801</f>
        <v>0</v>
      </c>
      <c r="E558" s="271"/>
      <c r="F558" s="37" t="s">
        <v>5804</v>
      </c>
      <c r="G558" s="37" t="s">
        <v>5821</v>
      </c>
      <c r="H558" s="37" t="s">
        <v>5800</v>
      </c>
      <c r="I558" s="37">
        <v>2</v>
      </c>
      <c r="J558" s="37" t="s">
        <v>5805</v>
      </c>
      <c r="K558" s="37" t="s">
        <v>6122</v>
      </c>
      <c r="L558" s="38"/>
    </row>
    <row r="559" spans="1:12" ht="21.6" x14ac:dyDescent="0.3">
      <c r="A559" s="85" t="s">
        <v>5803</v>
      </c>
      <c r="B559" s="86" t="s">
        <v>6628</v>
      </c>
      <c r="C559" s="87" t="s">
        <v>6629</v>
      </c>
      <c r="D559" s="270">
        <f>+'Res att e accert plur'!G802</f>
        <v>0</v>
      </c>
      <c r="E559" s="271"/>
      <c r="F559" s="37" t="s">
        <v>5804</v>
      </c>
      <c r="G559" s="37" t="s">
        <v>5821</v>
      </c>
      <c r="H559" s="37" t="s">
        <v>5800</v>
      </c>
      <c r="I559" s="37">
        <v>2</v>
      </c>
      <c r="J559" s="37" t="s">
        <v>5805</v>
      </c>
      <c r="K559" s="37" t="s">
        <v>6122</v>
      </c>
      <c r="L559" s="38"/>
    </row>
    <row r="560" spans="1:12" x14ac:dyDescent="0.3">
      <c r="A560" s="85" t="s">
        <v>5803</v>
      </c>
      <c r="B560" s="86" t="s">
        <v>6630</v>
      </c>
      <c r="C560" s="87" t="s">
        <v>6631</v>
      </c>
      <c r="D560" s="270">
        <f>+'Res att e accert plur'!G803</f>
        <v>0</v>
      </c>
      <c r="E560" s="271"/>
      <c r="F560" s="37" t="s">
        <v>5804</v>
      </c>
      <c r="G560" s="37" t="s">
        <v>5821</v>
      </c>
      <c r="H560" s="37" t="s">
        <v>5800</v>
      </c>
      <c r="I560" s="37">
        <v>2</v>
      </c>
      <c r="J560" s="37" t="s">
        <v>5805</v>
      </c>
      <c r="K560" s="37" t="s">
        <v>6122</v>
      </c>
      <c r="L560" s="38"/>
    </row>
    <row r="561" spans="1:12" ht="24.75" customHeight="1" x14ac:dyDescent="0.3">
      <c r="A561" s="33" t="s">
        <v>5802</v>
      </c>
      <c r="B561" s="39" t="s">
        <v>6632</v>
      </c>
      <c r="C561" s="40" t="s">
        <v>6633</v>
      </c>
      <c r="D561" s="271">
        <f>SUM(D562:D581)</f>
        <v>0</v>
      </c>
      <c r="E561" s="271"/>
      <c r="F561" s="37"/>
      <c r="G561" s="37"/>
      <c r="H561" s="37"/>
      <c r="I561" s="37"/>
      <c r="J561" s="37"/>
      <c r="K561" s="37"/>
      <c r="L561" s="38"/>
    </row>
    <row r="562" spans="1:12" x14ac:dyDescent="0.3">
      <c r="A562" s="85" t="s">
        <v>5803</v>
      </c>
      <c r="B562" s="86" t="s">
        <v>6634</v>
      </c>
      <c r="C562" s="87" t="s">
        <v>6635</v>
      </c>
      <c r="D562" s="270">
        <f>+'Res att e accert plur'!G804</f>
        <v>0</v>
      </c>
      <c r="E562" s="271"/>
      <c r="F562" s="37" t="s">
        <v>5804</v>
      </c>
      <c r="G562" s="37" t="s">
        <v>5821</v>
      </c>
      <c r="H562" s="37" t="s">
        <v>5800</v>
      </c>
      <c r="I562" s="37">
        <v>2</v>
      </c>
      <c r="J562" s="37" t="s">
        <v>5805</v>
      </c>
      <c r="K562" s="37" t="s">
        <v>6122</v>
      </c>
      <c r="L562" s="38"/>
    </row>
    <row r="563" spans="1:12" x14ac:dyDescent="0.3">
      <c r="A563" s="85" t="s">
        <v>5803</v>
      </c>
      <c r="B563" s="86" t="s">
        <v>6636</v>
      </c>
      <c r="C563" s="87" t="s">
        <v>6637</v>
      </c>
      <c r="D563" s="270">
        <f>+'Res att e accert plur'!G805</f>
        <v>0</v>
      </c>
      <c r="E563" s="271"/>
      <c r="F563" s="37" t="s">
        <v>5804</v>
      </c>
      <c r="G563" s="37" t="s">
        <v>5821</v>
      </c>
      <c r="H563" s="37" t="s">
        <v>5800</v>
      </c>
      <c r="I563" s="37">
        <v>2</v>
      </c>
      <c r="J563" s="37" t="s">
        <v>5805</v>
      </c>
      <c r="K563" s="37" t="s">
        <v>6122</v>
      </c>
      <c r="L563" s="38"/>
    </row>
    <row r="564" spans="1:12" x14ac:dyDescent="0.3">
      <c r="A564" s="85" t="s">
        <v>5803</v>
      </c>
      <c r="B564" s="86" t="s">
        <v>6638</v>
      </c>
      <c r="C564" s="87" t="s">
        <v>6639</v>
      </c>
      <c r="D564" s="270">
        <f>+'Res att e accert plur'!G806</f>
        <v>0</v>
      </c>
      <c r="E564" s="271"/>
      <c r="F564" s="37" t="s">
        <v>5804</v>
      </c>
      <c r="G564" s="37" t="s">
        <v>5821</v>
      </c>
      <c r="H564" s="37" t="s">
        <v>5800</v>
      </c>
      <c r="I564" s="37">
        <v>2</v>
      </c>
      <c r="J564" s="37" t="s">
        <v>5805</v>
      </c>
      <c r="K564" s="37" t="s">
        <v>6122</v>
      </c>
      <c r="L564" s="38"/>
    </row>
    <row r="565" spans="1:12" x14ac:dyDescent="0.3">
      <c r="A565" s="85" t="s">
        <v>5803</v>
      </c>
      <c r="B565" s="86" t="s">
        <v>6640</v>
      </c>
      <c r="C565" s="87" t="s">
        <v>6641</v>
      </c>
      <c r="D565" s="270">
        <f>+'Res att e accert plur'!G807</f>
        <v>0</v>
      </c>
      <c r="E565" s="271"/>
      <c r="F565" s="37" t="s">
        <v>5804</v>
      </c>
      <c r="G565" s="37" t="s">
        <v>5821</v>
      </c>
      <c r="H565" s="37" t="s">
        <v>5800</v>
      </c>
      <c r="I565" s="37">
        <v>2</v>
      </c>
      <c r="J565" s="37" t="s">
        <v>5805</v>
      </c>
      <c r="K565" s="37" t="s">
        <v>6122</v>
      </c>
      <c r="L565" s="38"/>
    </row>
    <row r="566" spans="1:12" x14ac:dyDescent="0.3">
      <c r="A566" s="85" t="s">
        <v>5803</v>
      </c>
      <c r="B566" s="86" t="s">
        <v>6642</v>
      </c>
      <c r="C566" s="87" t="s">
        <v>6643</v>
      </c>
      <c r="D566" s="270">
        <f>+'Res att e accert plur'!G808</f>
        <v>0</v>
      </c>
      <c r="E566" s="271"/>
      <c r="F566" s="37" t="s">
        <v>5804</v>
      </c>
      <c r="G566" s="37" t="s">
        <v>5821</v>
      </c>
      <c r="H566" s="37" t="s">
        <v>5800</v>
      </c>
      <c r="I566" s="37">
        <v>2</v>
      </c>
      <c r="J566" s="37" t="s">
        <v>5805</v>
      </c>
      <c r="K566" s="37" t="s">
        <v>6122</v>
      </c>
      <c r="L566" s="38"/>
    </row>
    <row r="567" spans="1:12" x14ac:dyDescent="0.3">
      <c r="A567" s="85" t="s">
        <v>5803</v>
      </c>
      <c r="B567" s="86" t="s">
        <v>6644</v>
      </c>
      <c r="C567" s="87" t="s">
        <v>6645</v>
      </c>
      <c r="D567" s="270">
        <f>+'Res att e accert plur'!G809</f>
        <v>0</v>
      </c>
      <c r="E567" s="271"/>
      <c r="F567" s="37" t="s">
        <v>5804</v>
      </c>
      <c r="G567" s="37" t="s">
        <v>5821</v>
      </c>
      <c r="H567" s="37" t="s">
        <v>5800</v>
      </c>
      <c r="I567" s="37">
        <v>2</v>
      </c>
      <c r="J567" s="37" t="s">
        <v>5805</v>
      </c>
      <c r="K567" s="37" t="s">
        <v>6122</v>
      </c>
      <c r="L567" s="38"/>
    </row>
    <row r="568" spans="1:12" x14ac:dyDescent="0.3">
      <c r="A568" s="85" t="s">
        <v>5803</v>
      </c>
      <c r="B568" s="86" t="s">
        <v>6646</v>
      </c>
      <c r="C568" s="87" t="s">
        <v>6647</v>
      </c>
      <c r="D568" s="270">
        <f>+'Res att e accert plur'!G810</f>
        <v>0</v>
      </c>
      <c r="E568" s="271"/>
      <c r="F568" s="37" t="s">
        <v>5804</v>
      </c>
      <c r="G568" s="37" t="s">
        <v>5821</v>
      </c>
      <c r="H568" s="37" t="s">
        <v>5800</v>
      </c>
      <c r="I568" s="37">
        <v>2</v>
      </c>
      <c r="J568" s="37" t="s">
        <v>5805</v>
      </c>
      <c r="K568" s="37" t="s">
        <v>6122</v>
      </c>
      <c r="L568" s="38"/>
    </row>
    <row r="569" spans="1:12" x14ac:dyDescent="0.3">
      <c r="A569" s="85" t="s">
        <v>5803</v>
      </c>
      <c r="B569" s="86" t="s">
        <v>6648</v>
      </c>
      <c r="C569" s="87" t="s">
        <v>6649</v>
      </c>
      <c r="D569" s="270">
        <f>+'Res att e accert plur'!G811</f>
        <v>0</v>
      </c>
      <c r="E569" s="271"/>
      <c r="F569" s="37" t="s">
        <v>5804</v>
      </c>
      <c r="G569" s="37" t="s">
        <v>5821</v>
      </c>
      <c r="H569" s="37" t="s">
        <v>5800</v>
      </c>
      <c r="I569" s="37">
        <v>2</v>
      </c>
      <c r="J569" s="37" t="s">
        <v>5805</v>
      </c>
      <c r="K569" s="37" t="s">
        <v>6122</v>
      </c>
      <c r="L569" s="38"/>
    </row>
    <row r="570" spans="1:12" ht="21.6" x14ac:dyDescent="0.3">
      <c r="A570" s="85" t="s">
        <v>5803</v>
      </c>
      <c r="B570" s="86" t="s">
        <v>6650</v>
      </c>
      <c r="C570" s="87" t="s">
        <v>6651</v>
      </c>
      <c r="D570" s="270">
        <f>+'Res att e accert plur'!G812</f>
        <v>0</v>
      </c>
      <c r="E570" s="271"/>
      <c r="F570" s="37" t="s">
        <v>5804</v>
      </c>
      <c r="G570" s="37" t="s">
        <v>5821</v>
      </c>
      <c r="H570" s="37" t="s">
        <v>5800</v>
      </c>
      <c r="I570" s="37">
        <v>2</v>
      </c>
      <c r="J570" s="37" t="s">
        <v>5805</v>
      </c>
      <c r="K570" s="37" t="s">
        <v>6122</v>
      </c>
      <c r="L570" s="38"/>
    </row>
    <row r="571" spans="1:12" x14ac:dyDescent="0.3">
      <c r="A571" s="85" t="s">
        <v>5803</v>
      </c>
      <c r="B571" s="86" t="s">
        <v>6652</v>
      </c>
      <c r="C571" s="87" t="s">
        <v>6653</v>
      </c>
      <c r="D571" s="270">
        <f>+'Res att e accert plur'!G813</f>
        <v>0</v>
      </c>
      <c r="E571" s="271"/>
      <c r="F571" s="37" t="s">
        <v>5804</v>
      </c>
      <c r="G571" s="37" t="s">
        <v>5821</v>
      </c>
      <c r="H571" s="37" t="s">
        <v>5800</v>
      </c>
      <c r="I571" s="37">
        <v>2</v>
      </c>
      <c r="J571" s="37" t="s">
        <v>5805</v>
      </c>
      <c r="K571" s="37" t="s">
        <v>6122</v>
      </c>
      <c r="L571" s="38"/>
    </row>
    <row r="572" spans="1:12" x14ac:dyDescent="0.3">
      <c r="A572" s="85" t="s">
        <v>5803</v>
      </c>
      <c r="B572" s="86" t="s">
        <v>6654</v>
      </c>
      <c r="C572" s="87" t="s">
        <v>6655</v>
      </c>
      <c r="D572" s="270">
        <f>+'Res att e accert plur'!G814</f>
        <v>0</v>
      </c>
      <c r="E572" s="271"/>
      <c r="F572" s="37" t="s">
        <v>5804</v>
      </c>
      <c r="G572" s="37" t="s">
        <v>5821</v>
      </c>
      <c r="H572" s="37" t="s">
        <v>5800</v>
      </c>
      <c r="I572" s="37">
        <v>2</v>
      </c>
      <c r="J572" s="37" t="s">
        <v>5805</v>
      </c>
      <c r="K572" s="37" t="s">
        <v>6122</v>
      </c>
      <c r="L572" s="38"/>
    </row>
    <row r="573" spans="1:12" ht="21.6" x14ac:dyDescent="0.3">
      <c r="A573" s="85" t="s">
        <v>5803</v>
      </c>
      <c r="B573" s="86" t="s">
        <v>6656</v>
      </c>
      <c r="C573" s="87" t="s">
        <v>6657</v>
      </c>
      <c r="D573" s="270">
        <f>+'Res att e accert plur'!G815</f>
        <v>0</v>
      </c>
      <c r="E573" s="271"/>
      <c r="F573" s="37" t="s">
        <v>5804</v>
      </c>
      <c r="G573" s="37" t="s">
        <v>5821</v>
      </c>
      <c r="H573" s="37" t="s">
        <v>5800</v>
      </c>
      <c r="I573" s="37">
        <v>2</v>
      </c>
      <c r="J573" s="37" t="s">
        <v>5805</v>
      </c>
      <c r="K573" s="37" t="s">
        <v>6122</v>
      </c>
      <c r="L573" s="38"/>
    </row>
    <row r="574" spans="1:12" x14ac:dyDescent="0.3">
      <c r="A574" s="85" t="s">
        <v>5803</v>
      </c>
      <c r="B574" s="86" t="s">
        <v>6658</v>
      </c>
      <c r="C574" s="87" t="s">
        <v>6659</v>
      </c>
      <c r="D574" s="270">
        <f>+'Res att e accert plur'!G816</f>
        <v>0</v>
      </c>
      <c r="E574" s="271"/>
      <c r="F574" s="37" t="s">
        <v>5804</v>
      </c>
      <c r="G574" s="37" t="s">
        <v>5821</v>
      </c>
      <c r="H574" s="37" t="s">
        <v>5800</v>
      </c>
      <c r="I574" s="37">
        <v>2</v>
      </c>
      <c r="J574" s="37" t="s">
        <v>5805</v>
      </c>
      <c r="K574" s="37" t="s">
        <v>6122</v>
      </c>
      <c r="L574" s="38"/>
    </row>
    <row r="575" spans="1:12" ht="21.6" x14ac:dyDescent="0.3">
      <c r="A575" s="85" t="s">
        <v>5803</v>
      </c>
      <c r="B575" s="86" t="s">
        <v>6660</v>
      </c>
      <c r="C575" s="87" t="s">
        <v>6661</v>
      </c>
      <c r="D575" s="270">
        <f>+'Res att e accert plur'!G817</f>
        <v>0</v>
      </c>
      <c r="E575" s="271"/>
      <c r="F575" s="37" t="s">
        <v>5804</v>
      </c>
      <c r="G575" s="37" t="s">
        <v>5821</v>
      </c>
      <c r="H575" s="37" t="s">
        <v>5800</v>
      </c>
      <c r="I575" s="37">
        <v>2</v>
      </c>
      <c r="J575" s="37" t="s">
        <v>5805</v>
      </c>
      <c r="K575" s="37" t="s">
        <v>6122</v>
      </c>
      <c r="L575" s="38"/>
    </row>
    <row r="576" spans="1:12" ht="21.6" x14ac:dyDescent="0.3">
      <c r="A576" s="85" t="s">
        <v>5803</v>
      </c>
      <c r="B576" s="86" t="s">
        <v>6662</v>
      </c>
      <c r="C576" s="87" t="s">
        <v>6663</v>
      </c>
      <c r="D576" s="270">
        <f>+'Res att e accert plur'!G818</f>
        <v>0</v>
      </c>
      <c r="E576" s="271"/>
      <c r="F576" s="37" t="s">
        <v>5804</v>
      </c>
      <c r="G576" s="37" t="s">
        <v>5821</v>
      </c>
      <c r="H576" s="37" t="s">
        <v>5800</v>
      </c>
      <c r="I576" s="37">
        <v>2</v>
      </c>
      <c r="J576" s="37" t="s">
        <v>5805</v>
      </c>
      <c r="K576" s="37" t="s">
        <v>6122</v>
      </c>
      <c r="L576" s="38"/>
    </row>
    <row r="577" spans="1:12" x14ac:dyDescent="0.3">
      <c r="A577" s="85" t="s">
        <v>5803</v>
      </c>
      <c r="B577" s="86" t="s">
        <v>6664</v>
      </c>
      <c r="C577" s="87" t="s">
        <v>6665</v>
      </c>
      <c r="D577" s="270">
        <f>+'Res att e accert plur'!G819</f>
        <v>0</v>
      </c>
      <c r="E577" s="271"/>
      <c r="F577" s="37" t="s">
        <v>5804</v>
      </c>
      <c r="G577" s="37" t="s">
        <v>5821</v>
      </c>
      <c r="H577" s="37" t="s">
        <v>5800</v>
      </c>
      <c r="I577" s="37">
        <v>2</v>
      </c>
      <c r="J577" s="37" t="s">
        <v>5805</v>
      </c>
      <c r="K577" s="37" t="s">
        <v>6122</v>
      </c>
      <c r="L577" s="38"/>
    </row>
    <row r="578" spans="1:12" x14ac:dyDescent="0.3">
      <c r="A578" s="85" t="s">
        <v>5803</v>
      </c>
      <c r="B578" s="86" t="s">
        <v>6666</v>
      </c>
      <c r="C578" s="87" t="s">
        <v>6667</v>
      </c>
      <c r="D578" s="270">
        <f>+'Res att e accert plur'!G820</f>
        <v>0</v>
      </c>
      <c r="E578" s="271"/>
      <c r="F578" s="37" t="s">
        <v>5804</v>
      </c>
      <c r="G578" s="37" t="s">
        <v>5821</v>
      </c>
      <c r="H578" s="37" t="s">
        <v>5800</v>
      </c>
      <c r="I578" s="37">
        <v>2</v>
      </c>
      <c r="J578" s="37" t="s">
        <v>5805</v>
      </c>
      <c r="K578" s="37" t="s">
        <v>6122</v>
      </c>
      <c r="L578" s="38"/>
    </row>
    <row r="579" spans="1:12" x14ac:dyDescent="0.3">
      <c r="A579" s="85" t="s">
        <v>5803</v>
      </c>
      <c r="B579" s="86" t="s">
        <v>6668</v>
      </c>
      <c r="C579" s="87" t="s">
        <v>6669</v>
      </c>
      <c r="D579" s="270">
        <f>+'Res att e accert plur'!G821</f>
        <v>0</v>
      </c>
      <c r="E579" s="271"/>
      <c r="F579" s="37" t="s">
        <v>5804</v>
      </c>
      <c r="G579" s="37" t="s">
        <v>5821</v>
      </c>
      <c r="H579" s="37" t="s">
        <v>5800</v>
      </c>
      <c r="I579" s="37">
        <v>2</v>
      </c>
      <c r="J579" s="37" t="s">
        <v>5805</v>
      </c>
      <c r="K579" s="37" t="s">
        <v>6122</v>
      </c>
      <c r="L579" s="38"/>
    </row>
    <row r="580" spans="1:12" ht="21.6" x14ac:dyDescent="0.3">
      <c r="A580" s="85" t="s">
        <v>5803</v>
      </c>
      <c r="B580" s="86" t="s">
        <v>6670</v>
      </c>
      <c r="C580" s="87" t="s">
        <v>6671</v>
      </c>
      <c r="D580" s="270">
        <f>+'Res att e accert plur'!G822</f>
        <v>0</v>
      </c>
      <c r="E580" s="271"/>
      <c r="F580" s="37" t="s">
        <v>5804</v>
      </c>
      <c r="G580" s="37" t="s">
        <v>5821</v>
      </c>
      <c r="H580" s="37" t="s">
        <v>5800</v>
      </c>
      <c r="I580" s="37">
        <v>2</v>
      </c>
      <c r="J580" s="37" t="s">
        <v>5805</v>
      </c>
      <c r="K580" s="37" t="s">
        <v>6122</v>
      </c>
      <c r="L580" s="38"/>
    </row>
    <row r="581" spans="1:12" x14ac:dyDescent="0.3">
      <c r="A581" s="85" t="s">
        <v>5803</v>
      </c>
      <c r="B581" s="86" t="s">
        <v>6672</v>
      </c>
      <c r="C581" s="87" t="s">
        <v>6673</v>
      </c>
      <c r="D581" s="270">
        <f>+'Res att e accert plur'!G823</f>
        <v>0</v>
      </c>
      <c r="E581" s="271"/>
      <c r="F581" s="37" t="s">
        <v>5804</v>
      </c>
      <c r="G581" s="37" t="s">
        <v>5821</v>
      </c>
      <c r="H581" s="37" t="s">
        <v>5800</v>
      </c>
      <c r="I581" s="37">
        <v>2</v>
      </c>
      <c r="J581" s="37" t="s">
        <v>5805</v>
      </c>
      <c r="K581" s="37" t="s">
        <v>6122</v>
      </c>
      <c r="L581" s="38"/>
    </row>
    <row r="582" spans="1:12" ht="26.25" customHeight="1" x14ac:dyDescent="0.3">
      <c r="A582" s="33" t="s">
        <v>5802</v>
      </c>
      <c r="B582" s="39" t="s">
        <v>6674</v>
      </c>
      <c r="C582" s="40" t="s">
        <v>6675</v>
      </c>
      <c r="D582" s="271">
        <f>SUM(D583:D585)</f>
        <v>0</v>
      </c>
      <c r="E582" s="271"/>
      <c r="F582" s="37"/>
      <c r="G582" s="37"/>
      <c r="H582" s="37"/>
      <c r="I582" s="37"/>
      <c r="J582" s="37"/>
      <c r="K582" s="37"/>
      <c r="L582" s="38"/>
    </row>
    <row r="583" spans="1:12" x14ac:dyDescent="0.3">
      <c r="A583" s="85" t="s">
        <v>5803</v>
      </c>
      <c r="B583" s="86" t="s">
        <v>6676</v>
      </c>
      <c r="C583" s="87" t="s">
        <v>6677</v>
      </c>
      <c r="D583" s="270">
        <f>+'Res att e accert plur'!G824</f>
        <v>0</v>
      </c>
      <c r="E583" s="271"/>
      <c r="F583" s="37" t="s">
        <v>5804</v>
      </c>
      <c r="G583" s="37" t="s">
        <v>5821</v>
      </c>
      <c r="H583" s="37" t="s">
        <v>5800</v>
      </c>
      <c r="I583" s="37">
        <v>2</v>
      </c>
      <c r="J583" s="37" t="s">
        <v>5805</v>
      </c>
      <c r="K583" s="37" t="s">
        <v>6122</v>
      </c>
      <c r="L583" s="38"/>
    </row>
    <row r="584" spans="1:12" x14ac:dyDescent="0.3">
      <c r="A584" s="85" t="s">
        <v>5803</v>
      </c>
      <c r="B584" s="86" t="s">
        <v>6678</v>
      </c>
      <c r="C584" s="87" t="s">
        <v>6679</v>
      </c>
      <c r="D584" s="270">
        <f>+'Res att e accert plur'!G825</f>
        <v>0</v>
      </c>
      <c r="E584" s="271"/>
      <c r="F584" s="37" t="s">
        <v>5804</v>
      </c>
      <c r="G584" s="37" t="s">
        <v>5821</v>
      </c>
      <c r="H584" s="37" t="s">
        <v>5800</v>
      </c>
      <c r="I584" s="37">
        <v>2</v>
      </c>
      <c r="J584" s="37" t="s">
        <v>5805</v>
      </c>
      <c r="K584" s="37" t="s">
        <v>6122</v>
      </c>
      <c r="L584" s="38"/>
    </row>
    <row r="585" spans="1:12" x14ac:dyDescent="0.3">
      <c r="A585" s="85" t="s">
        <v>5803</v>
      </c>
      <c r="B585" s="86" t="s">
        <v>6680</v>
      </c>
      <c r="C585" s="87" t="s">
        <v>6681</v>
      </c>
      <c r="D585" s="270">
        <f>+'Res att e accert plur'!G826</f>
        <v>0</v>
      </c>
      <c r="E585" s="271"/>
      <c r="F585" s="37" t="s">
        <v>5804</v>
      </c>
      <c r="G585" s="37" t="s">
        <v>5821</v>
      </c>
      <c r="H585" s="37" t="s">
        <v>5800</v>
      </c>
      <c r="I585" s="37">
        <v>2</v>
      </c>
      <c r="J585" s="37" t="s">
        <v>5805</v>
      </c>
      <c r="K585" s="37" t="s">
        <v>6122</v>
      </c>
      <c r="L585" s="38"/>
    </row>
    <row r="586" spans="1:12" ht="24.75" customHeight="1" x14ac:dyDescent="0.3">
      <c r="A586" s="33" t="s">
        <v>5802</v>
      </c>
      <c r="B586" s="39" t="s">
        <v>6682</v>
      </c>
      <c r="C586" s="40" t="s">
        <v>6683</v>
      </c>
      <c r="D586" s="271">
        <f>SUM(D587:D599)</f>
        <v>0</v>
      </c>
      <c r="E586" s="271"/>
      <c r="F586" s="37"/>
      <c r="G586" s="37"/>
      <c r="H586" s="37"/>
      <c r="I586" s="37"/>
      <c r="J586" s="37"/>
      <c r="K586" s="37"/>
      <c r="L586" s="38"/>
    </row>
    <row r="587" spans="1:12" x14ac:dyDescent="0.3">
      <c r="A587" s="85" t="s">
        <v>5803</v>
      </c>
      <c r="B587" s="86" t="s">
        <v>6684</v>
      </c>
      <c r="C587" s="87" t="s">
        <v>6685</v>
      </c>
      <c r="D587" s="270">
        <f>+'Res att e accert plur'!G835</f>
        <v>0</v>
      </c>
      <c r="E587" s="271"/>
      <c r="F587" s="37" t="s">
        <v>5804</v>
      </c>
      <c r="G587" s="37" t="s">
        <v>5821</v>
      </c>
      <c r="H587" s="37" t="s">
        <v>5800</v>
      </c>
      <c r="I587" s="37">
        <v>2</v>
      </c>
      <c r="J587" s="37" t="s">
        <v>5805</v>
      </c>
      <c r="K587" s="37" t="s">
        <v>6122</v>
      </c>
      <c r="L587" s="38"/>
    </row>
    <row r="588" spans="1:12" ht="21.6" x14ac:dyDescent="0.3">
      <c r="A588" s="85" t="s">
        <v>5803</v>
      </c>
      <c r="B588" s="86" t="s">
        <v>6686</v>
      </c>
      <c r="C588" s="87" t="s">
        <v>6687</v>
      </c>
      <c r="D588" s="270">
        <f>+'Res att e accert plur'!G836</f>
        <v>0</v>
      </c>
      <c r="E588" s="271"/>
      <c r="F588" s="37" t="s">
        <v>5804</v>
      </c>
      <c r="G588" s="37" t="s">
        <v>5821</v>
      </c>
      <c r="H588" s="37" t="s">
        <v>5800</v>
      </c>
      <c r="I588" s="37">
        <v>2</v>
      </c>
      <c r="J588" s="37" t="s">
        <v>5805</v>
      </c>
      <c r="K588" s="37" t="s">
        <v>6122</v>
      </c>
      <c r="L588" s="38"/>
    </row>
    <row r="589" spans="1:12" ht="21.6" x14ac:dyDescent="0.3">
      <c r="A589" s="85" t="s">
        <v>5803</v>
      </c>
      <c r="B589" s="86" t="s">
        <v>6688</v>
      </c>
      <c r="C589" s="87" t="s">
        <v>6689</v>
      </c>
      <c r="D589" s="270">
        <f>+'Res att e accert plur'!G837</f>
        <v>0</v>
      </c>
      <c r="E589" s="271"/>
      <c r="F589" s="37" t="s">
        <v>5804</v>
      </c>
      <c r="G589" s="37" t="s">
        <v>5821</v>
      </c>
      <c r="H589" s="37" t="s">
        <v>5800</v>
      </c>
      <c r="I589" s="37">
        <v>2</v>
      </c>
      <c r="J589" s="37" t="s">
        <v>5805</v>
      </c>
      <c r="K589" s="37" t="s">
        <v>6122</v>
      </c>
      <c r="L589" s="38"/>
    </row>
    <row r="590" spans="1:12" x14ac:dyDescent="0.3">
      <c r="A590" s="85" t="s">
        <v>5803</v>
      </c>
      <c r="B590" s="86" t="s">
        <v>6690</v>
      </c>
      <c r="C590" s="87" t="s">
        <v>6691</v>
      </c>
      <c r="D590" s="270">
        <f>+'Res att e accert plur'!G838</f>
        <v>0</v>
      </c>
      <c r="E590" s="271"/>
      <c r="F590" s="37" t="s">
        <v>5804</v>
      </c>
      <c r="G590" s="37" t="s">
        <v>5821</v>
      </c>
      <c r="H590" s="37" t="s">
        <v>5800</v>
      </c>
      <c r="I590" s="37">
        <v>2</v>
      </c>
      <c r="J590" s="37" t="s">
        <v>5805</v>
      </c>
      <c r="K590" s="37" t="s">
        <v>6122</v>
      </c>
      <c r="L590" s="38"/>
    </row>
    <row r="591" spans="1:12" ht="21.6" x14ac:dyDescent="0.3">
      <c r="A591" s="85" t="s">
        <v>5803</v>
      </c>
      <c r="B591" s="86" t="s">
        <v>6692</v>
      </c>
      <c r="C591" s="87" t="s">
        <v>6693</v>
      </c>
      <c r="D591" s="270">
        <f>+'Res att e accert plur'!G839</f>
        <v>0</v>
      </c>
      <c r="E591" s="271"/>
      <c r="F591" s="37" t="s">
        <v>5804</v>
      </c>
      <c r="G591" s="37" t="s">
        <v>5821</v>
      </c>
      <c r="H591" s="37" t="s">
        <v>5800</v>
      </c>
      <c r="I591" s="37">
        <v>2</v>
      </c>
      <c r="J591" s="37" t="s">
        <v>5805</v>
      </c>
      <c r="K591" s="37" t="s">
        <v>6122</v>
      </c>
      <c r="L591" s="38"/>
    </row>
    <row r="592" spans="1:12" x14ac:dyDescent="0.3">
      <c r="A592" s="85" t="s">
        <v>5803</v>
      </c>
      <c r="B592" s="86" t="s">
        <v>6694</v>
      </c>
      <c r="C592" s="87" t="s">
        <v>6695</v>
      </c>
      <c r="D592" s="270">
        <f>+'Res att e accert plur'!G840</f>
        <v>0</v>
      </c>
      <c r="E592" s="271"/>
      <c r="F592" s="37" t="s">
        <v>5804</v>
      </c>
      <c r="G592" s="37" t="s">
        <v>5821</v>
      </c>
      <c r="H592" s="37" t="s">
        <v>5800</v>
      </c>
      <c r="I592" s="37">
        <v>2</v>
      </c>
      <c r="J592" s="37" t="s">
        <v>5805</v>
      </c>
      <c r="K592" s="37" t="s">
        <v>6122</v>
      </c>
      <c r="L592" s="38"/>
    </row>
    <row r="593" spans="1:12" x14ac:dyDescent="0.3">
      <c r="A593" s="85" t="s">
        <v>5803</v>
      </c>
      <c r="B593" s="86" t="s">
        <v>6696</v>
      </c>
      <c r="C593" s="87" t="s">
        <v>6697</v>
      </c>
      <c r="D593" s="270">
        <f>+'Res att e accert plur'!G841</f>
        <v>0</v>
      </c>
      <c r="E593" s="271"/>
      <c r="F593" s="37" t="s">
        <v>5804</v>
      </c>
      <c r="G593" s="37" t="s">
        <v>5821</v>
      </c>
      <c r="H593" s="37" t="s">
        <v>5800</v>
      </c>
      <c r="I593" s="37">
        <v>2</v>
      </c>
      <c r="J593" s="37" t="s">
        <v>5805</v>
      </c>
      <c r="K593" s="37" t="s">
        <v>6122</v>
      </c>
      <c r="L593" s="38"/>
    </row>
    <row r="594" spans="1:12" ht="21.6" x14ac:dyDescent="0.3">
      <c r="A594" s="85" t="s">
        <v>5803</v>
      </c>
      <c r="B594" s="86" t="s">
        <v>6698</v>
      </c>
      <c r="C594" s="87" t="s">
        <v>6699</v>
      </c>
      <c r="D594" s="270">
        <f>+'Res att e accert plur'!G842</f>
        <v>0</v>
      </c>
      <c r="E594" s="271"/>
      <c r="F594" s="37" t="s">
        <v>5804</v>
      </c>
      <c r="G594" s="37" t="s">
        <v>5821</v>
      </c>
      <c r="H594" s="37" t="s">
        <v>5800</v>
      </c>
      <c r="I594" s="37">
        <v>2</v>
      </c>
      <c r="J594" s="37" t="s">
        <v>5805</v>
      </c>
      <c r="K594" s="37" t="s">
        <v>6122</v>
      </c>
      <c r="L594" s="38"/>
    </row>
    <row r="595" spans="1:12" ht="21.6" x14ac:dyDescent="0.3">
      <c r="A595" s="85" t="s">
        <v>5803</v>
      </c>
      <c r="B595" s="86" t="s">
        <v>6700</v>
      </c>
      <c r="C595" s="87" t="s">
        <v>6701</v>
      </c>
      <c r="D595" s="270">
        <f>+'Res att e accert plur'!G843</f>
        <v>0</v>
      </c>
      <c r="E595" s="271"/>
      <c r="F595" s="37" t="s">
        <v>5804</v>
      </c>
      <c r="G595" s="37" t="s">
        <v>5821</v>
      </c>
      <c r="H595" s="37" t="s">
        <v>5800</v>
      </c>
      <c r="I595" s="37">
        <v>2</v>
      </c>
      <c r="J595" s="37" t="s">
        <v>5805</v>
      </c>
      <c r="K595" s="37" t="s">
        <v>6122</v>
      </c>
      <c r="L595" s="38"/>
    </row>
    <row r="596" spans="1:12" ht="21.6" x14ac:dyDescent="0.3">
      <c r="A596" s="85" t="s">
        <v>5803</v>
      </c>
      <c r="B596" s="86" t="s">
        <v>6702</v>
      </c>
      <c r="C596" s="87" t="s">
        <v>6703</v>
      </c>
      <c r="D596" s="270">
        <f>+'Res att e accert plur'!G844</f>
        <v>0</v>
      </c>
      <c r="E596" s="271"/>
      <c r="F596" s="37" t="s">
        <v>5804</v>
      </c>
      <c r="G596" s="37" t="s">
        <v>5821</v>
      </c>
      <c r="H596" s="37" t="s">
        <v>5800</v>
      </c>
      <c r="I596" s="37">
        <v>2</v>
      </c>
      <c r="J596" s="37" t="s">
        <v>5805</v>
      </c>
      <c r="K596" s="37" t="s">
        <v>6122</v>
      </c>
      <c r="L596" s="38"/>
    </row>
    <row r="597" spans="1:12" ht="21.6" x14ac:dyDescent="0.3">
      <c r="A597" s="85" t="s">
        <v>5803</v>
      </c>
      <c r="B597" s="86" t="s">
        <v>6704</v>
      </c>
      <c r="C597" s="87" t="s">
        <v>6705</v>
      </c>
      <c r="D597" s="270">
        <f>+'Res att e accert plur'!G845</f>
        <v>0</v>
      </c>
      <c r="E597" s="271"/>
      <c r="F597" s="37" t="s">
        <v>5804</v>
      </c>
      <c r="G597" s="37" t="s">
        <v>5821</v>
      </c>
      <c r="H597" s="37" t="s">
        <v>5800</v>
      </c>
      <c r="I597" s="37">
        <v>2</v>
      </c>
      <c r="J597" s="37" t="s">
        <v>5805</v>
      </c>
      <c r="K597" s="37" t="s">
        <v>6122</v>
      </c>
      <c r="L597" s="38"/>
    </row>
    <row r="598" spans="1:12" ht="21.6" x14ac:dyDescent="0.3">
      <c r="A598" s="85" t="s">
        <v>5803</v>
      </c>
      <c r="B598" s="86" t="s">
        <v>6706</v>
      </c>
      <c r="C598" s="87" t="s">
        <v>6707</v>
      </c>
      <c r="D598" s="270">
        <f>+'Res att e accert plur'!G846</f>
        <v>0</v>
      </c>
      <c r="E598" s="271"/>
      <c r="F598" s="37" t="s">
        <v>5804</v>
      </c>
      <c r="G598" s="37" t="s">
        <v>5821</v>
      </c>
      <c r="H598" s="37" t="s">
        <v>5800</v>
      </c>
      <c r="I598" s="37">
        <v>2</v>
      </c>
      <c r="J598" s="37" t="s">
        <v>5805</v>
      </c>
      <c r="K598" s="37" t="s">
        <v>6122</v>
      </c>
      <c r="L598" s="38"/>
    </row>
    <row r="599" spans="1:12" ht="21.6" x14ac:dyDescent="0.3">
      <c r="A599" s="85" t="s">
        <v>5803</v>
      </c>
      <c r="B599" s="86" t="s">
        <v>6708</v>
      </c>
      <c r="C599" s="87" t="s">
        <v>6709</v>
      </c>
      <c r="D599" s="270">
        <f>+'Res att e accert plur'!G847</f>
        <v>0</v>
      </c>
      <c r="E599" s="271"/>
      <c r="F599" s="37" t="s">
        <v>5804</v>
      </c>
      <c r="G599" s="37" t="s">
        <v>5821</v>
      </c>
      <c r="H599" s="37" t="s">
        <v>5800</v>
      </c>
      <c r="I599" s="37">
        <v>2</v>
      </c>
      <c r="J599" s="37" t="s">
        <v>5805</v>
      </c>
      <c r="K599" s="37" t="s">
        <v>6122</v>
      </c>
      <c r="L599" s="38"/>
    </row>
    <row r="600" spans="1:12" ht="23.25" customHeight="1" x14ac:dyDescent="0.3">
      <c r="A600" s="33" t="s">
        <v>5802</v>
      </c>
      <c r="B600" s="39" t="s">
        <v>6710</v>
      </c>
      <c r="C600" s="40" t="s">
        <v>6711</v>
      </c>
      <c r="D600" s="271">
        <f>SUM(D601:D620)</f>
        <v>0</v>
      </c>
      <c r="E600" s="271"/>
      <c r="F600" s="37"/>
      <c r="G600" s="37"/>
      <c r="H600" s="37"/>
      <c r="I600" s="37"/>
      <c r="J600" s="37"/>
      <c r="K600" s="37"/>
      <c r="L600" s="38"/>
    </row>
    <row r="601" spans="1:12" x14ac:dyDescent="0.3">
      <c r="A601" s="85" t="s">
        <v>5803</v>
      </c>
      <c r="B601" s="86" t="s">
        <v>6712</v>
      </c>
      <c r="C601" s="87" t="s">
        <v>6713</v>
      </c>
      <c r="D601" s="270">
        <f>+'Res att e accert plur'!G848</f>
        <v>0</v>
      </c>
      <c r="E601" s="271"/>
      <c r="F601" s="37" t="s">
        <v>5804</v>
      </c>
      <c r="G601" s="37" t="s">
        <v>5821</v>
      </c>
      <c r="H601" s="37" t="s">
        <v>5800</v>
      </c>
      <c r="I601" s="37">
        <v>2</v>
      </c>
      <c r="J601" s="37" t="s">
        <v>5805</v>
      </c>
      <c r="K601" s="37" t="s">
        <v>6122</v>
      </c>
      <c r="L601" s="38"/>
    </row>
    <row r="602" spans="1:12" x14ac:dyDescent="0.3">
      <c r="A602" s="85" t="s">
        <v>5803</v>
      </c>
      <c r="B602" s="86" t="s">
        <v>6714</v>
      </c>
      <c r="C602" s="87" t="s">
        <v>6715</v>
      </c>
      <c r="D602" s="270">
        <f>+'Res att e accert plur'!G849</f>
        <v>0</v>
      </c>
      <c r="E602" s="271"/>
      <c r="F602" s="37" t="s">
        <v>5804</v>
      </c>
      <c r="G602" s="37" t="s">
        <v>5821</v>
      </c>
      <c r="H602" s="37" t="s">
        <v>5800</v>
      </c>
      <c r="I602" s="37">
        <v>2</v>
      </c>
      <c r="J602" s="37" t="s">
        <v>5805</v>
      </c>
      <c r="K602" s="37" t="s">
        <v>6122</v>
      </c>
      <c r="L602" s="38"/>
    </row>
    <row r="603" spans="1:12" x14ac:dyDescent="0.3">
      <c r="A603" s="85" t="s">
        <v>5803</v>
      </c>
      <c r="B603" s="86" t="s">
        <v>6716</v>
      </c>
      <c r="C603" s="87" t="s">
        <v>6717</v>
      </c>
      <c r="D603" s="270">
        <f>+'Res att e accert plur'!G850</f>
        <v>0</v>
      </c>
      <c r="E603" s="271"/>
      <c r="F603" s="37" t="s">
        <v>5804</v>
      </c>
      <c r="G603" s="37" t="s">
        <v>5821</v>
      </c>
      <c r="H603" s="37" t="s">
        <v>5800</v>
      </c>
      <c r="I603" s="37">
        <v>2</v>
      </c>
      <c r="J603" s="37" t="s">
        <v>5805</v>
      </c>
      <c r="K603" s="37" t="s">
        <v>6122</v>
      </c>
      <c r="L603" s="38"/>
    </row>
    <row r="604" spans="1:12" ht="21.6" x14ac:dyDescent="0.3">
      <c r="A604" s="85" t="s">
        <v>5803</v>
      </c>
      <c r="B604" s="86" t="s">
        <v>6718</v>
      </c>
      <c r="C604" s="87" t="s">
        <v>6719</v>
      </c>
      <c r="D604" s="270">
        <f>+'Res att e accert plur'!G851</f>
        <v>0</v>
      </c>
      <c r="E604" s="271"/>
      <c r="F604" s="37" t="s">
        <v>5804</v>
      </c>
      <c r="G604" s="37" t="s">
        <v>5821</v>
      </c>
      <c r="H604" s="37" t="s">
        <v>5800</v>
      </c>
      <c r="I604" s="37">
        <v>2</v>
      </c>
      <c r="J604" s="37" t="s">
        <v>5805</v>
      </c>
      <c r="K604" s="37" t="s">
        <v>6122</v>
      </c>
      <c r="L604" s="38"/>
    </row>
    <row r="605" spans="1:12" x14ac:dyDescent="0.3">
      <c r="A605" s="85" t="s">
        <v>5803</v>
      </c>
      <c r="B605" s="86" t="s">
        <v>6720</v>
      </c>
      <c r="C605" s="87" t="s">
        <v>6721</v>
      </c>
      <c r="D605" s="270">
        <f>+'Res att e accert plur'!G852</f>
        <v>0</v>
      </c>
      <c r="E605" s="271"/>
      <c r="F605" s="37" t="s">
        <v>5804</v>
      </c>
      <c r="G605" s="37" t="s">
        <v>5821</v>
      </c>
      <c r="H605" s="37" t="s">
        <v>5800</v>
      </c>
      <c r="I605" s="37">
        <v>2</v>
      </c>
      <c r="J605" s="37" t="s">
        <v>5805</v>
      </c>
      <c r="K605" s="37" t="s">
        <v>6122</v>
      </c>
      <c r="L605" s="38"/>
    </row>
    <row r="606" spans="1:12" x14ac:dyDescent="0.3">
      <c r="A606" s="85" t="s">
        <v>5803</v>
      </c>
      <c r="B606" s="86" t="s">
        <v>6722</v>
      </c>
      <c r="C606" s="87" t="s">
        <v>6723</v>
      </c>
      <c r="D606" s="270">
        <f>+'Res att e accert plur'!G853</f>
        <v>0</v>
      </c>
      <c r="E606" s="271"/>
      <c r="F606" s="37" t="s">
        <v>5804</v>
      </c>
      <c r="G606" s="37" t="s">
        <v>5821</v>
      </c>
      <c r="H606" s="37" t="s">
        <v>5800</v>
      </c>
      <c r="I606" s="37">
        <v>2</v>
      </c>
      <c r="J606" s="37" t="s">
        <v>5805</v>
      </c>
      <c r="K606" s="37" t="s">
        <v>6122</v>
      </c>
      <c r="L606" s="38"/>
    </row>
    <row r="607" spans="1:12" x14ac:dyDescent="0.3">
      <c r="A607" s="85" t="s">
        <v>5803</v>
      </c>
      <c r="B607" s="86" t="s">
        <v>6724</v>
      </c>
      <c r="C607" s="87" t="s">
        <v>6725</v>
      </c>
      <c r="D607" s="270">
        <f>+'Res att e accert plur'!G854</f>
        <v>0</v>
      </c>
      <c r="E607" s="271"/>
      <c r="F607" s="37" t="s">
        <v>5804</v>
      </c>
      <c r="G607" s="37" t="s">
        <v>5821</v>
      </c>
      <c r="H607" s="37" t="s">
        <v>5800</v>
      </c>
      <c r="I607" s="37">
        <v>2</v>
      </c>
      <c r="J607" s="37" t="s">
        <v>5805</v>
      </c>
      <c r="K607" s="37" t="s">
        <v>6122</v>
      </c>
      <c r="L607" s="38"/>
    </row>
    <row r="608" spans="1:12" x14ac:dyDescent="0.3">
      <c r="A608" s="85" t="s">
        <v>5803</v>
      </c>
      <c r="B608" s="86" t="s">
        <v>6726</v>
      </c>
      <c r="C608" s="87" t="s">
        <v>6727</v>
      </c>
      <c r="D608" s="270">
        <f>+'Res att e accert plur'!G855</f>
        <v>0</v>
      </c>
      <c r="E608" s="271"/>
      <c r="F608" s="37" t="s">
        <v>5804</v>
      </c>
      <c r="G608" s="37" t="s">
        <v>5821</v>
      </c>
      <c r="H608" s="37" t="s">
        <v>5800</v>
      </c>
      <c r="I608" s="37">
        <v>2</v>
      </c>
      <c r="J608" s="37" t="s">
        <v>5805</v>
      </c>
      <c r="K608" s="37" t="s">
        <v>6122</v>
      </c>
      <c r="L608" s="38"/>
    </row>
    <row r="609" spans="1:12" ht="21.6" x14ac:dyDescent="0.3">
      <c r="A609" s="85" t="s">
        <v>5803</v>
      </c>
      <c r="B609" s="86" t="s">
        <v>6728</v>
      </c>
      <c r="C609" s="87" t="s">
        <v>6729</v>
      </c>
      <c r="D609" s="270">
        <f>+'Res att e accert plur'!G856</f>
        <v>0</v>
      </c>
      <c r="E609" s="271"/>
      <c r="F609" s="37" t="s">
        <v>5804</v>
      </c>
      <c r="G609" s="37" t="s">
        <v>5821</v>
      </c>
      <c r="H609" s="37" t="s">
        <v>5800</v>
      </c>
      <c r="I609" s="37">
        <v>2</v>
      </c>
      <c r="J609" s="37" t="s">
        <v>5805</v>
      </c>
      <c r="K609" s="37" t="s">
        <v>6122</v>
      </c>
      <c r="L609" s="38"/>
    </row>
    <row r="610" spans="1:12" x14ac:dyDescent="0.3">
      <c r="A610" s="85" t="s">
        <v>5803</v>
      </c>
      <c r="B610" s="86" t="s">
        <v>6730</v>
      </c>
      <c r="C610" s="87" t="s">
        <v>6731</v>
      </c>
      <c r="D610" s="270">
        <f>+'Res att e accert plur'!G857</f>
        <v>0</v>
      </c>
      <c r="E610" s="271"/>
      <c r="F610" s="37" t="s">
        <v>5804</v>
      </c>
      <c r="G610" s="37" t="s">
        <v>5821</v>
      </c>
      <c r="H610" s="37" t="s">
        <v>5800</v>
      </c>
      <c r="I610" s="37">
        <v>2</v>
      </c>
      <c r="J610" s="37" t="s">
        <v>5805</v>
      </c>
      <c r="K610" s="37" t="s">
        <v>6122</v>
      </c>
      <c r="L610" s="38"/>
    </row>
    <row r="611" spans="1:12" x14ac:dyDescent="0.3">
      <c r="A611" s="85" t="s">
        <v>5803</v>
      </c>
      <c r="B611" s="86" t="s">
        <v>6732</v>
      </c>
      <c r="C611" s="87" t="s">
        <v>6733</v>
      </c>
      <c r="D611" s="270">
        <f>+'Res att e accert plur'!G858</f>
        <v>0</v>
      </c>
      <c r="E611" s="271"/>
      <c r="F611" s="37" t="s">
        <v>5804</v>
      </c>
      <c r="G611" s="37" t="s">
        <v>5821</v>
      </c>
      <c r="H611" s="37" t="s">
        <v>5800</v>
      </c>
      <c r="I611" s="37">
        <v>2</v>
      </c>
      <c r="J611" s="37" t="s">
        <v>5805</v>
      </c>
      <c r="K611" s="37" t="s">
        <v>6122</v>
      </c>
      <c r="L611" s="38"/>
    </row>
    <row r="612" spans="1:12" ht="21.6" x14ac:dyDescent="0.3">
      <c r="A612" s="85" t="s">
        <v>5803</v>
      </c>
      <c r="B612" s="86" t="s">
        <v>6734</v>
      </c>
      <c r="C612" s="87" t="s">
        <v>6735</v>
      </c>
      <c r="D612" s="270">
        <f>+'Res att e accert plur'!G859</f>
        <v>0</v>
      </c>
      <c r="E612" s="271"/>
      <c r="F612" s="37" t="s">
        <v>5804</v>
      </c>
      <c r="G612" s="37" t="s">
        <v>5821</v>
      </c>
      <c r="H612" s="37" t="s">
        <v>5800</v>
      </c>
      <c r="I612" s="37">
        <v>2</v>
      </c>
      <c r="J612" s="37" t="s">
        <v>5805</v>
      </c>
      <c r="K612" s="37" t="s">
        <v>6122</v>
      </c>
      <c r="L612" s="38"/>
    </row>
    <row r="613" spans="1:12" x14ac:dyDescent="0.3">
      <c r="A613" s="85" t="s">
        <v>5803</v>
      </c>
      <c r="B613" s="86" t="s">
        <v>6736</v>
      </c>
      <c r="C613" s="87" t="s">
        <v>6737</v>
      </c>
      <c r="D613" s="270">
        <f>+'Res att e accert plur'!G860</f>
        <v>0</v>
      </c>
      <c r="E613" s="271"/>
      <c r="F613" s="37" t="s">
        <v>5804</v>
      </c>
      <c r="G613" s="37" t="s">
        <v>5821</v>
      </c>
      <c r="H613" s="37" t="s">
        <v>5800</v>
      </c>
      <c r="I613" s="37">
        <v>2</v>
      </c>
      <c r="J613" s="37" t="s">
        <v>5805</v>
      </c>
      <c r="K613" s="37" t="s">
        <v>6122</v>
      </c>
      <c r="L613" s="38"/>
    </row>
    <row r="614" spans="1:12" ht="21.6" x14ac:dyDescent="0.3">
      <c r="A614" s="85" t="s">
        <v>5803</v>
      </c>
      <c r="B614" s="86" t="s">
        <v>6738</v>
      </c>
      <c r="C614" s="87" t="s">
        <v>6739</v>
      </c>
      <c r="D614" s="270">
        <f>+'Res att e accert plur'!G861</f>
        <v>0</v>
      </c>
      <c r="E614" s="271"/>
      <c r="F614" s="37" t="s">
        <v>5804</v>
      </c>
      <c r="G614" s="37" t="s">
        <v>5821</v>
      </c>
      <c r="H614" s="37" t="s">
        <v>5800</v>
      </c>
      <c r="I614" s="37">
        <v>2</v>
      </c>
      <c r="J614" s="37" t="s">
        <v>5805</v>
      </c>
      <c r="K614" s="37" t="s">
        <v>6122</v>
      </c>
      <c r="L614" s="38"/>
    </row>
    <row r="615" spans="1:12" ht="21.6" x14ac:dyDescent="0.3">
      <c r="A615" s="85" t="s">
        <v>5803</v>
      </c>
      <c r="B615" s="86" t="s">
        <v>6740</v>
      </c>
      <c r="C615" s="87" t="s">
        <v>6741</v>
      </c>
      <c r="D615" s="270">
        <f>+'Res att e accert plur'!G862</f>
        <v>0</v>
      </c>
      <c r="E615" s="271"/>
      <c r="F615" s="37" t="s">
        <v>5804</v>
      </c>
      <c r="G615" s="37" t="s">
        <v>5821</v>
      </c>
      <c r="H615" s="37" t="s">
        <v>5800</v>
      </c>
      <c r="I615" s="37">
        <v>2</v>
      </c>
      <c r="J615" s="37" t="s">
        <v>5805</v>
      </c>
      <c r="K615" s="37" t="s">
        <v>6122</v>
      </c>
      <c r="L615" s="38"/>
    </row>
    <row r="616" spans="1:12" ht="21.6" x14ac:dyDescent="0.3">
      <c r="A616" s="85" t="s">
        <v>5803</v>
      </c>
      <c r="B616" s="86" t="s">
        <v>6742</v>
      </c>
      <c r="C616" s="87" t="s">
        <v>6743</v>
      </c>
      <c r="D616" s="270">
        <f>+'Res att e accert plur'!G863</f>
        <v>0</v>
      </c>
      <c r="E616" s="271"/>
      <c r="F616" s="37" t="s">
        <v>5804</v>
      </c>
      <c r="G616" s="37" t="s">
        <v>5821</v>
      </c>
      <c r="H616" s="37" t="s">
        <v>5800</v>
      </c>
      <c r="I616" s="37">
        <v>2</v>
      </c>
      <c r="J616" s="37" t="s">
        <v>5805</v>
      </c>
      <c r="K616" s="37" t="s">
        <v>6122</v>
      </c>
      <c r="L616" s="38"/>
    </row>
    <row r="617" spans="1:12" ht="21.6" x14ac:dyDescent="0.3">
      <c r="A617" s="85" t="s">
        <v>5803</v>
      </c>
      <c r="B617" s="86" t="s">
        <v>6744</v>
      </c>
      <c r="C617" s="87" t="s">
        <v>6745</v>
      </c>
      <c r="D617" s="270">
        <f>+'Res att e accert plur'!G864</f>
        <v>0</v>
      </c>
      <c r="E617" s="271"/>
      <c r="F617" s="37" t="s">
        <v>5804</v>
      </c>
      <c r="G617" s="37" t="s">
        <v>5821</v>
      </c>
      <c r="H617" s="37" t="s">
        <v>5800</v>
      </c>
      <c r="I617" s="37">
        <v>2</v>
      </c>
      <c r="J617" s="37" t="s">
        <v>5805</v>
      </c>
      <c r="K617" s="37" t="s">
        <v>6122</v>
      </c>
      <c r="L617" s="38"/>
    </row>
    <row r="618" spans="1:12" x14ac:dyDescent="0.3">
      <c r="A618" s="85" t="s">
        <v>5803</v>
      </c>
      <c r="B618" s="86" t="s">
        <v>6746</v>
      </c>
      <c r="C618" s="87" t="s">
        <v>6747</v>
      </c>
      <c r="D618" s="270">
        <f>+'Res att e accert plur'!G865</f>
        <v>0</v>
      </c>
      <c r="E618" s="271"/>
      <c r="F618" s="37" t="s">
        <v>5804</v>
      </c>
      <c r="G618" s="37" t="s">
        <v>5821</v>
      </c>
      <c r="H618" s="37" t="s">
        <v>5800</v>
      </c>
      <c r="I618" s="37">
        <v>2</v>
      </c>
      <c r="J618" s="37" t="s">
        <v>5805</v>
      </c>
      <c r="K618" s="37" t="s">
        <v>6122</v>
      </c>
      <c r="L618" s="38"/>
    </row>
    <row r="619" spans="1:12" ht="21.6" x14ac:dyDescent="0.3">
      <c r="A619" s="85" t="s">
        <v>5803</v>
      </c>
      <c r="B619" s="86" t="s">
        <v>6748</v>
      </c>
      <c r="C619" s="87" t="s">
        <v>6749</v>
      </c>
      <c r="D619" s="270">
        <f>+'Res att e accert plur'!G866</f>
        <v>0</v>
      </c>
      <c r="E619" s="271"/>
      <c r="F619" s="37" t="s">
        <v>5804</v>
      </c>
      <c r="G619" s="37" t="s">
        <v>5821</v>
      </c>
      <c r="H619" s="37" t="s">
        <v>5800</v>
      </c>
      <c r="I619" s="37">
        <v>2</v>
      </c>
      <c r="J619" s="37" t="s">
        <v>5805</v>
      </c>
      <c r="K619" s="37" t="s">
        <v>6122</v>
      </c>
      <c r="L619" s="38"/>
    </row>
    <row r="620" spans="1:12" x14ac:dyDescent="0.3">
      <c r="A620" s="85" t="s">
        <v>5803</v>
      </c>
      <c r="B620" s="86" t="s">
        <v>6750</v>
      </c>
      <c r="C620" s="87" t="s">
        <v>6751</v>
      </c>
      <c r="D620" s="270">
        <f>+'Res att e accert plur'!G867</f>
        <v>0</v>
      </c>
      <c r="E620" s="271"/>
      <c r="F620" s="37" t="s">
        <v>5804</v>
      </c>
      <c r="G620" s="37" t="s">
        <v>5821</v>
      </c>
      <c r="H620" s="37" t="s">
        <v>5800</v>
      </c>
      <c r="I620" s="37">
        <v>2</v>
      </c>
      <c r="J620" s="37" t="s">
        <v>5805</v>
      </c>
      <c r="K620" s="37" t="s">
        <v>6122</v>
      </c>
      <c r="L620" s="38"/>
    </row>
    <row r="621" spans="1:12" ht="27" customHeight="1" x14ac:dyDescent="0.3">
      <c r="A621" s="33" t="s">
        <v>5802</v>
      </c>
      <c r="B621" s="39" t="s">
        <v>6752</v>
      </c>
      <c r="C621" s="40" t="s">
        <v>6753</v>
      </c>
      <c r="D621" s="271">
        <f>SUM(D622:D624)</f>
        <v>0</v>
      </c>
      <c r="E621" s="271"/>
      <c r="F621" s="37"/>
      <c r="G621" s="37"/>
      <c r="H621" s="37"/>
      <c r="I621" s="37"/>
      <c r="J621" s="37"/>
      <c r="K621" s="37"/>
      <c r="L621" s="38"/>
    </row>
    <row r="622" spans="1:12" x14ac:dyDescent="0.3">
      <c r="A622" s="85" t="s">
        <v>5803</v>
      </c>
      <c r="B622" s="86" t="s">
        <v>6754</v>
      </c>
      <c r="C622" s="87" t="s">
        <v>6755</v>
      </c>
      <c r="D622" s="270">
        <f>+'Res att e accert plur'!G868</f>
        <v>0</v>
      </c>
      <c r="E622" s="271"/>
      <c r="F622" s="37" t="s">
        <v>5804</v>
      </c>
      <c r="G622" s="37" t="s">
        <v>5821</v>
      </c>
      <c r="H622" s="37" t="s">
        <v>5800</v>
      </c>
      <c r="I622" s="37">
        <v>2</v>
      </c>
      <c r="J622" s="37" t="s">
        <v>5805</v>
      </c>
      <c r="K622" s="37" t="s">
        <v>6122</v>
      </c>
      <c r="L622" s="38"/>
    </row>
    <row r="623" spans="1:12" x14ac:dyDescent="0.3">
      <c r="A623" s="85" t="s">
        <v>5803</v>
      </c>
      <c r="B623" s="86" t="s">
        <v>6756</v>
      </c>
      <c r="C623" s="87" t="s">
        <v>6757</v>
      </c>
      <c r="D623" s="270">
        <f>+'Res att e accert plur'!G869</f>
        <v>0</v>
      </c>
      <c r="E623" s="271"/>
      <c r="F623" s="37" t="s">
        <v>5804</v>
      </c>
      <c r="G623" s="37" t="s">
        <v>5821</v>
      </c>
      <c r="H623" s="37" t="s">
        <v>5800</v>
      </c>
      <c r="I623" s="37">
        <v>2</v>
      </c>
      <c r="J623" s="37" t="s">
        <v>5805</v>
      </c>
      <c r="K623" s="37" t="s">
        <v>6122</v>
      </c>
      <c r="L623" s="38"/>
    </row>
    <row r="624" spans="1:12" x14ac:dyDescent="0.3">
      <c r="A624" s="85" t="s">
        <v>5803</v>
      </c>
      <c r="B624" s="86" t="s">
        <v>6758</v>
      </c>
      <c r="C624" s="87" t="s">
        <v>6759</v>
      </c>
      <c r="D624" s="270">
        <f>+'Res att e accert plur'!G870</f>
        <v>0</v>
      </c>
      <c r="E624" s="271"/>
      <c r="F624" s="37" t="s">
        <v>5804</v>
      </c>
      <c r="G624" s="37" t="s">
        <v>5821</v>
      </c>
      <c r="H624" s="37" t="s">
        <v>5800</v>
      </c>
      <c r="I624" s="37">
        <v>2</v>
      </c>
      <c r="J624" s="37" t="s">
        <v>5805</v>
      </c>
      <c r="K624" s="37" t="s">
        <v>6122</v>
      </c>
      <c r="L624" s="38"/>
    </row>
    <row r="625" spans="1:12" x14ac:dyDescent="0.3">
      <c r="A625" s="33" t="s">
        <v>5801</v>
      </c>
      <c r="B625" s="34" t="s">
        <v>6760</v>
      </c>
      <c r="C625" s="35" t="s">
        <v>6761</v>
      </c>
      <c r="D625" s="321">
        <f>+D626+D628+D630+D632+D634+D636</f>
        <v>0</v>
      </c>
      <c r="E625" s="321"/>
      <c r="F625" s="37"/>
      <c r="G625" s="37"/>
      <c r="H625" s="37"/>
      <c r="I625" s="37"/>
      <c r="J625" s="37"/>
      <c r="K625" s="37"/>
      <c r="L625" s="38"/>
    </row>
    <row r="626" spans="1:12" x14ac:dyDescent="0.3">
      <c r="A626" s="33" t="s">
        <v>5802</v>
      </c>
      <c r="B626" s="39" t="s">
        <v>6762</v>
      </c>
      <c r="C626" s="40" t="s">
        <v>6763</v>
      </c>
      <c r="D626" s="271">
        <f>+D627</f>
        <v>0</v>
      </c>
      <c r="E626" s="271"/>
      <c r="F626" s="37"/>
      <c r="G626" s="37"/>
      <c r="H626" s="37"/>
      <c r="I626" s="37"/>
      <c r="J626" s="37"/>
      <c r="K626" s="37"/>
      <c r="L626" s="38"/>
    </row>
    <row r="627" spans="1:12" x14ac:dyDescent="0.3">
      <c r="A627" s="85" t="s">
        <v>5803</v>
      </c>
      <c r="B627" s="86" t="s">
        <v>6764</v>
      </c>
      <c r="C627" s="87" t="s">
        <v>6765</v>
      </c>
      <c r="D627" s="270">
        <f>+'Res att e accert plur'!G649</f>
        <v>0</v>
      </c>
      <c r="E627" s="271"/>
      <c r="F627" s="37" t="s">
        <v>5804</v>
      </c>
      <c r="G627" s="37" t="s">
        <v>5821</v>
      </c>
      <c r="H627" s="37" t="s">
        <v>5800</v>
      </c>
      <c r="I627" s="37">
        <v>2</v>
      </c>
      <c r="J627" s="37" t="s">
        <v>5805</v>
      </c>
      <c r="K627" s="37" t="s">
        <v>6220</v>
      </c>
      <c r="L627" s="38"/>
    </row>
    <row r="628" spans="1:12" x14ac:dyDescent="0.3">
      <c r="A628" s="33" t="s">
        <v>5802</v>
      </c>
      <c r="B628" s="39" t="s">
        <v>6766</v>
      </c>
      <c r="C628" s="40" t="s">
        <v>6767</v>
      </c>
      <c r="D628" s="271">
        <f>+D629</f>
        <v>0</v>
      </c>
      <c r="E628" s="271"/>
      <c r="F628" s="37"/>
      <c r="G628" s="37"/>
      <c r="H628" s="37"/>
      <c r="I628" s="37"/>
      <c r="J628" s="37"/>
      <c r="K628" s="37"/>
      <c r="L628" s="38"/>
    </row>
    <row r="629" spans="1:12" x14ac:dyDescent="0.3">
      <c r="A629" s="85" t="s">
        <v>5803</v>
      </c>
      <c r="B629" s="86" t="s">
        <v>6768</v>
      </c>
      <c r="C629" s="87" t="s">
        <v>6769</v>
      </c>
      <c r="D629" s="270">
        <f>+'Res att e accert plur'!G694</f>
        <v>0</v>
      </c>
      <c r="E629" s="271"/>
      <c r="F629" s="37" t="s">
        <v>5804</v>
      </c>
      <c r="G629" s="37" t="s">
        <v>5821</v>
      </c>
      <c r="H629" s="37" t="s">
        <v>5800</v>
      </c>
      <c r="I629" s="37">
        <v>2</v>
      </c>
      <c r="J629" s="37" t="s">
        <v>5805</v>
      </c>
      <c r="K629" s="37" t="s">
        <v>6220</v>
      </c>
      <c r="L629" s="38"/>
    </row>
    <row r="630" spans="1:12" x14ac:dyDescent="0.3">
      <c r="A630" s="33" t="s">
        <v>5802</v>
      </c>
      <c r="B630" s="39" t="s">
        <v>6770</v>
      </c>
      <c r="C630" s="40" t="s">
        <v>6771</v>
      </c>
      <c r="D630" s="271">
        <f>+D631</f>
        <v>0</v>
      </c>
      <c r="E630" s="271"/>
      <c r="F630" s="37"/>
      <c r="G630" s="37"/>
      <c r="H630" s="37"/>
      <c r="I630" s="37"/>
      <c r="J630" s="37"/>
      <c r="K630" s="37"/>
      <c r="L630" s="38"/>
    </row>
    <row r="631" spans="1:12" x14ac:dyDescent="0.3">
      <c r="A631" s="85" t="s">
        <v>5803</v>
      </c>
      <c r="B631" s="86" t="s">
        <v>6772</v>
      </c>
      <c r="C631" s="87" t="s">
        <v>6771</v>
      </c>
      <c r="D631" s="270">
        <f>+'Res att e accert plur'!G739</f>
        <v>0</v>
      </c>
      <c r="E631" s="271"/>
      <c r="F631" s="37" t="s">
        <v>5804</v>
      </c>
      <c r="G631" s="37" t="s">
        <v>5821</v>
      </c>
      <c r="H631" s="37" t="s">
        <v>5800</v>
      </c>
      <c r="I631" s="37">
        <v>2</v>
      </c>
      <c r="J631" s="37" t="s">
        <v>5805</v>
      </c>
      <c r="K631" s="37" t="s">
        <v>6220</v>
      </c>
      <c r="L631" s="38"/>
    </row>
    <row r="632" spans="1:12" x14ac:dyDescent="0.3">
      <c r="A632" s="33" t="s">
        <v>5802</v>
      </c>
      <c r="B632" s="39" t="s">
        <v>6773</v>
      </c>
      <c r="C632" s="40" t="s">
        <v>6774</v>
      </c>
      <c r="D632" s="271">
        <f>+D633</f>
        <v>0</v>
      </c>
      <c r="E632" s="271"/>
      <c r="F632" s="37"/>
      <c r="G632" s="37"/>
      <c r="H632" s="37"/>
      <c r="I632" s="37"/>
      <c r="J632" s="37"/>
      <c r="K632" s="37"/>
      <c r="L632" s="38"/>
    </row>
    <row r="633" spans="1:12" x14ac:dyDescent="0.3">
      <c r="A633" s="85" t="s">
        <v>5803</v>
      </c>
      <c r="B633" s="86" t="s">
        <v>6775</v>
      </c>
      <c r="C633" s="87" t="s">
        <v>6776</v>
      </c>
      <c r="D633" s="270">
        <f>+'Res att e accert plur'!G784</f>
        <v>0</v>
      </c>
      <c r="E633" s="271"/>
      <c r="F633" s="37" t="s">
        <v>5804</v>
      </c>
      <c r="G633" s="37" t="s">
        <v>5821</v>
      </c>
      <c r="H633" s="37" t="s">
        <v>5800</v>
      </c>
      <c r="I633" s="37">
        <v>2</v>
      </c>
      <c r="J633" s="37" t="s">
        <v>5805</v>
      </c>
      <c r="K633" s="37" t="s">
        <v>6220</v>
      </c>
      <c r="L633" s="38"/>
    </row>
    <row r="634" spans="1:12" x14ac:dyDescent="0.3">
      <c r="A634" s="33" t="s">
        <v>5802</v>
      </c>
      <c r="B634" s="39" t="s">
        <v>6777</v>
      </c>
      <c r="C634" s="40" t="s">
        <v>6778</v>
      </c>
      <c r="D634" s="271">
        <f>+D635</f>
        <v>0</v>
      </c>
      <c r="E634" s="271"/>
      <c r="F634" s="37"/>
      <c r="G634" s="37"/>
      <c r="H634" s="37"/>
      <c r="I634" s="37"/>
      <c r="J634" s="37"/>
      <c r="K634" s="37"/>
      <c r="L634" s="38"/>
    </row>
    <row r="635" spans="1:12" x14ac:dyDescent="0.3">
      <c r="A635" s="85" t="s">
        <v>5803</v>
      </c>
      <c r="B635" s="86" t="s">
        <v>6779</v>
      </c>
      <c r="C635" s="87" t="s">
        <v>6780</v>
      </c>
      <c r="D635" s="270">
        <f>+'Res att e accert plur'!G828</f>
        <v>0</v>
      </c>
      <c r="E635" s="271"/>
      <c r="F635" s="37" t="s">
        <v>5804</v>
      </c>
      <c r="G635" s="37" t="s">
        <v>5821</v>
      </c>
      <c r="H635" s="37" t="s">
        <v>5800</v>
      </c>
      <c r="I635" s="37">
        <v>2</v>
      </c>
      <c r="J635" s="37" t="s">
        <v>5805</v>
      </c>
      <c r="K635" s="37" t="s">
        <v>6220</v>
      </c>
      <c r="L635" s="38"/>
    </row>
    <row r="636" spans="1:12" x14ac:dyDescent="0.3">
      <c r="A636" s="33" t="s">
        <v>5802</v>
      </c>
      <c r="B636" s="39" t="s">
        <v>6781</v>
      </c>
      <c r="C636" s="40" t="s">
        <v>6782</v>
      </c>
      <c r="D636" s="271">
        <f>+D637</f>
        <v>0</v>
      </c>
      <c r="E636" s="271"/>
      <c r="F636" s="37"/>
      <c r="G636" s="37"/>
      <c r="H636" s="37"/>
      <c r="I636" s="37"/>
      <c r="J636" s="37"/>
      <c r="K636" s="37"/>
      <c r="L636" s="38"/>
    </row>
    <row r="637" spans="1:12" x14ac:dyDescent="0.3">
      <c r="A637" s="85" t="s">
        <v>5803</v>
      </c>
      <c r="B637" s="86" t="s">
        <v>6783</v>
      </c>
      <c r="C637" s="87" t="s">
        <v>6784</v>
      </c>
      <c r="D637" s="270">
        <f>+'Res att e accert plur'!G872</f>
        <v>0</v>
      </c>
      <c r="E637" s="271"/>
      <c r="F637" s="37" t="s">
        <v>5804</v>
      </c>
      <c r="G637" s="37" t="s">
        <v>5821</v>
      </c>
      <c r="H637" s="37" t="s">
        <v>5800</v>
      </c>
      <c r="I637" s="37">
        <v>2</v>
      </c>
      <c r="J637" s="37" t="s">
        <v>5805</v>
      </c>
      <c r="K637" s="37" t="s">
        <v>6220</v>
      </c>
      <c r="L637" s="38"/>
    </row>
    <row r="638" spans="1:12" x14ac:dyDescent="0.3">
      <c r="A638" s="33" t="s">
        <v>5801</v>
      </c>
      <c r="B638" s="34" t="s">
        <v>6785</v>
      </c>
      <c r="C638" s="35" t="s">
        <v>6786</v>
      </c>
      <c r="D638" s="321">
        <f>+D639+D641+D643+D645+D647+D649</f>
        <v>0</v>
      </c>
      <c r="E638" s="321"/>
      <c r="F638" s="37"/>
      <c r="G638" s="37"/>
      <c r="H638" s="37"/>
      <c r="I638" s="37"/>
      <c r="J638" s="37"/>
      <c r="K638" s="37"/>
      <c r="L638" s="38"/>
    </row>
    <row r="639" spans="1:12" x14ac:dyDescent="0.3">
      <c r="A639" s="33" t="s">
        <v>5802</v>
      </c>
      <c r="B639" s="39" t="s">
        <v>6787</v>
      </c>
      <c r="C639" s="40" t="s">
        <v>6788</v>
      </c>
      <c r="D639" s="271">
        <f>+D640</f>
        <v>0</v>
      </c>
      <c r="E639" s="271"/>
      <c r="F639" s="37"/>
      <c r="G639" s="37"/>
      <c r="H639" s="37"/>
      <c r="I639" s="37"/>
      <c r="J639" s="37"/>
      <c r="K639" s="37"/>
      <c r="L639" s="38"/>
    </row>
    <row r="640" spans="1:12" x14ac:dyDescent="0.3">
      <c r="A640" s="85" t="s">
        <v>5803</v>
      </c>
      <c r="B640" s="86" t="s">
        <v>6789</v>
      </c>
      <c r="C640" s="87" t="s">
        <v>6790</v>
      </c>
      <c r="D640" s="270">
        <f>+'Res att e accert plur'!G650</f>
        <v>0</v>
      </c>
      <c r="E640" s="271"/>
      <c r="F640" s="37" t="s">
        <v>5804</v>
      </c>
      <c r="G640" s="37" t="s">
        <v>5821</v>
      </c>
      <c r="H640" s="37" t="s">
        <v>5800</v>
      </c>
      <c r="I640" s="37">
        <v>2</v>
      </c>
      <c r="J640" s="37" t="s">
        <v>5805</v>
      </c>
      <c r="K640" s="37" t="s">
        <v>6225</v>
      </c>
      <c r="L640" s="38"/>
    </row>
    <row r="641" spans="1:12" x14ac:dyDescent="0.3">
      <c r="A641" s="33" t="s">
        <v>5802</v>
      </c>
      <c r="B641" s="39" t="s">
        <v>6791</v>
      </c>
      <c r="C641" s="40" t="s">
        <v>6792</v>
      </c>
      <c r="D641" s="271">
        <f>+D642</f>
        <v>0</v>
      </c>
      <c r="E641" s="271"/>
      <c r="F641" s="37"/>
      <c r="G641" s="37"/>
      <c r="H641" s="37"/>
      <c r="I641" s="37"/>
      <c r="J641" s="37"/>
      <c r="K641" s="37"/>
      <c r="L641" s="38"/>
    </row>
    <row r="642" spans="1:12" x14ac:dyDescent="0.3">
      <c r="A642" s="85" t="s">
        <v>5803</v>
      </c>
      <c r="B642" s="86" t="s">
        <v>6793</v>
      </c>
      <c r="C642" s="87" t="s">
        <v>6794</v>
      </c>
      <c r="D642" s="270">
        <f>+'Res att e accert plur'!G695</f>
        <v>0</v>
      </c>
      <c r="E642" s="271"/>
      <c r="F642" s="37" t="s">
        <v>5804</v>
      </c>
      <c r="G642" s="37" t="s">
        <v>5821</v>
      </c>
      <c r="H642" s="37" t="s">
        <v>5800</v>
      </c>
      <c r="I642" s="37">
        <v>2</v>
      </c>
      <c r="J642" s="37" t="s">
        <v>5805</v>
      </c>
      <c r="K642" s="37" t="s">
        <v>6225</v>
      </c>
      <c r="L642" s="38"/>
    </row>
    <row r="643" spans="1:12" x14ac:dyDescent="0.3">
      <c r="A643" s="33" t="s">
        <v>5802</v>
      </c>
      <c r="B643" s="39" t="s">
        <v>6795</v>
      </c>
      <c r="C643" s="40" t="s">
        <v>6796</v>
      </c>
      <c r="D643" s="271">
        <f>+D644</f>
        <v>0</v>
      </c>
      <c r="E643" s="271"/>
      <c r="F643" s="37"/>
      <c r="G643" s="37"/>
      <c r="H643" s="37"/>
      <c r="I643" s="37"/>
      <c r="J643" s="37"/>
      <c r="K643" s="37"/>
      <c r="L643" s="38"/>
    </row>
    <row r="644" spans="1:12" x14ac:dyDescent="0.3">
      <c r="A644" s="85" t="s">
        <v>5803</v>
      </c>
      <c r="B644" s="86" t="s">
        <v>6797</v>
      </c>
      <c r="C644" s="87" t="s">
        <v>6796</v>
      </c>
      <c r="D644" s="270">
        <f>+'Res att e accert plur'!G740</f>
        <v>0</v>
      </c>
      <c r="E644" s="271"/>
      <c r="F644" s="37" t="s">
        <v>5804</v>
      </c>
      <c r="G644" s="37" t="s">
        <v>5821</v>
      </c>
      <c r="H644" s="37" t="s">
        <v>5800</v>
      </c>
      <c r="I644" s="37">
        <v>2</v>
      </c>
      <c r="J644" s="37" t="s">
        <v>5805</v>
      </c>
      <c r="K644" s="37" t="s">
        <v>6225</v>
      </c>
      <c r="L644" s="38"/>
    </row>
    <row r="645" spans="1:12" ht="26.25" customHeight="1" x14ac:dyDescent="0.3">
      <c r="A645" s="33" t="s">
        <v>5802</v>
      </c>
      <c r="B645" s="39" t="s">
        <v>6798</v>
      </c>
      <c r="C645" s="40" t="s">
        <v>6799</v>
      </c>
      <c r="D645" s="271">
        <f>+D646</f>
        <v>0</v>
      </c>
      <c r="E645" s="271"/>
      <c r="F645" s="37"/>
      <c r="G645" s="37"/>
      <c r="H645" s="37"/>
      <c r="I645" s="37"/>
      <c r="J645" s="37"/>
      <c r="K645" s="37"/>
      <c r="L645" s="38"/>
    </row>
    <row r="646" spans="1:12" x14ac:dyDescent="0.3">
      <c r="A646" s="85" t="s">
        <v>5803</v>
      </c>
      <c r="B646" s="86" t="s">
        <v>6800</v>
      </c>
      <c r="C646" s="87" t="s">
        <v>6801</v>
      </c>
      <c r="D646" s="270">
        <f>+'Res att e accert plur'!G785</f>
        <v>0</v>
      </c>
      <c r="E646" s="271"/>
      <c r="F646" s="37" t="s">
        <v>5804</v>
      </c>
      <c r="G646" s="37" t="s">
        <v>5821</v>
      </c>
      <c r="H646" s="37" t="s">
        <v>5800</v>
      </c>
      <c r="I646" s="37">
        <v>2</v>
      </c>
      <c r="J646" s="37" t="s">
        <v>5805</v>
      </c>
      <c r="K646" s="37" t="s">
        <v>6225</v>
      </c>
      <c r="L646" s="38"/>
    </row>
    <row r="647" spans="1:12" x14ac:dyDescent="0.3">
      <c r="A647" s="33" t="s">
        <v>5802</v>
      </c>
      <c r="B647" s="39" t="s">
        <v>6802</v>
      </c>
      <c r="C647" s="40" t="s">
        <v>6803</v>
      </c>
      <c r="D647" s="271">
        <f>+D648</f>
        <v>0</v>
      </c>
      <c r="E647" s="271"/>
      <c r="F647" s="37"/>
      <c r="G647" s="37"/>
      <c r="H647" s="37"/>
      <c r="I647" s="37"/>
      <c r="J647" s="37"/>
      <c r="K647" s="37"/>
      <c r="L647" s="38"/>
    </row>
    <row r="648" spans="1:12" x14ac:dyDescent="0.3">
      <c r="A648" s="85" t="s">
        <v>5803</v>
      </c>
      <c r="B648" s="86" t="s">
        <v>6804</v>
      </c>
      <c r="C648" s="87" t="s">
        <v>6805</v>
      </c>
      <c r="D648" s="270">
        <f>+'Res att e accert plur'!G829</f>
        <v>0</v>
      </c>
      <c r="E648" s="271"/>
      <c r="F648" s="37" t="s">
        <v>5804</v>
      </c>
      <c r="G648" s="37" t="s">
        <v>5821</v>
      </c>
      <c r="H648" s="37" t="s">
        <v>5800</v>
      </c>
      <c r="I648" s="37">
        <v>2</v>
      </c>
      <c r="J648" s="37" t="s">
        <v>5805</v>
      </c>
      <c r="K648" s="37" t="s">
        <v>6225</v>
      </c>
      <c r="L648" s="38"/>
    </row>
    <row r="649" spans="1:12" x14ac:dyDescent="0.3">
      <c r="A649" s="33" t="s">
        <v>5802</v>
      </c>
      <c r="B649" s="39" t="s">
        <v>6806</v>
      </c>
      <c r="C649" s="40" t="s">
        <v>6807</v>
      </c>
      <c r="D649" s="271">
        <f>+D650</f>
        <v>0</v>
      </c>
      <c r="E649" s="271"/>
      <c r="F649" s="37"/>
      <c r="G649" s="37"/>
      <c r="H649" s="37"/>
      <c r="I649" s="37"/>
      <c r="J649" s="37"/>
      <c r="K649" s="37"/>
      <c r="L649" s="38"/>
    </row>
    <row r="650" spans="1:12" x14ac:dyDescent="0.3">
      <c r="A650" s="85" t="s">
        <v>5803</v>
      </c>
      <c r="B650" s="86" t="s">
        <v>6808</v>
      </c>
      <c r="C650" s="87" t="s">
        <v>6809</v>
      </c>
      <c r="D650" s="270">
        <f>+'Res att e accert plur'!G873</f>
        <v>0</v>
      </c>
      <c r="E650" s="271"/>
      <c r="F650" s="37" t="s">
        <v>5804</v>
      </c>
      <c r="G650" s="37" t="s">
        <v>5821</v>
      </c>
      <c r="H650" s="37" t="s">
        <v>5800</v>
      </c>
      <c r="I650" s="37">
        <v>2</v>
      </c>
      <c r="J650" s="37" t="s">
        <v>5805</v>
      </c>
      <c r="K650" s="37" t="s">
        <v>6225</v>
      </c>
      <c r="L650" s="38"/>
    </row>
    <row r="651" spans="1:12" x14ac:dyDescent="0.3">
      <c r="A651" s="33" t="s">
        <v>5801</v>
      </c>
      <c r="B651" s="34" t="s">
        <v>6810</v>
      </c>
      <c r="C651" s="35" t="s">
        <v>6811</v>
      </c>
      <c r="D651" s="321">
        <f>+D652+D655+D658+D661+D664+D667+D670</f>
        <v>0</v>
      </c>
      <c r="E651" s="321"/>
      <c r="F651" s="37"/>
      <c r="G651" s="37"/>
      <c r="H651" s="37"/>
      <c r="I651" s="37"/>
      <c r="J651" s="37"/>
      <c r="K651" s="37"/>
      <c r="L651" s="38"/>
    </row>
    <row r="652" spans="1:12" x14ac:dyDescent="0.3">
      <c r="A652" s="33" t="s">
        <v>5802</v>
      </c>
      <c r="B652" s="39" t="s">
        <v>6812</v>
      </c>
      <c r="C652" s="40" t="s">
        <v>6813</v>
      </c>
      <c r="D652" s="271">
        <f>+D653+D654</f>
        <v>0</v>
      </c>
      <c r="E652" s="271"/>
      <c r="F652" s="37"/>
      <c r="G652" s="37"/>
      <c r="H652" s="37"/>
      <c r="I652" s="37"/>
      <c r="J652" s="37"/>
      <c r="K652" s="37"/>
      <c r="L652" s="38"/>
    </row>
    <row r="653" spans="1:12" x14ac:dyDescent="0.3">
      <c r="A653" s="85" t="s">
        <v>5803</v>
      </c>
      <c r="B653" s="86" t="s">
        <v>6814</v>
      </c>
      <c r="C653" s="87" t="s">
        <v>6815</v>
      </c>
      <c r="D653" s="270">
        <f>+'Res att e accert plur'!G651</f>
        <v>0</v>
      </c>
      <c r="E653" s="271"/>
      <c r="F653" s="37" t="s">
        <v>5804</v>
      </c>
      <c r="G653" s="37" t="s">
        <v>5821</v>
      </c>
      <c r="H653" s="37" t="s">
        <v>5800</v>
      </c>
      <c r="I653" s="37">
        <v>2</v>
      </c>
      <c r="J653" s="37" t="s">
        <v>5805</v>
      </c>
      <c r="K653" s="37" t="s">
        <v>6816</v>
      </c>
      <c r="L653" s="38"/>
    </row>
    <row r="654" spans="1:12" x14ac:dyDescent="0.3">
      <c r="A654" s="85" t="s">
        <v>5803</v>
      </c>
      <c r="B654" s="86" t="s">
        <v>6817</v>
      </c>
      <c r="C654" s="87" t="s">
        <v>6818</v>
      </c>
      <c r="D654" s="270">
        <f>+'Res att e accert plur'!G652</f>
        <v>0</v>
      </c>
      <c r="E654" s="271"/>
      <c r="F654" s="37" t="s">
        <v>5804</v>
      </c>
      <c r="G654" s="37" t="s">
        <v>5821</v>
      </c>
      <c r="H654" s="37" t="s">
        <v>5800</v>
      </c>
      <c r="I654" s="37">
        <v>2</v>
      </c>
      <c r="J654" s="37" t="s">
        <v>5805</v>
      </c>
      <c r="K654" s="37" t="s">
        <v>6816</v>
      </c>
      <c r="L654" s="38"/>
    </row>
    <row r="655" spans="1:12" x14ac:dyDescent="0.3">
      <c r="A655" s="33" t="s">
        <v>5802</v>
      </c>
      <c r="B655" s="39" t="s">
        <v>6819</v>
      </c>
      <c r="C655" s="40" t="s">
        <v>6820</v>
      </c>
      <c r="D655" s="271">
        <f>+D656+D657</f>
        <v>0</v>
      </c>
      <c r="E655" s="271"/>
      <c r="F655" s="37"/>
      <c r="G655" s="37"/>
      <c r="H655" s="37"/>
      <c r="I655" s="37"/>
      <c r="J655" s="37"/>
      <c r="K655" s="37"/>
      <c r="L655" s="38"/>
    </row>
    <row r="656" spans="1:12" x14ac:dyDescent="0.3">
      <c r="A656" s="85" t="s">
        <v>5803</v>
      </c>
      <c r="B656" s="86" t="s">
        <v>6821</v>
      </c>
      <c r="C656" s="87" t="s">
        <v>6822</v>
      </c>
      <c r="D656" s="270">
        <f>+'Res att e accert plur'!G696</f>
        <v>0</v>
      </c>
      <c r="E656" s="271"/>
      <c r="F656" s="37" t="s">
        <v>5804</v>
      </c>
      <c r="G656" s="37" t="s">
        <v>5821</v>
      </c>
      <c r="H656" s="37" t="s">
        <v>5800</v>
      </c>
      <c r="I656" s="37">
        <v>2</v>
      </c>
      <c r="J656" s="37" t="s">
        <v>5805</v>
      </c>
      <c r="K656" s="37" t="s">
        <v>6816</v>
      </c>
      <c r="L656" s="38"/>
    </row>
    <row r="657" spans="1:12" x14ac:dyDescent="0.3">
      <c r="A657" s="85" t="s">
        <v>5803</v>
      </c>
      <c r="B657" s="86" t="s">
        <v>6823</v>
      </c>
      <c r="C657" s="87" t="s">
        <v>6824</v>
      </c>
      <c r="D657" s="270">
        <f>+'Res att e accert plur'!G697</f>
        <v>0</v>
      </c>
      <c r="E657" s="271"/>
      <c r="F657" s="37" t="s">
        <v>5804</v>
      </c>
      <c r="G657" s="37" t="s">
        <v>5821</v>
      </c>
      <c r="H657" s="37" t="s">
        <v>5800</v>
      </c>
      <c r="I657" s="37">
        <v>2</v>
      </c>
      <c r="J657" s="37" t="s">
        <v>5805</v>
      </c>
      <c r="K657" s="37" t="s">
        <v>6816</v>
      </c>
      <c r="L657" s="38"/>
    </row>
    <row r="658" spans="1:12" x14ac:dyDescent="0.3">
      <c r="A658" s="33" t="s">
        <v>5802</v>
      </c>
      <c r="B658" s="39" t="s">
        <v>6825</v>
      </c>
      <c r="C658" s="40" t="s">
        <v>6826</v>
      </c>
      <c r="D658" s="271">
        <f>+D659+D660</f>
        <v>0</v>
      </c>
      <c r="E658" s="271"/>
      <c r="F658" s="37"/>
      <c r="G658" s="37"/>
      <c r="H658" s="37"/>
      <c r="I658" s="37"/>
      <c r="J658" s="37"/>
      <c r="K658" s="37"/>
      <c r="L658" s="38"/>
    </row>
    <row r="659" spans="1:12" x14ac:dyDescent="0.3">
      <c r="A659" s="85" t="s">
        <v>5803</v>
      </c>
      <c r="B659" s="86" t="s">
        <v>6827</v>
      </c>
      <c r="C659" s="87" t="s">
        <v>6828</v>
      </c>
      <c r="D659" s="270">
        <f>+'Res att e accert plur'!G741</f>
        <v>0</v>
      </c>
      <c r="E659" s="271"/>
      <c r="F659" s="37" t="s">
        <v>5804</v>
      </c>
      <c r="G659" s="37" t="s">
        <v>5821</v>
      </c>
      <c r="H659" s="37" t="s">
        <v>5800</v>
      </c>
      <c r="I659" s="37">
        <v>2</v>
      </c>
      <c r="J659" s="37" t="s">
        <v>5805</v>
      </c>
      <c r="K659" s="37" t="s">
        <v>6816</v>
      </c>
      <c r="L659" s="38"/>
    </row>
    <row r="660" spans="1:12" x14ac:dyDescent="0.3">
      <c r="A660" s="85" t="s">
        <v>5803</v>
      </c>
      <c r="B660" s="86" t="s">
        <v>6829</v>
      </c>
      <c r="C660" s="87" t="s">
        <v>6826</v>
      </c>
      <c r="D660" s="270">
        <f>+'Res att e accert plur'!G742</f>
        <v>0</v>
      </c>
      <c r="E660" s="271"/>
      <c r="F660" s="37" t="s">
        <v>5804</v>
      </c>
      <c r="G660" s="37" t="s">
        <v>5821</v>
      </c>
      <c r="H660" s="37" t="s">
        <v>5800</v>
      </c>
      <c r="I660" s="37">
        <v>2</v>
      </c>
      <c r="J660" s="37" t="s">
        <v>5805</v>
      </c>
      <c r="K660" s="37" t="s">
        <v>6816</v>
      </c>
      <c r="L660" s="38"/>
    </row>
    <row r="661" spans="1:12" x14ac:dyDescent="0.3">
      <c r="A661" s="33" t="s">
        <v>5802</v>
      </c>
      <c r="B661" s="39" t="s">
        <v>6830</v>
      </c>
      <c r="C661" s="40" t="s">
        <v>6831</v>
      </c>
      <c r="D661" s="271">
        <f>+D662+D663</f>
        <v>0</v>
      </c>
      <c r="E661" s="271"/>
      <c r="F661" s="37"/>
      <c r="G661" s="37"/>
      <c r="H661" s="37"/>
      <c r="I661" s="37"/>
      <c r="J661" s="37"/>
      <c r="K661" s="37"/>
      <c r="L661" s="38"/>
    </row>
    <row r="662" spans="1:12" x14ac:dyDescent="0.3">
      <c r="A662" s="85" t="s">
        <v>5803</v>
      </c>
      <c r="B662" s="86" t="s">
        <v>6832</v>
      </c>
      <c r="C662" s="87" t="s">
        <v>6833</v>
      </c>
      <c r="D662" s="270">
        <f>+'Res att e accert plur'!G786</f>
        <v>0</v>
      </c>
      <c r="E662" s="271"/>
      <c r="F662" s="37" t="s">
        <v>5804</v>
      </c>
      <c r="G662" s="37" t="s">
        <v>5821</v>
      </c>
      <c r="H662" s="37" t="s">
        <v>5800</v>
      </c>
      <c r="I662" s="37">
        <v>2</v>
      </c>
      <c r="J662" s="37" t="s">
        <v>5805</v>
      </c>
      <c r="K662" s="37" t="s">
        <v>6816</v>
      </c>
      <c r="L662" s="38"/>
    </row>
    <row r="663" spans="1:12" x14ac:dyDescent="0.3">
      <c r="A663" s="85" t="s">
        <v>5803</v>
      </c>
      <c r="B663" s="86" t="s">
        <v>6834</v>
      </c>
      <c r="C663" s="87" t="s">
        <v>6835</v>
      </c>
      <c r="D663" s="270">
        <f>+'Res att e accert plur'!G787</f>
        <v>0</v>
      </c>
      <c r="E663" s="271"/>
      <c r="F663" s="37" t="s">
        <v>5804</v>
      </c>
      <c r="G663" s="37" t="s">
        <v>5821</v>
      </c>
      <c r="H663" s="37" t="s">
        <v>5800</v>
      </c>
      <c r="I663" s="37">
        <v>2</v>
      </c>
      <c r="J663" s="37" t="s">
        <v>5805</v>
      </c>
      <c r="K663" s="37" t="s">
        <v>6816</v>
      </c>
      <c r="L663" s="38"/>
    </row>
    <row r="664" spans="1:12" x14ac:dyDescent="0.3">
      <c r="A664" s="33" t="s">
        <v>5802</v>
      </c>
      <c r="B664" s="39" t="s">
        <v>6836</v>
      </c>
      <c r="C664" s="40" t="s">
        <v>6837</v>
      </c>
      <c r="D664" s="271">
        <f>+D665+D666</f>
        <v>0</v>
      </c>
      <c r="E664" s="271"/>
      <c r="F664" s="37"/>
      <c r="G664" s="37"/>
      <c r="H664" s="37"/>
      <c r="I664" s="37"/>
      <c r="J664" s="37"/>
      <c r="K664" s="37"/>
      <c r="L664" s="38"/>
    </row>
    <row r="665" spans="1:12" x14ac:dyDescent="0.3">
      <c r="A665" s="85" t="s">
        <v>5803</v>
      </c>
      <c r="B665" s="86" t="s">
        <v>6838</v>
      </c>
      <c r="C665" s="87" t="s">
        <v>6839</v>
      </c>
      <c r="D665" s="270">
        <f>+'Res att e accert plur'!G830</f>
        <v>0</v>
      </c>
      <c r="E665" s="271"/>
      <c r="F665" s="37" t="s">
        <v>5804</v>
      </c>
      <c r="G665" s="37" t="s">
        <v>5821</v>
      </c>
      <c r="H665" s="37" t="s">
        <v>5800</v>
      </c>
      <c r="I665" s="37">
        <v>2</v>
      </c>
      <c r="J665" s="37" t="s">
        <v>5805</v>
      </c>
      <c r="K665" s="37" t="s">
        <v>6816</v>
      </c>
      <c r="L665" s="38"/>
    </row>
    <row r="666" spans="1:12" x14ac:dyDescent="0.3">
      <c r="A666" s="85" t="s">
        <v>5803</v>
      </c>
      <c r="B666" s="86" t="s">
        <v>6840</v>
      </c>
      <c r="C666" s="87" t="s">
        <v>6841</v>
      </c>
      <c r="D666" s="270">
        <f>+'Res att e accert plur'!G831</f>
        <v>0</v>
      </c>
      <c r="E666" s="271"/>
      <c r="F666" s="37" t="s">
        <v>5804</v>
      </c>
      <c r="G666" s="37" t="s">
        <v>5821</v>
      </c>
      <c r="H666" s="37" t="s">
        <v>5800</v>
      </c>
      <c r="I666" s="37">
        <v>2</v>
      </c>
      <c r="J666" s="37" t="s">
        <v>5805</v>
      </c>
      <c r="K666" s="37" t="s">
        <v>6816</v>
      </c>
      <c r="L666" s="38"/>
    </row>
    <row r="667" spans="1:12" x14ac:dyDescent="0.3">
      <c r="A667" s="33" t="s">
        <v>5802</v>
      </c>
      <c r="B667" s="39" t="s">
        <v>6842</v>
      </c>
      <c r="C667" s="40" t="s">
        <v>6843</v>
      </c>
      <c r="D667" s="271">
        <f>+D668+D669</f>
        <v>0</v>
      </c>
      <c r="E667" s="271"/>
      <c r="F667" s="37"/>
      <c r="G667" s="37"/>
      <c r="H667" s="37"/>
      <c r="I667" s="37"/>
      <c r="J667" s="37"/>
      <c r="K667" s="37"/>
      <c r="L667" s="38"/>
    </row>
    <row r="668" spans="1:12" x14ac:dyDescent="0.3">
      <c r="A668" s="85" t="s">
        <v>5803</v>
      </c>
      <c r="B668" s="86" t="s">
        <v>6844</v>
      </c>
      <c r="C668" s="87" t="s">
        <v>6845</v>
      </c>
      <c r="D668" s="270">
        <f>+'Res att e accert plur'!G879</f>
        <v>0</v>
      </c>
      <c r="E668" s="271"/>
      <c r="F668" s="37" t="s">
        <v>5804</v>
      </c>
      <c r="G668" s="37" t="s">
        <v>5821</v>
      </c>
      <c r="H668" s="37" t="s">
        <v>5800</v>
      </c>
      <c r="I668" s="37">
        <v>2</v>
      </c>
      <c r="J668" s="37" t="s">
        <v>5805</v>
      </c>
      <c r="K668" s="37" t="s">
        <v>6816</v>
      </c>
      <c r="L668" s="38"/>
    </row>
    <row r="669" spans="1:12" x14ac:dyDescent="0.3">
      <c r="A669" s="85" t="s">
        <v>5803</v>
      </c>
      <c r="B669" s="86" t="s">
        <v>6846</v>
      </c>
      <c r="C669" s="90" t="s">
        <v>9618</v>
      </c>
      <c r="D669" s="270">
        <f>+'Res att e accert plur'!G880</f>
        <v>0</v>
      </c>
      <c r="E669" s="271"/>
      <c r="F669" s="37" t="s">
        <v>5804</v>
      </c>
      <c r="G669" s="37" t="s">
        <v>5821</v>
      </c>
      <c r="H669" s="37" t="s">
        <v>5800</v>
      </c>
      <c r="I669" s="37">
        <v>2</v>
      </c>
      <c r="J669" s="37" t="s">
        <v>5805</v>
      </c>
      <c r="K669" s="37" t="s">
        <v>6816</v>
      </c>
      <c r="L669" s="38"/>
    </row>
    <row r="670" spans="1:12" x14ac:dyDescent="0.3">
      <c r="A670" s="33" t="s">
        <v>5802</v>
      </c>
      <c r="B670" s="39" t="s">
        <v>6847</v>
      </c>
      <c r="C670" s="40" t="s">
        <v>6848</v>
      </c>
      <c r="D670" s="271">
        <f>+D671+D672</f>
        <v>0</v>
      </c>
      <c r="E670" s="271"/>
      <c r="F670" s="37"/>
      <c r="G670" s="37"/>
      <c r="H670" s="37"/>
      <c r="I670" s="37"/>
      <c r="J670" s="37"/>
      <c r="K670" s="37"/>
      <c r="L670" s="38"/>
    </row>
    <row r="671" spans="1:12" x14ac:dyDescent="0.3">
      <c r="A671" s="85" t="s">
        <v>5803</v>
      </c>
      <c r="B671" s="86" t="s">
        <v>6849</v>
      </c>
      <c r="C671" s="87" t="s">
        <v>6850</v>
      </c>
      <c r="D671" s="270">
        <f>+'Res att e accert plur'!G874</f>
        <v>0</v>
      </c>
      <c r="E671" s="271"/>
      <c r="F671" s="37" t="s">
        <v>5804</v>
      </c>
      <c r="G671" s="37" t="s">
        <v>5821</v>
      </c>
      <c r="H671" s="37" t="s">
        <v>5800</v>
      </c>
      <c r="I671" s="37">
        <v>2</v>
      </c>
      <c r="J671" s="37" t="s">
        <v>5805</v>
      </c>
      <c r="K671" s="37" t="s">
        <v>6816</v>
      </c>
      <c r="L671" s="38"/>
    </row>
    <row r="672" spans="1:12" x14ac:dyDescent="0.3">
      <c r="A672" s="85" t="s">
        <v>5803</v>
      </c>
      <c r="B672" s="86" t="s">
        <v>6851</v>
      </c>
      <c r="C672" s="87" t="s">
        <v>6852</v>
      </c>
      <c r="D672" s="270">
        <f>+'Res att e accert plur'!G875</f>
        <v>0</v>
      </c>
      <c r="E672" s="271"/>
      <c r="F672" s="37" t="s">
        <v>5804</v>
      </c>
      <c r="G672" s="37" t="s">
        <v>5821</v>
      </c>
      <c r="H672" s="37" t="s">
        <v>5800</v>
      </c>
      <c r="I672" s="37">
        <v>2</v>
      </c>
      <c r="J672" s="37" t="s">
        <v>5805</v>
      </c>
      <c r="K672" s="37" t="s">
        <v>6816</v>
      </c>
      <c r="L672" s="38"/>
    </row>
    <row r="673" spans="1:12" x14ac:dyDescent="0.3">
      <c r="A673" s="33" t="s">
        <v>5801</v>
      </c>
      <c r="B673" s="34" t="s">
        <v>6853</v>
      </c>
      <c r="C673" s="35" t="s">
        <v>6854</v>
      </c>
      <c r="D673" s="321">
        <f>+D674+D679+D684+D689+D694+D699</f>
        <v>0</v>
      </c>
      <c r="E673" s="321"/>
      <c r="F673" s="37"/>
      <c r="G673" s="37"/>
      <c r="H673" s="37"/>
      <c r="I673" s="37"/>
      <c r="J673" s="37"/>
      <c r="K673" s="37"/>
      <c r="L673" s="38"/>
    </row>
    <row r="674" spans="1:12" x14ac:dyDescent="0.3">
      <c r="A674" s="33" t="s">
        <v>5802</v>
      </c>
      <c r="B674" s="39" t="s">
        <v>6855</v>
      </c>
      <c r="C674" s="40" t="s">
        <v>6856</v>
      </c>
      <c r="D674" s="271">
        <f>SUM(D675:D678)</f>
        <v>0</v>
      </c>
      <c r="E674" s="271"/>
      <c r="F674" s="37"/>
      <c r="G674" s="37"/>
      <c r="H674" s="37"/>
      <c r="I674" s="37"/>
      <c r="J674" s="37"/>
      <c r="K674" s="37"/>
      <c r="L674" s="38"/>
    </row>
    <row r="675" spans="1:12" x14ac:dyDescent="0.3">
      <c r="A675" s="85" t="s">
        <v>5803</v>
      </c>
      <c r="B675" s="86" t="s">
        <v>6857</v>
      </c>
      <c r="C675" s="87" t="s">
        <v>6858</v>
      </c>
      <c r="D675" s="270">
        <f>+'Res att e accert plur'!G648</f>
        <v>0</v>
      </c>
      <c r="E675" s="271"/>
      <c r="F675" s="37" t="s">
        <v>5804</v>
      </c>
      <c r="G675" s="37" t="s">
        <v>5821</v>
      </c>
      <c r="H675" s="37" t="s">
        <v>5800</v>
      </c>
      <c r="I675" s="37">
        <v>2</v>
      </c>
      <c r="J675" s="37" t="s">
        <v>5805</v>
      </c>
      <c r="K675" s="37" t="s">
        <v>6816</v>
      </c>
      <c r="L675" s="38"/>
    </row>
    <row r="676" spans="1:12" x14ac:dyDescent="0.3">
      <c r="A676" s="85" t="s">
        <v>5803</v>
      </c>
      <c r="B676" s="86" t="s">
        <v>6859</v>
      </c>
      <c r="C676" s="87" t="s">
        <v>6860</v>
      </c>
      <c r="D676" s="270">
        <f>+'Res att e accert plur'!G653</f>
        <v>0</v>
      </c>
      <c r="E676" s="271"/>
      <c r="F676" s="37" t="s">
        <v>5804</v>
      </c>
      <c r="G676" s="37" t="s">
        <v>5821</v>
      </c>
      <c r="H676" s="37" t="s">
        <v>5800</v>
      </c>
      <c r="I676" s="37">
        <v>2</v>
      </c>
      <c r="J676" s="37" t="s">
        <v>5805</v>
      </c>
      <c r="K676" s="37" t="s">
        <v>6816</v>
      </c>
      <c r="L676" s="38"/>
    </row>
    <row r="677" spans="1:12" x14ac:dyDescent="0.3">
      <c r="A677" s="85" t="s">
        <v>5803</v>
      </c>
      <c r="B677" s="86" t="s">
        <v>6861</v>
      </c>
      <c r="C677" s="87" t="s">
        <v>6862</v>
      </c>
      <c r="D677" s="270">
        <f>+'Res att e accert plur'!G654</f>
        <v>0</v>
      </c>
      <c r="E677" s="271"/>
      <c r="F677" s="37" t="s">
        <v>5804</v>
      </c>
      <c r="G677" s="37" t="s">
        <v>5821</v>
      </c>
      <c r="H677" s="37" t="s">
        <v>5800</v>
      </c>
      <c r="I677" s="37">
        <v>2</v>
      </c>
      <c r="J677" s="37" t="s">
        <v>5805</v>
      </c>
      <c r="K677" s="37" t="s">
        <v>6816</v>
      </c>
      <c r="L677" s="38"/>
    </row>
    <row r="678" spans="1:12" x14ac:dyDescent="0.3">
      <c r="A678" s="85" t="s">
        <v>5803</v>
      </c>
      <c r="B678" s="86" t="s">
        <v>6863</v>
      </c>
      <c r="C678" s="87" t="s">
        <v>6864</v>
      </c>
      <c r="D678" s="270">
        <f>+'Res att e accert plur'!G655</f>
        <v>0</v>
      </c>
      <c r="E678" s="271"/>
      <c r="F678" s="37" t="s">
        <v>5804</v>
      </c>
      <c r="G678" s="37" t="s">
        <v>5821</v>
      </c>
      <c r="H678" s="37" t="s">
        <v>5800</v>
      </c>
      <c r="I678" s="37">
        <v>2</v>
      </c>
      <c r="J678" s="37" t="s">
        <v>5805</v>
      </c>
      <c r="K678" s="37" t="s">
        <v>6816</v>
      </c>
      <c r="L678" s="38"/>
    </row>
    <row r="679" spans="1:12" x14ac:dyDescent="0.3">
      <c r="A679" s="33" t="s">
        <v>5802</v>
      </c>
      <c r="B679" s="39" t="s">
        <v>6865</v>
      </c>
      <c r="C679" s="40" t="s">
        <v>6866</v>
      </c>
      <c r="D679" s="271">
        <f>SUM(D680:D683)</f>
        <v>0</v>
      </c>
      <c r="E679" s="271"/>
      <c r="F679" s="37"/>
      <c r="G679" s="37"/>
      <c r="H679" s="37"/>
      <c r="I679" s="37"/>
      <c r="J679" s="37"/>
      <c r="K679" s="37"/>
      <c r="L679" s="38"/>
    </row>
    <row r="680" spans="1:12" x14ac:dyDescent="0.3">
      <c r="A680" s="85" t="s">
        <v>5803</v>
      </c>
      <c r="B680" s="86" t="s">
        <v>6867</v>
      </c>
      <c r="C680" s="87" t="s">
        <v>6868</v>
      </c>
      <c r="D680" s="270">
        <f>+'Res att e accert plur'!G693</f>
        <v>0</v>
      </c>
      <c r="E680" s="271"/>
      <c r="F680" s="37" t="s">
        <v>5804</v>
      </c>
      <c r="G680" s="37" t="s">
        <v>5821</v>
      </c>
      <c r="H680" s="37" t="s">
        <v>5800</v>
      </c>
      <c r="I680" s="37">
        <v>2</v>
      </c>
      <c r="J680" s="37" t="s">
        <v>5805</v>
      </c>
      <c r="K680" s="37" t="s">
        <v>6816</v>
      </c>
      <c r="L680" s="38"/>
    </row>
    <row r="681" spans="1:12" x14ac:dyDescent="0.3">
      <c r="A681" s="85" t="s">
        <v>5803</v>
      </c>
      <c r="B681" s="86" t="s">
        <v>6869</v>
      </c>
      <c r="C681" s="87" t="s">
        <v>6870</v>
      </c>
      <c r="D681" s="270">
        <f>+'Res att e accert plur'!G698</f>
        <v>0</v>
      </c>
      <c r="E681" s="271"/>
      <c r="F681" s="37" t="s">
        <v>5804</v>
      </c>
      <c r="G681" s="37" t="s">
        <v>5821</v>
      </c>
      <c r="H681" s="37" t="s">
        <v>5800</v>
      </c>
      <c r="I681" s="37">
        <v>2</v>
      </c>
      <c r="J681" s="37" t="s">
        <v>5805</v>
      </c>
      <c r="K681" s="37" t="s">
        <v>6816</v>
      </c>
      <c r="L681" s="38"/>
    </row>
    <row r="682" spans="1:12" x14ac:dyDescent="0.3">
      <c r="A682" s="85" t="s">
        <v>5803</v>
      </c>
      <c r="B682" s="86" t="s">
        <v>6871</v>
      </c>
      <c r="C682" s="87" t="s">
        <v>6872</v>
      </c>
      <c r="D682" s="270">
        <f>+'Res att e accert plur'!G699</f>
        <v>0</v>
      </c>
      <c r="E682" s="271"/>
      <c r="F682" s="37" t="s">
        <v>5804</v>
      </c>
      <c r="G682" s="37" t="s">
        <v>5821</v>
      </c>
      <c r="H682" s="37" t="s">
        <v>5800</v>
      </c>
      <c r="I682" s="37">
        <v>2</v>
      </c>
      <c r="J682" s="37" t="s">
        <v>5805</v>
      </c>
      <c r="K682" s="37" t="s">
        <v>6816</v>
      </c>
      <c r="L682" s="38"/>
    </row>
    <row r="683" spans="1:12" x14ac:dyDescent="0.3">
      <c r="A683" s="85" t="s">
        <v>5803</v>
      </c>
      <c r="B683" s="86" t="s">
        <v>6873</v>
      </c>
      <c r="C683" s="87" t="s">
        <v>6874</v>
      </c>
      <c r="D683" s="270">
        <f>+'Res att e accert plur'!G700</f>
        <v>0</v>
      </c>
      <c r="E683" s="271"/>
      <c r="F683" s="37" t="s">
        <v>5804</v>
      </c>
      <c r="G683" s="37" t="s">
        <v>5821</v>
      </c>
      <c r="H683" s="37" t="s">
        <v>5800</v>
      </c>
      <c r="I683" s="37">
        <v>2</v>
      </c>
      <c r="J683" s="37" t="s">
        <v>5805</v>
      </c>
      <c r="K683" s="37" t="s">
        <v>6816</v>
      </c>
      <c r="L683" s="38"/>
    </row>
    <row r="684" spans="1:12" x14ac:dyDescent="0.3">
      <c r="A684" s="33" t="s">
        <v>5802</v>
      </c>
      <c r="B684" s="39" t="s">
        <v>6875</v>
      </c>
      <c r="C684" s="40" t="s">
        <v>6876</v>
      </c>
      <c r="D684" s="271">
        <f>SUM(D685:D688)</f>
        <v>0</v>
      </c>
      <c r="E684" s="271"/>
      <c r="F684" s="37"/>
      <c r="G684" s="37"/>
      <c r="H684" s="37"/>
      <c r="I684" s="37"/>
      <c r="J684" s="37"/>
      <c r="K684" s="37"/>
      <c r="L684" s="38"/>
    </row>
    <row r="685" spans="1:12" x14ac:dyDescent="0.3">
      <c r="A685" s="85" t="s">
        <v>5803</v>
      </c>
      <c r="B685" s="86" t="s">
        <v>6877</v>
      </c>
      <c r="C685" s="87" t="s">
        <v>6878</v>
      </c>
      <c r="D685" s="270">
        <f>+'Res att e accert plur'!G738</f>
        <v>0</v>
      </c>
      <c r="E685" s="271"/>
      <c r="F685" s="37" t="s">
        <v>5804</v>
      </c>
      <c r="G685" s="37" t="s">
        <v>5821</v>
      </c>
      <c r="H685" s="37" t="s">
        <v>5800</v>
      </c>
      <c r="I685" s="37">
        <v>2</v>
      </c>
      <c r="J685" s="37" t="s">
        <v>5805</v>
      </c>
      <c r="K685" s="37" t="s">
        <v>6816</v>
      </c>
      <c r="L685" s="38"/>
    </row>
    <row r="686" spans="1:12" x14ac:dyDescent="0.3">
      <c r="A686" s="85" t="s">
        <v>5803</v>
      </c>
      <c r="B686" s="86" t="s">
        <v>6879</v>
      </c>
      <c r="C686" s="87" t="s">
        <v>6880</v>
      </c>
      <c r="D686" s="270">
        <f>+'Res att e accert plur'!G743</f>
        <v>0</v>
      </c>
      <c r="E686" s="271"/>
      <c r="F686" s="37" t="s">
        <v>5804</v>
      </c>
      <c r="G686" s="37" t="s">
        <v>5821</v>
      </c>
      <c r="H686" s="37" t="s">
        <v>5800</v>
      </c>
      <c r="I686" s="37">
        <v>2</v>
      </c>
      <c r="J686" s="37" t="s">
        <v>5805</v>
      </c>
      <c r="K686" s="37" t="s">
        <v>6816</v>
      </c>
      <c r="L686" s="38"/>
    </row>
    <row r="687" spans="1:12" x14ac:dyDescent="0.3">
      <c r="A687" s="85" t="s">
        <v>5803</v>
      </c>
      <c r="B687" s="86" t="s">
        <v>6881</v>
      </c>
      <c r="C687" s="87" t="s">
        <v>6882</v>
      </c>
      <c r="D687" s="270">
        <f>+'Res att e accert plur'!G744</f>
        <v>0</v>
      </c>
      <c r="E687" s="271"/>
      <c r="F687" s="37" t="s">
        <v>5804</v>
      </c>
      <c r="G687" s="37" t="s">
        <v>5821</v>
      </c>
      <c r="H687" s="37" t="s">
        <v>5800</v>
      </c>
      <c r="I687" s="37">
        <v>2</v>
      </c>
      <c r="J687" s="37" t="s">
        <v>5805</v>
      </c>
      <c r="K687" s="37" t="s">
        <v>6816</v>
      </c>
      <c r="L687" s="38"/>
    </row>
    <row r="688" spans="1:12" x14ac:dyDescent="0.3">
      <c r="A688" s="85" t="s">
        <v>5803</v>
      </c>
      <c r="B688" s="86" t="s">
        <v>6883</v>
      </c>
      <c r="C688" s="87" t="s">
        <v>6884</v>
      </c>
      <c r="D688" s="270">
        <f>+'Res att e accert plur'!G745</f>
        <v>0</v>
      </c>
      <c r="E688" s="271"/>
      <c r="F688" s="37" t="s">
        <v>5804</v>
      </c>
      <c r="G688" s="37" t="s">
        <v>5821</v>
      </c>
      <c r="H688" s="37" t="s">
        <v>5800</v>
      </c>
      <c r="I688" s="37">
        <v>2</v>
      </c>
      <c r="J688" s="37" t="s">
        <v>5805</v>
      </c>
      <c r="K688" s="37" t="s">
        <v>6816</v>
      </c>
      <c r="L688" s="38"/>
    </row>
    <row r="689" spans="1:12" x14ac:dyDescent="0.3">
      <c r="A689" s="33" t="s">
        <v>5802</v>
      </c>
      <c r="B689" s="39" t="s">
        <v>6885</v>
      </c>
      <c r="C689" s="40" t="s">
        <v>6886</v>
      </c>
      <c r="D689" s="271">
        <f>SUM(D690:D693)</f>
        <v>0</v>
      </c>
      <c r="E689" s="271"/>
      <c r="F689" s="37"/>
      <c r="G689" s="37"/>
      <c r="H689" s="37"/>
      <c r="I689" s="37"/>
      <c r="J689" s="37"/>
      <c r="K689" s="37"/>
      <c r="L689" s="38"/>
    </row>
    <row r="690" spans="1:12" x14ac:dyDescent="0.3">
      <c r="A690" s="85" t="s">
        <v>5803</v>
      </c>
      <c r="B690" s="86" t="s">
        <v>6887</v>
      </c>
      <c r="C690" s="87" t="s">
        <v>6888</v>
      </c>
      <c r="D690" s="270">
        <f>+'Res att e accert plur'!G783</f>
        <v>0</v>
      </c>
      <c r="E690" s="271"/>
      <c r="F690" s="37" t="s">
        <v>5804</v>
      </c>
      <c r="G690" s="37" t="s">
        <v>5821</v>
      </c>
      <c r="H690" s="37" t="s">
        <v>5800</v>
      </c>
      <c r="I690" s="37">
        <v>2</v>
      </c>
      <c r="J690" s="37" t="s">
        <v>5805</v>
      </c>
      <c r="K690" s="37" t="s">
        <v>6816</v>
      </c>
      <c r="L690" s="38"/>
    </row>
    <row r="691" spans="1:12" x14ac:dyDescent="0.3">
      <c r="A691" s="85" t="s">
        <v>5803</v>
      </c>
      <c r="B691" s="86" t="s">
        <v>6889</v>
      </c>
      <c r="C691" s="87" t="s">
        <v>6890</v>
      </c>
      <c r="D691" s="270">
        <f>+'Res att e accert plur'!G788</f>
        <v>0</v>
      </c>
      <c r="E691" s="271"/>
      <c r="F691" s="37" t="s">
        <v>5804</v>
      </c>
      <c r="G691" s="37" t="s">
        <v>5821</v>
      </c>
      <c r="H691" s="37" t="s">
        <v>5800</v>
      </c>
      <c r="I691" s="37">
        <v>2</v>
      </c>
      <c r="J691" s="37" t="s">
        <v>5805</v>
      </c>
      <c r="K691" s="37" t="s">
        <v>6816</v>
      </c>
      <c r="L691" s="38"/>
    </row>
    <row r="692" spans="1:12" x14ac:dyDescent="0.3">
      <c r="A692" s="85" t="s">
        <v>5803</v>
      </c>
      <c r="B692" s="86" t="s">
        <v>6891</v>
      </c>
      <c r="C692" s="87" t="s">
        <v>6892</v>
      </c>
      <c r="D692" s="270">
        <f>+'Res att e accert plur'!G789</f>
        <v>0</v>
      </c>
      <c r="E692" s="271"/>
      <c r="F692" s="37" t="s">
        <v>5804</v>
      </c>
      <c r="G692" s="37" t="s">
        <v>5821</v>
      </c>
      <c r="H692" s="37" t="s">
        <v>5800</v>
      </c>
      <c r="I692" s="37">
        <v>2</v>
      </c>
      <c r="J692" s="37" t="s">
        <v>5805</v>
      </c>
      <c r="K692" s="37" t="s">
        <v>6816</v>
      </c>
      <c r="L692" s="38"/>
    </row>
    <row r="693" spans="1:12" x14ac:dyDescent="0.3">
      <c r="A693" s="85" t="s">
        <v>5803</v>
      </c>
      <c r="B693" s="86" t="s">
        <v>6893</v>
      </c>
      <c r="C693" s="87" t="s">
        <v>6894</v>
      </c>
      <c r="D693" s="270">
        <f>+'Res att e accert plur'!G790</f>
        <v>0</v>
      </c>
      <c r="E693" s="271"/>
      <c r="F693" s="37" t="s">
        <v>5804</v>
      </c>
      <c r="G693" s="37" t="s">
        <v>5821</v>
      </c>
      <c r="H693" s="37" t="s">
        <v>5800</v>
      </c>
      <c r="I693" s="37">
        <v>2</v>
      </c>
      <c r="J693" s="37" t="s">
        <v>5805</v>
      </c>
      <c r="K693" s="37" t="s">
        <v>6816</v>
      </c>
      <c r="L693" s="38"/>
    </row>
    <row r="694" spans="1:12" x14ac:dyDescent="0.3">
      <c r="A694" s="33" t="s">
        <v>5802</v>
      </c>
      <c r="B694" s="39" t="s">
        <v>6895</v>
      </c>
      <c r="C694" s="40" t="s">
        <v>6896</v>
      </c>
      <c r="D694" s="271">
        <f>SUM(D695:D698)</f>
        <v>0</v>
      </c>
      <c r="E694" s="271"/>
      <c r="F694" s="37"/>
      <c r="G694" s="37"/>
      <c r="H694" s="37"/>
      <c r="I694" s="37"/>
      <c r="J694" s="37"/>
      <c r="K694" s="37"/>
      <c r="L694" s="38"/>
    </row>
    <row r="695" spans="1:12" x14ac:dyDescent="0.3">
      <c r="A695" s="85" t="s">
        <v>5803</v>
      </c>
      <c r="B695" s="86" t="s">
        <v>6897</v>
      </c>
      <c r="C695" s="87" t="s">
        <v>6898</v>
      </c>
      <c r="D695" s="270">
        <f>+'Res att e accert plur'!G827</f>
        <v>0</v>
      </c>
      <c r="E695" s="271"/>
      <c r="F695" s="37" t="s">
        <v>5804</v>
      </c>
      <c r="G695" s="37" t="s">
        <v>5821</v>
      </c>
      <c r="H695" s="37" t="s">
        <v>5800</v>
      </c>
      <c r="I695" s="37">
        <v>2</v>
      </c>
      <c r="J695" s="37" t="s">
        <v>5805</v>
      </c>
      <c r="K695" s="37" t="s">
        <v>6816</v>
      </c>
      <c r="L695" s="38"/>
    </row>
    <row r="696" spans="1:12" x14ac:dyDescent="0.3">
      <c r="A696" s="85" t="s">
        <v>5803</v>
      </c>
      <c r="B696" s="86" t="s">
        <v>6899</v>
      </c>
      <c r="C696" s="87" t="s">
        <v>6900</v>
      </c>
      <c r="D696" s="270">
        <f>+'Res att e accert plur'!G832</f>
        <v>0</v>
      </c>
      <c r="E696" s="271"/>
      <c r="F696" s="37" t="s">
        <v>5804</v>
      </c>
      <c r="G696" s="37" t="s">
        <v>5821</v>
      </c>
      <c r="H696" s="37" t="s">
        <v>5800</v>
      </c>
      <c r="I696" s="37">
        <v>2</v>
      </c>
      <c r="J696" s="37" t="s">
        <v>5805</v>
      </c>
      <c r="K696" s="37" t="s">
        <v>6816</v>
      </c>
      <c r="L696" s="38"/>
    </row>
    <row r="697" spans="1:12" x14ac:dyDescent="0.3">
      <c r="A697" s="85" t="s">
        <v>5803</v>
      </c>
      <c r="B697" s="86" t="s">
        <v>6901</v>
      </c>
      <c r="C697" s="87" t="s">
        <v>6902</v>
      </c>
      <c r="D697" s="270">
        <f>+'Res att e accert plur'!G833</f>
        <v>0</v>
      </c>
      <c r="E697" s="271"/>
      <c r="F697" s="37" t="s">
        <v>5804</v>
      </c>
      <c r="G697" s="37" t="s">
        <v>5821</v>
      </c>
      <c r="H697" s="37" t="s">
        <v>5800</v>
      </c>
      <c r="I697" s="37">
        <v>2</v>
      </c>
      <c r="J697" s="37" t="s">
        <v>5805</v>
      </c>
      <c r="K697" s="37" t="s">
        <v>6816</v>
      </c>
      <c r="L697" s="38"/>
    </row>
    <row r="698" spans="1:12" x14ac:dyDescent="0.3">
      <c r="A698" s="85" t="s">
        <v>5803</v>
      </c>
      <c r="B698" s="86" t="s">
        <v>6903</v>
      </c>
      <c r="C698" s="87" t="s">
        <v>6904</v>
      </c>
      <c r="D698" s="270">
        <f>+'Res att e accert plur'!G834</f>
        <v>0</v>
      </c>
      <c r="E698" s="271"/>
      <c r="F698" s="37" t="s">
        <v>5804</v>
      </c>
      <c r="G698" s="37" t="s">
        <v>5821</v>
      </c>
      <c r="H698" s="37" t="s">
        <v>5800</v>
      </c>
      <c r="I698" s="37">
        <v>2</v>
      </c>
      <c r="J698" s="37" t="s">
        <v>5805</v>
      </c>
      <c r="K698" s="37" t="s">
        <v>6816</v>
      </c>
      <c r="L698" s="38"/>
    </row>
    <row r="699" spans="1:12" x14ac:dyDescent="0.3">
      <c r="A699" s="33" t="s">
        <v>5802</v>
      </c>
      <c r="B699" s="39" t="s">
        <v>6905</v>
      </c>
      <c r="C699" s="40" t="s">
        <v>6906</v>
      </c>
      <c r="D699" s="271">
        <f>SUM(D700:D703)</f>
        <v>0</v>
      </c>
      <c r="E699" s="271"/>
      <c r="F699" s="37"/>
      <c r="G699" s="37"/>
      <c r="H699" s="37"/>
      <c r="I699" s="37"/>
      <c r="J699" s="37"/>
      <c r="K699" s="37"/>
      <c r="L699" s="38"/>
    </row>
    <row r="700" spans="1:12" x14ac:dyDescent="0.3">
      <c r="A700" s="85" t="s">
        <v>5803</v>
      </c>
      <c r="B700" s="86" t="s">
        <v>6907</v>
      </c>
      <c r="C700" s="87" t="s">
        <v>6908</v>
      </c>
      <c r="D700" s="270">
        <f>+'Res att e accert plur'!G871</f>
        <v>0</v>
      </c>
      <c r="E700" s="271"/>
      <c r="F700" s="37" t="s">
        <v>5804</v>
      </c>
      <c r="G700" s="37" t="s">
        <v>5821</v>
      </c>
      <c r="H700" s="37" t="s">
        <v>5800</v>
      </c>
      <c r="I700" s="37">
        <v>2</v>
      </c>
      <c r="J700" s="37" t="s">
        <v>5805</v>
      </c>
      <c r="K700" s="37" t="s">
        <v>6816</v>
      </c>
      <c r="L700" s="38"/>
    </row>
    <row r="701" spans="1:12" x14ac:dyDescent="0.3">
      <c r="A701" s="85" t="s">
        <v>5803</v>
      </c>
      <c r="B701" s="86" t="s">
        <v>6909</v>
      </c>
      <c r="C701" s="87" t="s">
        <v>6910</v>
      </c>
      <c r="D701" s="270">
        <f>+'Res att e accert plur'!G876</f>
        <v>0</v>
      </c>
      <c r="E701" s="271"/>
      <c r="F701" s="37" t="s">
        <v>5804</v>
      </c>
      <c r="G701" s="37" t="s">
        <v>5821</v>
      </c>
      <c r="H701" s="37" t="s">
        <v>5800</v>
      </c>
      <c r="I701" s="37">
        <v>2</v>
      </c>
      <c r="J701" s="37" t="s">
        <v>5805</v>
      </c>
      <c r="K701" s="37" t="s">
        <v>6816</v>
      </c>
      <c r="L701" s="38"/>
    </row>
    <row r="702" spans="1:12" x14ac:dyDescent="0.3">
      <c r="A702" s="85" t="s">
        <v>5803</v>
      </c>
      <c r="B702" s="86" t="s">
        <v>6911</v>
      </c>
      <c r="C702" s="87" t="s">
        <v>6912</v>
      </c>
      <c r="D702" s="270">
        <f>+'Res att e accert plur'!G877</f>
        <v>0</v>
      </c>
      <c r="E702" s="271"/>
      <c r="F702" s="37" t="s">
        <v>5804</v>
      </c>
      <c r="G702" s="37" t="s">
        <v>5821</v>
      </c>
      <c r="H702" s="37" t="s">
        <v>5800</v>
      </c>
      <c r="I702" s="37">
        <v>2</v>
      </c>
      <c r="J702" s="37" t="s">
        <v>5805</v>
      </c>
      <c r="K702" s="37" t="s">
        <v>6816</v>
      </c>
      <c r="L702" s="38"/>
    </row>
    <row r="703" spans="1:12" x14ac:dyDescent="0.3">
      <c r="A703" s="85" t="s">
        <v>5803</v>
      </c>
      <c r="B703" s="86" t="s">
        <v>6913</v>
      </c>
      <c r="C703" s="87" t="s">
        <v>6914</v>
      </c>
      <c r="D703" s="270">
        <f>+'Res att e accert plur'!G878</f>
        <v>0</v>
      </c>
      <c r="E703" s="271"/>
      <c r="F703" s="37" t="s">
        <v>5804</v>
      </c>
      <c r="G703" s="37" t="s">
        <v>5821</v>
      </c>
      <c r="H703" s="37" t="s">
        <v>5800</v>
      </c>
      <c r="I703" s="37">
        <v>2</v>
      </c>
      <c r="J703" s="37" t="s">
        <v>5805</v>
      </c>
      <c r="K703" s="37" t="s">
        <v>6816</v>
      </c>
      <c r="L703" s="38"/>
    </row>
    <row r="704" spans="1:12" x14ac:dyDescent="0.3">
      <c r="A704" s="27" t="s">
        <v>5800</v>
      </c>
      <c r="B704" s="28" t="s">
        <v>6915</v>
      </c>
      <c r="C704" s="29" t="s">
        <v>6916</v>
      </c>
      <c r="D704" s="320">
        <f>+D705+D713+D721</f>
        <v>0</v>
      </c>
      <c r="E704" s="321"/>
      <c r="F704" s="31"/>
      <c r="G704" s="31"/>
      <c r="H704" s="31"/>
      <c r="I704" s="31"/>
      <c r="J704" s="31"/>
      <c r="K704" s="31"/>
      <c r="L704" s="32"/>
    </row>
    <row r="705" spans="1:12" x14ac:dyDescent="0.3">
      <c r="A705" s="33" t="s">
        <v>5801</v>
      </c>
      <c r="B705" s="34" t="s">
        <v>6917</v>
      </c>
      <c r="C705" s="35" t="s">
        <v>6918</v>
      </c>
      <c r="D705" s="321">
        <f>+D706+D709+D711</f>
        <v>0</v>
      </c>
      <c r="E705" s="321"/>
      <c r="F705" s="37"/>
      <c r="G705" s="37"/>
      <c r="H705" s="37"/>
      <c r="I705" s="37"/>
      <c r="J705" s="37"/>
      <c r="K705" s="37"/>
      <c r="L705" s="38"/>
    </row>
    <row r="706" spans="1:12" x14ac:dyDescent="0.3">
      <c r="A706" s="33" t="s">
        <v>5802</v>
      </c>
      <c r="B706" s="39" t="s">
        <v>6919</v>
      </c>
      <c r="C706" s="40" t="s">
        <v>6920</v>
      </c>
      <c r="D706" s="271">
        <f>+D707+D708</f>
        <v>0</v>
      </c>
      <c r="E706" s="271"/>
      <c r="F706" s="37"/>
      <c r="G706" s="37"/>
      <c r="H706" s="37"/>
      <c r="I706" s="37"/>
      <c r="J706" s="37"/>
      <c r="K706" s="37"/>
      <c r="L706" s="38"/>
    </row>
    <row r="707" spans="1:12" x14ac:dyDescent="0.3">
      <c r="A707" s="85" t="s">
        <v>5803</v>
      </c>
      <c r="B707" s="86" t="s">
        <v>6921</v>
      </c>
      <c r="C707" s="87" t="s">
        <v>6922</v>
      </c>
      <c r="D707" s="270">
        <f>+'Dati extracont'!D50</f>
        <v>0</v>
      </c>
      <c r="E707" s="271"/>
      <c r="F707" s="37" t="s">
        <v>5804</v>
      </c>
      <c r="G707" s="37" t="s">
        <v>5821</v>
      </c>
      <c r="H707" s="37" t="s">
        <v>5800</v>
      </c>
      <c r="I707" s="37">
        <v>3</v>
      </c>
      <c r="J707" s="37" t="s">
        <v>5805</v>
      </c>
      <c r="K707" s="37" t="s">
        <v>5805</v>
      </c>
      <c r="L707" s="38"/>
    </row>
    <row r="708" spans="1:12" x14ac:dyDescent="0.3">
      <c r="A708" s="85" t="s">
        <v>5803</v>
      </c>
      <c r="B708" s="86" t="s">
        <v>6923</v>
      </c>
      <c r="C708" s="87" t="s">
        <v>6924</v>
      </c>
      <c r="D708" s="270">
        <f>+'Dati extracont'!D51</f>
        <v>0</v>
      </c>
      <c r="E708" s="271"/>
      <c r="F708" s="37" t="s">
        <v>5804</v>
      </c>
      <c r="G708" s="37" t="s">
        <v>5821</v>
      </c>
      <c r="H708" s="37" t="s">
        <v>5800</v>
      </c>
      <c r="I708" s="37">
        <v>3</v>
      </c>
      <c r="J708" s="37" t="s">
        <v>5805</v>
      </c>
      <c r="K708" s="37" t="s">
        <v>5805</v>
      </c>
      <c r="L708" s="38"/>
    </row>
    <row r="709" spans="1:12" x14ac:dyDescent="0.3">
      <c r="A709" s="33" t="s">
        <v>5802</v>
      </c>
      <c r="B709" s="39" t="s">
        <v>6925</v>
      </c>
      <c r="C709" s="40" t="s">
        <v>6926</v>
      </c>
      <c r="D709" s="271">
        <f>+D711</f>
        <v>0</v>
      </c>
      <c r="E709" s="271"/>
      <c r="F709" s="37"/>
      <c r="G709" s="37"/>
      <c r="H709" s="37"/>
      <c r="I709" s="37"/>
      <c r="J709" s="37"/>
      <c r="K709" s="37"/>
      <c r="L709" s="38"/>
    </row>
    <row r="710" spans="1:12" x14ac:dyDescent="0.3">
      <c r="A710" s="85" t="s">
        <v>5803</v>
      </c>
      <c r="B710" s="86" t="s">
        <v>6927</v>
      </c>
      <c r="C710" s="87" t="s">
        <v>6928</v>
      </c>
      <c r="D710" s="270">
        <f>+'Dati extracont'!D53</f>
        <v>0</v>
      </c>
      <c r="E710" s="271"/>
      <c r="F710" s="37" t="s">
        <v>5804</v>
      </c>
      <c r="G710" s="37" t="s">
        <v>5821</v>
      </c>
      <c r="H710" s="37" t="s">
        <v>5800</v>
      </c>
      <c r="I710" s="37">
        <v>3</v>
      </c>
      <c r="J710" s="37" t="s">
        <v>5805</v>
      </c>
      <c r="K710" s="37" t="s">
        <v>5805</v>
      </c>
      <c r="L710" s="38"/>
    </row>
    <row r="711" spans="1:12" x14ac:dyDescent="0.3">
      <c r="A711" s="33" t="s">
        <v>5802</v>
      </c>
      <c r="B711" s="39" t="s">
        <v>6929</v>
      </c>
      <c r="C711" s="40" t="s">
        <v>6930</v>
      </c>
      <c r="D711" s="271">
        <f>+D712</f>
        <v>0</v>
      </c>
      <c r="E711" s="271"/>
      <c r="F711" s="37"/>
      <c r="G711" s="37"/>
      <c r="H711" s="37"/>
      <c r="I711" s="37"/>
      <c r="J711" s="37"/>
      <c r="K711" s="37"/>
      <c r="L711" s="38"/>
    </row>
    <row r="712" spans="1:12" x14ac:dyDescent="0.3">
      <c r="A712" s="85" t="s">
        <v>5803</v>
      </c>
      <c r="B712" s="86" t="s">
        <v>6931</v>
      </c>
      <c r="C712" s="87" t="s">
        <v>6932</v>
      </c>
      <c r="D712" s="270">
        <f>+'Dati extracont'!D55</f>
        <v>0</v>
      </c>
      <c r="E712" s="271"/>
      <c r="F712" s="37" t="s">
        <v>5804</v>
      </c>
      <c r="G712" s="37" t="s">
        <v>5821</v>
      </c>
      <c r="H712" s="37" t="s">
        <v>5800</v>
      </c>
      <c r="I712" s="37">
        <v>3</v>
      </c>
      <c r="J712" s="37" t="s">
        <v>5805</v>
      </c>
      <c r="K712" s="37" t="s">
        <v>5805</v>
      </c>
      <c r="L712" s="38"/>
    </row>
    <row r="713" spans="1:12" x14ac:dyDescent="0.3">
      <c r="A713" s="33" t="s">
        <v>5801</v>
      </c>
      <c r="B713" s="34" t="s">
        <v>6933</v>
      </c>
      <c r="C713" s="35" t="s">
        <v>6934</v>
      </c>
      <c r="D713" s="321">
        <f>+D714+D717+D719</f>
        <v>0</v>
      </c>
      <c r="E713" s="321"/>
      <c r="F713" s="37"/>
      <c r="G713" s="37"/>
      <c r="H713" s="37"/>
      <c r="I713" s="37"/>
      <c r="J713" s="37"/>
      <c r="K713" s="37"/>
      <c r="L713" s="38"/>
    </row>
    <row r="714" spans="1:12" x14ac:dyDescent="0.3">
      <c r="A714" s="33" t="s">
        <v>5802</v>
      </c>
      <c r="B714" s="39" t="s">
        <v>6935</v>
      </c>
      <c r="C714" s="40" t="s">
        <v>6936</v>
      </c>
      <c r="D714" s="271">
        <f>+D715+D716</f>
        <v>0</v>
      </c>
      <c r="E714" s="271"/>
      <c r="F714" s="37"/>
      <c r="G714" s="37"/>
      <c r="H714" s="37"/>
      <c r="I714" s="37"/>
      <c r="J714" s="37"/>
      <c r="K714" s="37"/>
      <c r="L714" s="38"/>
    </row>
    <row r="715" spans="1:12" x14ac:dyDescent="0.3">
      <c r="A715" s="85" t="s">
        <v>5803</v>
      </c>
      <c r="B715" s="86" t="s">
        <v>6937</v>
      </c>
      <c r="C715" s="87" t="s">
        <v>6938</v>
      </c>
      <c r="D715" s="270">
        <f>+'Dati extracont'!D58</f>
        <v>0</v>
      </c>
      <c r="E715" s="271"/>
      <c r="F715" s="37" t="s">
        <v>5804</v>
      </c>
      <c r="G715" s="37" t="s">
        <v>5821</v>
      </c>
      <c r="H715" s="37" t="s">
        <v>5800</v>
      </c>
      <c r="I715" s="37">
        <v>3</v>
      </c>
      <c r="J715" s="37" t="s">
        <v>5805</v>
      </c>
      <c r="K715" s="37" t="s">
        <v>5805</v>
      </c>
      <c r="L715" s="38"/>
    </row>
    <row r="716" spans="1:12" x14ac:dyDescent="0.3">
      <c r="A716" s="85" t="s">
        <v>5803</v>
      </c>
      <c r="B716" s="86" t="s">
        <v>6939</v>
      </c>
      <c r="C716" s="87" t="s">
        <v>6940</v>
      </c>
      <c r="D716" s="270">
        <f>+'Dati extracont'!D59</f>
        <v>0</v>
      </c>
      <c r="E716" s="271"/>
      <c r="F716" s="37" t="s">
        <v>5804</v>
      </c>
      <c r="G716" s="37" t="s">
        <v>5821</v>
      </c>
      <c r="H716" s="37" t="s">
        <v>5800</v>
      </c>
      <c r="I716" s="37">
        <v>3</v>
      </c>
      <c r="J716" s="37" t="s">
        <v>5805</v>
      </c>
      <c r="K716" s="37" t="s">
        <v>5805</v>
      </c>
      <c r="L716" s="38"/>
    </row>
    <row r="717" spans="1:12" x14ac:dyDescent="0.3">
      <c r="A717" s="33" t="s">
        <v>5802</v>
      </c>
      <c r="B717" s="39" t="s">
        <v>6941</v>
      </c>
      <c r="C717" s="40" t="s">
        <v>6942</v>
      </c>
      <c r="D717" s="271">
        <f>+D719</f>
        <v>0</v>
      </c>
      <c r="E717" s="271"/>
      <c r="F717" s="37"/>
      <c r="G717" s="37"/>
      <c r="H717" s="37"/>
      <c r="I717" s="37"/>
      <c r="J717" s="37"/>
      <c r="K717" s="37"/>
      <c r="L717" s="38"/>
    </row>
    <row r="718" spans="1:12" x14ac:dyDescent="0.3">
      <c r="A718" s="85" t="s">
        <v>5803</v>
      </c>
      <c r="B718" s="86" t="s">
        <v>6943</v>
      </c>
      <c r="C718" s="87" t="s">
        <v>6944</v>
      </c>
      <c r="D718" s="270">
        <f>+'Dati extracont'!D61</f>
        <v>0</v>
      </c>
      <c r="E718" s="271"/>
      <c r="F718" s="37" t="s">
        <v>5804</v>
      </c>
      <c r="G718" s="37" t="s">
        <v>5821</v>
      </c>
      <c r="H718" s="37" t="s">
        <v>5800</v>
      </c>
      <c r="I718" s="37">
        <v>3</v>
      </c>
      <c r="J718" s="37" t="s">
        <v>5805</v>
      </c>
      <c r="K718" s="37" t="s">
        <v>5805</v>
      </c>
      <c r="L718" s="38"/>
    </row>
    <row r="719" spans="1:12" x14ac:dyDescent="0.3">
      <c r="A719" s="33" t="s">
        <v>5802</v>
      </c>
      <c r="B719" s="39" t="s">
        <v>6945</v>
      </c>
      <c r="C719" s="40" t="s">
        <v>6946</v>
      </c>
      <c r="D719" s="271">
        <f>+D720</f>
        <v>0</v>
      </c>
      <c r="E719" s="271"/>
      <c r="F719" s="37"/>
      <c r="G719" s="37"/>
      <c r="H719" s="37"/>
      <c r="I719" s="37"/>
      <c r="J719" s="37"/>
      <c r="K719" s="37"/>
      <c r="L719" s="38"/>
    </row>
    <row r="720" spans="1:12" x14ac:dyDescent="0.3">
      <c r="A720" s="85" t="s">
        <v>5803</v>
      </c>
      <c r="B720" s="86" t="s">
        <v>6947</v>
      </c>
      <c r="C720" s="87" t="s">
        <v>6948</v>
      </c>
      <c r="D720" s="270">
        <f>+'Dati extracont'!D63</f>
        <v>0</v>
      </c>
      <c r="E720" s="271"/>
      <c r="F720" s="37" t="s">
        <v>5804</v>
      </c>
      <c r="G720" s="37" t="s">
        <v>5821</v>
      </c>
      <c r="H720" s="37" t="s">
        <v>5800</v>
      </c>
      <c r="I720" s="37">
        <v>3</v>
      </c>
      <c r="J720" s="37" t="s">
        <v>5805</v>
      </c>
      <c r="K720" s="37" t="s">
        <v>5805</v>
      </c>
      <c r="L720" s="38"/>
    </row>
    <row r="721" spans="1:12" x14ac:dyDescent="0.3">
      <c r="A721" s="33" t="s">
        <v>5801</v>
      </c>
      <c r="B721" s="34" t="s">
        <v>6949</v>
      </c>
      <c r="C721" s="35" t="s">
        <v>6950</v>
      </c>
      <c r="D721" s="321">
        <f>+D722+D724</f>
        <v>0</v>
      </c>
      <c r="E721" s="321"/>
      <c r="F721" s="37"/>
      <c r="G721" s="37"/>
      <c r="H721" s="37"/>
      <c r="I721" s="37"/>
      <c r="J721" s="37"/>
      <c r="K721" s="37"/>
      <c r="L721" s="38"/>
    </row>
    <row r="722" spans="1:12" x14ac:dyDescent="0.3">
      <c r="A722" s="33" t="s">
        <v>5802</v>
      </c>
      <c r="B722" s="39" t="s">
        <v>6951</v>
      </c>
      <c r="C722" s="40" t="s">
        <v>5456</v>
      </c>
      <c r="D722" s="271">
        <f>+D723</f>
        <v>0</v>
      </c>
      <c r="E722" s="271"/>
      <c r="F722" s="37"/>
      <c r="G722" s="37"/>
      <c r="H722" s="37"/>
      <c r="I722" s="37"/>
      <c r="J722" s="37"/>
      <c r="K722" s="37"/>
      <c r="L722" s="38"/>
    </row>
    <row r="723" spans="1:12" x14ac:dyDescent="0.3">
      <c r="A723" s="85" t="s">
        <v>5803</v>
      </c>
      <c r="B723" s="86" t="s">
        <v>6952</v>
      </c>
      <c r="C723" s="87" t="s">
        <v>5456</v>
      </c>
      <c r="D723" s="270">
        <f>+'Dati extracont'!D66</f>
        <v>0</v>
      </c>
      <c r="E723" s="271"/>
      <c r="F723" s="37" t="s">
        <v>5804</v>
      </c>
      <c r="G723" s="37" t="s">
        <v>5821</v>
      </c>
      <c r="H723" s="37" t="s">
        <v>5800</v>
      </c>
      <c r="I723" s="37">
        <v>3</v>
      </c>
      <c r="J723" s="37" t="s">
        <v>5805</v>
      </c>
      <c r="K723" s="37" t="s">
        <v>5805</v>
      </c>
      <c r="L723" s="38"/>
    </row>
    <row r="724" spans="1:12" x14ac:dyDescent="0.3">
      <c r="A724" s="33" t="s">
        <v>5802</v>
      </c>
      <c r="B724" s="39" t="s">
        <v>6953</v>
      </c>
      <c r="C724" s="40" t="s">
        <v>5458</v>
      </c>
      <c r="D724" s="271">
        <f>+D725</f>
        <v>0</v>
      </c>
      <c r="E724" s="271"/>
      <c r="F724" s="37"/>
      <c r="G724" s="37"/>
      <c r="H724" s="37"/>
      <c r="I724" s="37"/>
      <c r="J724" s="37"/>
      <c r="K724" s="37"/>
      <c r="L724" s="38"/>
    </row>
    <row r="725" spans="1:12" x14ac:dyDescent="0.3">
      <c r="A725" s="85" t="s">
        <v>5803</v>
      </c>
      <c r="B725" s="86" t="s">
        <v>6954</v>
      </c>
      <c r="C725" s="87" t="s">
        <v>5458</v>
      </c>
      <c r="D725" s="270">
        <f>+'Dati extracont'!D68</f>
        <v>0</v>
      </c>
      <c r="E725" s="271"/>
      <c r="F725" s="37" t="s">
        <v>5804</v>
      </c>
      <c r="G725" s="37" t="s">
        <v>5821</v>
      </c>
      <c r="H725" s="37" t="s">
        <v>5800</v>
      </c>
      <c r="I725" s="37">
        <v>3</v>
      </c>
      <c r="J725" s="37" t="s">
        <v>5805</v>
      </c>
      <c r="K725" s="37" t="s">
        <v>5805</v>
      </c>
      <c r="L725" s="38"/>
    </row>
    <row r="726" spans="1:12" x14ac:dyDescent="0.3">
      <c r="A726" s="15" t="s">
        <v>5796</v>
      </c>
      <c r="B726" s="16" t="s">
        <v>5905</v>
      </c>
      <c r="C726" s="17" t="s">
        <v>6955</v>
      </c>
      <c r="D726" s="328">
        <f>+D727+D748+D1522+D1534</f>
        <v>0</v>
      </c>
      <c r="E726" s="402"/>
      <c r="F726" s="19"/>
      <c r="G726" s="19"/>
      <c r="H726" s="19"/>
      <c r="I726" s="19"/>
      <c r="J726" s="19"/>
      <c r="K726" s="19"/>
      <c r="L726" s="20"/>
    </row>
    <row r="727" spans="1:12" x14ac:dyDescent="0.3">
      <c r="A727" s="21" t="s">
        <v>5799</v>
      </c>
      <c r="B727" s="22" t="s">
        <v>6956</v>
      </c>
      <c r="C727" s="23" t="s">
        <v>6957</v>
      </c>
      <c r="D727" s="322">
        <f>+D728+D732+D736+D740+D744</f>
        <v>0</v>
      </c>
      <c r="E727" s="403"/>
      <c r="F727" s="25"/>
      <c r="G727" s="25"/>
      <c r="H727" s="25"/>
      <c r="I727" s="25"/>
      <c r="J727" s="25"/>
      <c r="K727" s="25"/>
      <c r="L727" s="26"/>
    </row>
    <row r="728" spans="1:12" x14ac:dyDescent="0.3">
      <c r="A728" s="27" t="s">
        <v>5800</v>
      </c>
      <c r="B728" s="28" t="s">
        <v>6958</v>
      </c>
      <c r="C728" s="29" t="s">
        <v>6959</v>
      </c>
      <c r="D728" s="320">
        <f>+D729</f>
        <v>0</v>
      </c>
      <c r="E728" s="321"/>
      <c r="F728" s="31"/>
      <c r="G728" s="31"/>
      <c r="H728" s="31"/>
      <c r="I728" s="31"/>
      <c r="J728" s="31"/>
      <c r="K728" s="31"/>
      <c r="L728" s="32"/>
    </row>
    <row r="729" spans="1:12" x14ac:dyDescent="0.3">
      <c r="A729" s="33" t="s">
        <v>5801</v>
      </c>
      <c r="B729" s="34" t="s">
        <v>6960</v>
      </c>
      <c r="C729" s="35" t="s">
        <v>6959</v>
      </c>
      <c r="D729" s="321">
        <f>+D730</f>
        <v>0</v>
      </c>
      <c r="E729" s="321"/>
      <c r="F729" s="37"/>
      <c r="G729" s="37"/>
      <c r="H729" s="37"/>
      <c r="I729" s="37"/>
      <c r="J729" s="37"/>
      <c r="K729" s="37"/>
      <c r="L729" s="38"/>
    </row>
    <row r="730" spans="1:12" x14ac:dyDescent="0.3">
      <c r="A730" s="33" t="s">
        <v>5802</v>
      </c>
      <c r="B730" s="39" t="s">
        <v>6961</v>
      </c>
      <c r="C730" s="40" t="s">
        <v>6959</v>
      </c>
      <c r="D730" s="271">
        <f>+D731</f>
        <v>0</v>
      </c>
      <c r="E730" s="271"/>
      <c r="F730" s="37"/>
      <c r="G730" s="37"/>
      <c r="H730" s="37"/>
      <c r="I730" s="37"/>
      <c r="J730" s="37"/>
      <c r="K730" s="37"/>
      <c r="L730" s="38"/>
    </row>
    <row r="731" spans="1:12" x14ac:dyDescent="0.3">
      <c r="A731" s="85" t="s">
        <v>5803</v>
      </c>
      <c r="B731" s="86" t="s">
        <v>6962</v>
      </c>
      <c r="C731" s="87" t="s">
        <v>6959</v>
      </c>
      <c r="D731" s="270">
        <f>+'Inventario riclass'!D317</f>
        <v>0</v>
      </c>
      <c r="E731" s="271"/>
      <c r="F731" s="37" t="s">
        <v>5804</v>
      </c>
      <c r="G731" s="37" t="s">
        <v>6963</v>
      </c>
      <c r="H731" s="37" t="s">
        <v>5794</v>
      </c>
      <c r="I731" s="37" t="s">
        <v>5805</v>
      </c>
      <c r="J731" s="37" t="s">
        <v>5805</v>
      </c>
      <c r="K731" s="37" t="s">
        <v>5805</v>
      </c>
      <c r="L731" s="38"/>
    </row>
    <row r="732" spans="1:12" x14ac:dyDescent="0.3">
      <c r="A732" s="27" t="s">
        <v>5800</v>
      </c>
      <c r="B732" s="28" t="s">
        <v>6964</v>
      </c>
      <c r="C732" s="29" t="s">
        <v>6965</v>
      </c>
      <c r="D732" s="320">
        <f>+D733</f>
        <v>0</v>
      </c>
      <c r="E732" s="321"/>
      <c r="F732" s="31"/>
      <c r="G732" s="31"/>
      <c r="H732" s="31"/>
      <c r="I732" s="31"/>
      <c r="J732" s="31"/>
      <c r="K732" s="31"/>
      <c r="L732" s="32"/>
    </row>
    <row r="733" spans="1:12" x14ac:dyDescent="0.3">
      <c r="A733" s="33" t="s">
        <v>5801</v>
      </c>
      <c r="B733" s="34" t="s">
        <v>6966</v>
      </c>
      <c r="C733" s="35" t="s">
        <v>6965</v>
      </c>
      <c r="D733" s="321">
        <f>+D734</f>
        <v>0</v>
      </c>
      <c r="E733" s="321"/>
      <c r="F733" s="37"/>
      <c r="G733" s="37"/>
      <c r="H733" s="37"/>
      <c r="I733" s="37"/>
      <c r="J733" s="37"/>
      <c r="K733" s="37"/>
      <c r="L733" s="38"/>
    </row>
    <row r="734" spans="1:12" x14ac:dyDescent="0.3">
      <c r="A734" s="33" t="s">
        <v>5802</v>
      </c>
      <c r="B734" s="39" t="s">
        <v>6967</v>
      </c>
      <c r="C734" s="40" t="s">
        <v>6965</v>
      </c>
      <c r="D734" s="271">
        <f>+D735</f>
        <v>0</v>
      </c>
      <c r="E734" s="271"/>
      <c r="F734" s="37"/>
      <c r="G734" s="37"/>
      <c r="H734" s="37"/>
      <c r="I734" s="37"/>
      <c r="J734" s="37"/>
      <c r="K734" s="37"/>
      <c r="L734" s="38"/>
    </row>
    <row r="735" spans="1:12" x14ac:dyDescent="0.3">
      <c r="A735" s="85" t="s">
        <v>5803</v>
      </c>
      <c r="B735" s="86" t="s">
        <v>6968</v>
      </c>
      <c r="C735" s="87" t="s">
        <v>6965</v>
      </c>
      <c r="D735" s="270">
        <f>+'Inventario riclass'!D321</f>
        <v>0</v>
      </c>
      <c r="E735" s="271"/>
      <c r="F735" s="37" t="s">
        <v>5804</v>
      </c>
      <c r="G735" s="37" t="s">
        <v>6963</v>
      </c>
      <c r="H735" s="37" t="s">
        <v>5794</v>
      </c>
      <c r="I735" s="37" t="s">
        <v>5805</v>
      </c>
      <c r="J735" s="37" t="s">
        <v>5805</v>
      </c>
      <c r="K735" s="37" t="s">
        <v>5805</v>
      </c>
      <c r="L735" s="38"/>
    </row>
    <row r="736" spans="1:12" x14ac:dyDescent="0.3">
      <c r="A736" s="27" t="s">
        <v>5800</v>
      </c>
      <c r="B736" s="28" t="s">
        <v>6969</v>
      </c>
      <c r="C736" s="29" t="s">
        <v>6970</v>
      </c>
      <c r="D736" s="320">
        <f>+D737</f>
        <v>0</v>
      </c>
      <c r="E736" s="321"/>
      <c r="F736" s="31"/>
      <c r="G736" s="31"/>
      <c r="H736" s="31"/>
      <c r="I736" s="31"/>
      <c r="J736" s="31"/>
      <c r="K736" s="31"/>
      <c r="L736" s="32"/>
    </row>
    <row r="737" spans="1:12" x14ac:dyDescent="0.3">
      <c r="A737" s="33" t="s">
        <v>5801</v>
      </c>
      <c r="B737" s="34" t="s">
        <v>6971</v>
      </c>
      <c r="C737" s="35" t="s">
        <v>6970</v>
      </c>
      <c r="D737" s="321">
        <f>+D738</f>
        <v>0</v>
      </c>
      <c r="E737" s="321"/>
      <c r="F737" s="37"/>
      <c r="G737" s="37"/>
      <c r="H737" s="37"/>
      <c r="I737" s="37"/>
      <c r="J737" s="37"/>
      <c r="K737" s="37"/>
      <c r="L737" s="38"/>
    </row>
    <row r="738" spans="1:12" x14ac:dyDescent="0.3">
      <c r="A738" s="33" t="s">
        <v>5802</v>
      </c>
      <c r="B738" s="39" t="s">
        <v>6972</v>
      </c>
      <c r="C738" s="40" t="s">
        <v>6970</v>
      </c>
      <c r="D738" s="271">
        <f>+D739</f>
        <v>0</v>
      </c>
      <c r="E738" s="271"/>
      <c r="F738" s="37"/>
      <c r="G738" s="37"/>
      <c r="H738" s="37"/>
      <c r="I738" s="37"/>
      <c r="J738" s="37"/>
      <c r="K738" s="37"/>
      <c r="L738" s="38"/>
    </row>
    <row r="739" spans="1:12" x14ac:dyDescent="0.3">
      <c r="A739" s="85" t="s">
        <v>5803</v>
      </c>
      <c r="B739" s="86" t="s">
        <v>6973</v>
      </c>
      <c r="C739" s="87" t="s">
        <v>6970</v>
      </c>
      <c r="D739" s="270">
        <f>+'Inventario riclass'!D325</f>
        <v>0</v>
      </c>
      <c r="E739" s="271"/>
      <c r="F739" s="37" t="s">
        <v>5804</v>
      </c>
      <c r="G739" s="37" t="s">
        <v>6963</v>
      </c>
      <c r="H739" s="37" t="s">
        <v>5794</v>
      </c>
      <c r="I739" s="37" t="s">
        <v>5805</v>
      </c>
      <c r="J739" s="37" t="s">
        <v>5805</v>
      </c>
      <c r="K739" s="37" t="s">
        <v>5805</v>
      </c>
      <c r="L739" s="38"/>
    </row>
    <row r="740" spans="1:12" x14ac:dyDescent="0.3">
      <c r="A740" s="27" t="s">
        <v>5800</v>
      </c>
      <c r="B740" s="28" t="s">
        <v>6974</v>
      </c>
      <c r="C740" s="29" t="s">
        <v>6975</v>
      </c>
      <c r="D740" s="320">
        <f>+D741</f>
        <v>0</v>
      </c>
      <c r="E740" s="321"/>
      <c r="F740" s="31"/>
      <c r="G740" s="31"/>
      <c r="H740" s="31"/>
      <c r="I740" s="31"/>
      <c r="J740" s="31"/>
      <c r="K740" s="31"/>
      <c r="L740" s="32"/>
    </row>
    <row r="741" spans="1:12" x14ac:dyDescent="0.3">
      <c r="A741" s="33" t="s">
        <v>5801</v>
      </c>
      <c r="B741" s="34" t="s">
        <v>6976</v>
      </c>
      <c r="C741" s="35" t="s">
        <v>6975</v>
      </c>
      <c r="D741" s="321">
        <f>+D742</f>
        <v>0</v>
      </c>
      <c r="E741" s="321"/>
      <c r="F741" s="37"/>
      <c r="G741" s="37"/>
      <c r="H741" s="37"/>
      <c r="I741" s="37"/>
      <c r="J741" s="37"/>
      <c r="K741" s="37"/>
      <c r="L741" s="38"/>
    </row>
    <row r="742" spans="1:12" x14ac:dyDescent="0.3">
      <c r="A742" s="33" t="s">
        <v>5802</v>
      </c>
      <c r="B742" s="39" t="s">
        <v>6977</v>
      </c>
      <c r="C742" s="40" t="s">
        <v>6975</v>
      </c>
      <c r="D742" s="271">
        <f>+D743</f>
        <v>0</v>
      </c>
      <c r="E742" s="271"/>
      <c r="F742" s="37"/>
      <c r="G742" s="37"/>
      <c r="H742" s="37"/>
      <c r="I742" s="37"/>
      <c r="J742" s="37"/>
      <c r="K742" s="37"/>
      <c r="L742" s="38"/>
    </row>
    <row r="743" spans="1:12" x14ac:dyDescent="0.3">
      <c r="A743" s="85" t="s">
        <v>5803</v>
      </c>
      <c r="B743" s="86" t="s">
        <v>6978</v>
      </c>
      <c r="C743" s="87" t="s">
        <v>6975</v>
      </c>
      <c r="D743" s="270">
        <f>+'Inventario riclass'!D329</f>
        <v>0</v>
      </c>
      <c r="E743" s="271"/>
      <c r="F743" s="37" t="s">
        <v>5804</v>
      </c>
      <c r="G743" s="37" t="s">
        <v>6963</v>
      </c>
      <c r="H743" s="37" t="s">
        <v>5794</v>
      </c>
      <c r="I743" s="37" t="s">
        <v>5805</v>
      </c>
      <c r="J743" s="37" t="s">
        <v>5805</v>
      </c>
      <c r="K743" s="37" t="s">
        <v>5805</v>
      </c>
      <c r="L743" s="38"/>
    </row>
    <row r="744" spans="1:12" x14ac:dyDescent="0.3">
      <c r="A744" s="27" t="s">
        <v>5800</v>
      </c>
      <c r="B744" s="28" t="s">
        <v>6979</v>
      </c>
      <c r="C744" s="29" t="s">
        <v>6980</v>
      </c>
      <c r="D744" s="320">
        <f>+D745</f>
        <v>0</v>
      </c>
      <c r="E744" s="321"/>
      <c r="F744" s="31"/>
      <c r="G744" s="31"/>
      <c r="H744" s="31"/>
      <c r="I744" s="31"/>
      <c r="J744" s="31"/>
      <c r="K744" s="31"/>
      <c r="L744" s="32"/>
    </row>
    <row r="745" spans="1:12" x14ac:dyDescent="0.3">
      <c r="A745" s="33" t="s">
        <v>5801</v>
      </c>
      <c r="B745" s="34" t="s">
        <v>6981</v>
      </c>
      <c r="C745" s="35" t="s">
        <v>6980</v>
      </c>
      <c r="D745" s="321">
        <f>+D746</f>
        <v>0</v>
      </c>
      <c r="E745" s="321"/>
      <c r="F745" s="37"/>
      <c r="G745" s="37"/>
      <c r="H745" s="37"/>
      <c r="I745" s="37"/>
      <c r="J745" s="37"/>
      <c r="K745" s="37"/>
      <c r="L745" s="38"/>
    </row>
    <row r="746" spans="1:12" x14ac:dyDescent="0.3">
      <c r="A746" s="33" t="s">
        <v>5802</v>
      </c>
      <c r="B746" s="39" t="s">
        <v>6982</v>
      </c>
      <c r="C746" s="40" t="s">
        <v>6980</v>
      </c>
      <c r="D746" s="271">
        <f>+D747</f>
        <v>0</v>
      </c>
      <c r="E746" s="271"/>
      <c r="F746" s="37"/>
      <c r="G746" s="37"/>
      <c r="H746" s="37"/>
      <c r="I746" s="37"/>
      <c r="J746" s="37"/>
      <c r="K746" s="37"/>
      <c r="L746" s="38"/>
    </row>
    <row r="747" spans="1:12" x14ac:dyDescent="0.3">
      <c r="A747" s="85" t="s">
        <v>5803</v>
      </c>
      <c r="B747" s="86" t="s">
        <v>6983</v>
      </c>
      <c r="C747" s="87" t="s">
        <v>6980</v>
      </c>
      <c r="D747" s="270">
        <f>+'Inventario riclass'!D333</f>
        <v>0</v>
      </c>
      <c r="E747" s="271"/>
      <c r="F747" s="37" t="s">
        <v>5804</v>
      </c>
      <c r="G747" s="37" t="s">
        <v>6963</v>
      </c>
      <c r="H747" s="37" t="s">
        <v>5794</v>
      </c>
      <c r="I747" s="37" t="s">
        <v>5805</v>
      </c>
      <c r="J747" s="37" t="s">
        <v>5805</v>
      </c>
      <c r="K747" s="37" t="s">
        <v>5805</v>
      </c>
      <c r="L747" s="38"/>
    </row>
    <row r="748" spans="1:12" x14ac:dyDescent="0.3">
      <c r="A748" s="21" t="s">
        <v>5799</v>
      </c>
      <c r="B748" s="22" t="s">
        <v>6984</v>
      </c>
      <c r="C748" s="23" t="s">
        <v>6273</v>
      </c>
      <c r="D748" s="322">
        <f>+D749+D820+D946+D1007+D1116+D1339+D1392+D1457+D1518</f>
        <v>0</v>
      </c>
      <c r="E748" s="403"/>
      <c r="F748" s="25"/>
      <c r="G748" s="25"/>
      <c r="H748" s="25"/>
      <c r="I748" s="25"/>
      <c r="J748" s="25"/>
      <c r="K748" s="25"/>
      <c r="L748" s="26"/>
    </row>
    <row r="749" spans="1:12" x14ac:dyDescent="0.3">
      <c r="A749" s="27" t="s">
        <v>5800</v>
      </c>
      <c r="B749" s="28" t="s">
        <v>6985</v>
      </c>
      <c r="C749" s="29" t="s">
        <v>6986</v>
      </c>
      <c r="D749" s="320">
        <f>+D750+D788+D803+D809</f>
        <v>0</v>
      </c>
      <c r="E749" s="321"/>
      <c r="F749" s="31"/>
      <c r="G749" s="31"/>
      <c r="H749" s="31"/>
      <c r="I749" s="31"/>
      <c r="J749" s="31"/>
      <c r="K749" s="31"/>
      <c r="L749" s="32"/>
    </row>
    <row r="750" spans="1:12" x14ac:dyDescent="0.3">
      <c r="A750" s="33" t="s">
        <v>5801</v>
      </c>
      <c r="B750" s="34" t="s">
        <v>6987</v>
      </c>
      <c r="C750" s="35" t="s">
        <v>6988</v>
      </c>
      <c r="D750" s="321">
        <f>+D751+D776+D781+D785</f>
        <v>0</v>
      </c>
      <c r="E750" s="321"/>
      <c r="F750" s="37"/>
      <c r="G750" s="37"/>
      <c r="H750" s="37"/>
      <c r="I750" s="37"/>
      <c r="J750" s="37"/>
      <c r="K750" s="37"/>
      <c r="L750" s="38"/>
    </row>
    <row r="751" spans="1:12" x14ac:dyDescent="0.3">
      <c r="A751" s="33" t="s">
        <v>5802</v>
      </c>
      <c r="B751" s="39" t="s">
        <v>6989</v>
      </c>
      <c r="C751" s="40" t="s">
        <v>6990</v>
      </c>
      <c r="D751" s="271">
        <f>SUM(D752:D775)</f>
        <v>0</v>
      </c>
      <c r="E751" s="271"/>
      <c r="F751" s="37"/>
      <c r="G751" s="37"/>
      <c r="H751" s="37"/>
      <c r="I751" s="37"/>
      <c r="J751" s="37"/>
      <c r="K751" s="37"/>
      <c r="L751" s="38"/>
    </row>
    <row r="752" spans="1:12" x14ac:dyDescent="0.3">
      <c r="A752" s="85" t="s">
        <v>5803</v>
      </c>
      <c r="B752" s="86" t="s">
        <v>1</v>
      </c>
      <c r="C752" s="87" t="s">
        <v>6991</v>
      </c>
      <c r="D752" s="270">
        <f>+'Res att e accert plur'!G3+'Res att e accert plur'!G4</f>
        <v>0</v>
      </c>
      <c r="E752" s="271"/>
      <c r="F752" s="37" t="s">
        <v>5804</v>
      </c>
      <c r="G752" s="37" t="s">
        <v>6963</v>
      </c>
      <c r="H752" s="37" t="s">
        <v>5796</v>
      </c>
      <c r="I752" s="37">
        <v>1</v>
      </c>
      <c r="J752" s="37" t="s">
        <v>5805</v>
      </c>
      <c r="K752" s="37" t="s">
        <v>6220</v>
      </c>
      <c r="L752" s="38"/>
    </row>
    <row r="753" spans="1:12" x14ac:dyDescent="0.3">
      <c r="A753" s="85" t="s">
        <v>5803</v>
      </c>
      <c r="B753" s="86" t="s">
        <v>6</v>
      </c>
      <c r="C753" s="87" t="s">
        <v>6992</v>
      </c>
      <c r="D753" s="270">
        <f>+'Res att e accert plur'!G5+'Res att e accert plur'!G6</f>
        <v>0</v>
      </c>
      <c r="E753" s="271"/>
      <c r="F753" s="37" t="s">
        <v>5804</v>
      </c>
      <c r="G753" s="37" t="s">
        <v>6963</v>
      </c>
      <c r="H753" s="37" t="s">
        <v>5796</v>
      </c>
      <c r="I753" s="37">
        <v>1</v>
      </c>
      <c r="J753" s="37" t="s">
        <v>5805</v>
      </c>
      <c r="K753" s="37" t="s">
        <v>6220</v>
      </c>
      <c r="L753" s="38"/>
    </row>
    <row r="754" spans="1:12" x14ac:dyDescent="0.3">
      <c r="A754" s="85" t="s">
        <v>5803</v>
      </c>
      <c r="B754" s="86" t="s">
        <v>9</v>
      </c>
      <c r="C754" s="87" t="s">
        <v>6993</v>
      </c>
      <c r="D754" s="270">
        <f>+'Res att e accert plur'!G7+'Res att e accert plur'!G8</f>
        <v>0</v>
      </c>
      <c r="E754" s="271"/>
      <c r="F754" s="37" t="s">
        <v>5804</v>
      </c>
      <c r="G754" s="37" t="s">
        <v>6963</v>
      </c>
      <c r="H754" s="37" t="s">
        <v>5796</v>
      </c>
      <c r="I754" s="37">
        <v>1</v>
      </c>
      <c r="J754" s="37" t="s">
        <v>5805</v>
      </c>
      <c r="K754" s="37" t="s">
        <v>6220</v>
      </c>
      <c r="L754" s="38"/>
    </row>
    <row r="755" spans="1:12" x14ac:dyDescent="0.3">
      <c r="A755" s="85" t="s">
        <v>5803</v>
      </c>
      <c r="B755" s="86" t="s">
        <v>12</v>
      </c>
      <c r="C755" s="87" t="s">
        <v>6994</v>
      </c>
      <c r="D755" s="270">
        <f>+'Res att e accert plur'!G9+'Res att e accert plur'!G10</f>
        <v>0</v>
      </c>
      <c r="E755" s="271"/>
      <c r="F755" s="37" t="s">
        <v>5804</v>
      </c>
      <c r="G755" s="37" t="s">
        <v>6963</v>
      </c>
      <c r="H755" s="37" t="s">
        <v>5796</v>
      </c>
      <c r="I755" s="37">
        <v>1</v>
      </c>
      <c r="J755" s="37" t="s">
        <v>5805</v>
      </c>
      <c r="K755" s="37" t="s">
        <v>6220</v>
      </c>
      <c r="L755" s="38"/>
    </row>
    <row r="756" spans="1:12" x14ac:dyDescent="0.3">
      <c r="A756" s="85" t="s">
        <v>5803</v>
      </c>
      <c r="B756" s="86" t="s">
        <v>15</v>
      </c>
      <c r="C756" s="87" t="s">
        <v>6995</v>
      </c>
      <c r="D756" s="270">
        <f>+'Res att e accert plur'!G11+'Res att e accert plur'!G12</f>
        <v>0</v>
      </c>
      <c r="E756" s="271"/>
      <c r="F756" s="37" t="s">
        <v>5804</v>
      </c>
      <c r="G756" s="37" t="s">
        <v>6963</v>
      </c>
      <c r="H756" s="37" t="s">
        <v>5796</v>
      </c>
      <c r="I756" s="37">
        <v>1</v>
      </c>
      <c r="J756" s="37" t="s">
        <v>5805</v>
      </c>
      <c r="K756" s="37" t="s">
        <v>6220</v>
      </c>
      <c r="L756" s="38"/>
    </row>
    <row r="757" spans="1:12" x14ac:dyDescent="0.3">
      <c r="A757" s="85" t="s">
        <v>5803</v>
      </c>
      <c r="B757" s="86" t="s">
        <v>18</v>
      </c>
      <c r="C757" s="87" t="s">
        <v>6996</v>
      </c>
      <c r="D757" s="270">
        <f>+'Res att e accert plur'!G13+'Res att e accert plur'!G14</f>
        <v>0</v>
      </c>
      <c r="E757" s="271"/>
      <c r="F757" s="37" t="s">
        <v>5804</v>
      </c>
      <c r="G757" s="37" t="s">
        <v>6963</v>
      </c>
      <c r="H757" s="37" t="s">
        <v>5796</v>
      </c>
      <c r="I757" s="37">
        <v>1</v>
      </c>
      <c r="J757" s="37" t="s">
        <v>5805</v>
      </c>
      <c r="K757" s="37" t="s">
        <v>6220</v>
      </c>
      <c r="L757" s="38"/>
    </row>
    <row r="758" spans="1:12" x14ac:dyDescent="0.3">
      <c r="A758" s="85" t="s">
        <v>5803</v>
      </c>
      <c r="B758" s="86" t="s">
        <v>20</v>
      </c>
      <c r="C758" s="87" t="s">
        <v>6997</v>
      </c>
      <c r="D758" s="270">
        <f>+'Res att e accert plur'!G16+'Res att e accert plur'!G15</f>
        <v>0</v>
      </c>
      <c r="E758" s="271"/>
      <c r="F758" s="37" t="s">
        <v>5804</v>
      </c>
      <c r="G758" s="37" t="s">
        <v>6963</v>
      </c>
      <c r="H758" s="37" t="s">
        <v>5796</v>
      </c>
      <c r="I758" s="37">
        <v>1</v>
      </c>
      <c r="J758" s="37" t="s">
        <v>5805</v>
      </c>
      <c r="K758" s="37" t="s">
        <v>6220</v>
      </c>
      <c r="L758" s="38"/>
    </row>
    <row r="759" spans="1:12" x14ac:dyDescent="0.3">
      <c r="A759" s="85" t="s">
        <v>5803</v>
      </c>
      <c r="B759" s="86" t="s">
        <v>23</v>
      </c>
      <c r="C759" s="87" t="s">
        <v>6998</v>
      </c>
      <c r="D759" s="270">
        <f>+'Res att e accert plur'!G17+'Res att e accert plur'!G18</f>
        <v>0</v>
      </c>
      <c r="E759" s="271"/>
      <c r="F759" s="37" t="s">
        <v>5804</v>
      </c>
      <c r="G759" s="37" t="s">
        <v>6963</v>
      </c>
      <c r="H759" s="37" t="s">
        <v>5796</v>
      </c>
      <c r="I759" s="37">
        <v>1</v>
      </c>
      <c r="J759" s="37" t="s">
        <v>5805</v>
      </c>
      <c r="K759" s="37" t="s">
        <v>6220</v>
      </c>
      <c r="L759" s="38"/>
    </row>
    <row r="760" spans="1:12" x14ac:dyDescent="0.3">
      <c r="A760" s="85" t="s">
        <v>5803</v>
      </c>
      <c r="B760" s="86" t="s">
        <v>26</v>
      </c>
      <c r="C760" s="87" t="s">
        <v>6999</v>
      </c>
      <c r="D760" s="270">
        <f>+'Res att e accert plur'!G19+'Res att e accert plur'!G20</f>
        <v>0</v>
      </c>
      <c r="E760" s="271"/>
      <c r="F760" s="37" t="s">
        <v>5804</v>
      </c>
      <c r="G760" s="37" t="s">
        <v>6963</v>
      </c>
      <c r="H760" s="37" t="s">
        <v>5796</v>
      </c>
      <c r="I760" s="37">
        <v>1</v>
      </c>
      <c r="J760" s="37" t="s">
        <v>5805</v>
      </c>
      <c r="K760" s="37" t="s">
        <v>6220</v>
      </c>
      <c r="L760" s="38"/>
    </row>
    <row r="761" spans="1:12" x14ac:dyDescent="0.3">
      <c r="A761" s="85" t="s">
        <v>5803</v>
      </c>
      <c r="B761" s="86" t="s">
        <v>29</v>
      </c>
      <c r="C761" s="87" t="s">
        <v>7000</v>
      </c>
      <c r="D761" s="270">
        <f>+'Res att e accert plur'!G21+'Res att e accert plur'!G22</f>
        <v>0</v>
      </c>
      <c r="E761" s="271"/>
      <c r="F761" s="37" t="s">
        <v>5804</v>
      </c>
      <c r="G761" s="37" t="s">
        <v>6963</v>
      </c>
      <c r="H761" s="37" t="s">
        <v>5796</v>
      </c>
      <c r="I761" s="37">
        <v>1</v>
      </c>
      <c r="J761" s="37" t="s">
        <v>5805</v>
      </c>
      <c r="K761" s="37" t="s">
        <v>6220</v>
      </c>
      <c r="L761" s="38"/>
    </row>
    <row r="762" spans="1:12" x14ac:dyDescent="0.3">
      <c r="A762" s="85" t="s">
        <v>5803</v>
      </c>
      <c r="B762" s="86" t="s">
        <v>32</v>
      </c>
      <c r="C762" s="87" t="s">
        <v>7001</v>
      </c>
      <c r="D762" s="270">
        <f>+'Res att e accert plur'!G23+'Res att e accert plur'!G24</f>
        <v>0</v>
      </c>
      <c r="E762" s="271"/>
      <c r="F762" s="37" t="s">
        <v>5804</v>
      </c>
      <c r="G762" s="37" t="s">
        <v>6963</v>
      </c>
      <c r="H762" s="37" t="s">
        <v>5796</v>
      </c>
      <c r="I762" s="37">
        <v>1</v>
      </c>
      <c r="J762" s="37" t="s">
        <v>5805</v>
      </c>
      <c r="K762" s="37" t="s">
        <v>6220</v>
      </c>
      <c r="L762" s="38"/>
    </row>
    <row r="763" spans="1:12" x14ac:dyDescent="0.3">
      <c r="A763" s="85" t="s">
        <v>5803</v>
      </c>
      <c r="B763" s="86" t="s">
        <v>35</v>
      </c>
      <c r="C763" s="87" t="s">
        <v>7002</v>
      </c>
      <c r="D763" s="270">
        <f>+'Res att e accert plur'!G25+'Res att e accert plur'!G26</f>
        <v>0</v>
      </c>
      <c r="E763" s="271"/>
      <c r="F763" s="37" t="s">
        <v>5804</v>
      </c>
      <c r="G763" s="37" t="s">
        <v>6963</v>
      </c>
      <c r="H763" s="37" t="s">
        <v>5796</v>
      </c>
      <c r="I763" s="37">
        <v>1</v>
      </c>
      <c r="J763" s="37" t="s">
        <v>5805</v>
      </c>
      <c r="K763" s="37" t="s">
        <v>6220</v>
      </c>
      <c r="L763" s="38"/>
    </row>
    <row r="764" spans="1:12" ht="21.6" x14ac:dyDescent="0.3">
      <c r="A764" s="85" t="s">
        <v>5803</v>
      </c>
      <c r="B764" s="86" t="s">
        <v>37</v>
      </c>
      <c r="C764" s="87" t="s">
        <v>7003</v>
      </c>
      <c r="D764" s="270">
        <f>+'Res att e accert plur'!G28+'Res att e accert plur'!G27</f>
        <v>0</v>
      </c>
      <c r="E764" s="271"/>
      <c r="F764" s="37" t="s">
        <v>5804</v>
      </c>
      <c r="G764" s="37" t="s">
        <v>6963</v>
      </c>
      <c r="H764" s="37" t="s">
        <v>5796</v>
      </c>
      <c r="I764" s="37">
        <v>1</v>
      </c>
      <c r="J764" s="37" t="s">
        <v>5805</v>
      </c>
      <c r="K764" s="37" t="s">
        <v>6220</v>
      </c>
      <c r="L764" s="38"/>
    </row>
    <row r="765" spans="1:12" x14ac:dyDescent="0.3">
      <c r="A765" s="85" t="s">
        <v>5803</v>
      </c>
      <c r="B765" s="86" t="s">
        <v>40</v>
      </c>
      <c r="C765" s="87" t="s">
        <v>7004</v>
      </c>
      <c r="D765" s="270">
        <f>+'Res att e accert plur'!G29+'Res att e accert plur'!G30</f>
        <v>0</v>
      </c>
      <c r="E765" s="271"/>
      <c r="F765" s="37" t="s">
        <v>5804</v>
      </c>
      <c r="G765" s="37" t="s">
        <v>6963</v>
      </c>
      <c r="H765" s="37" t="s">
        <v>5796</v>
      </c>
      <c r="I765" s="37">
        <v>1</v>
      </c>
      <c r="J765" s="37" t="s">
        <v>5805</v>
      </c>
      <c r="K765" s="37" t="s">
        <v>6220</v>
      </c>
      <c r="L765" s="38"/>
    </row>
    <row r="766" spans="1:12" x14ac:dyDescent="0.3">
      <c r="A766" s="85" t="s">
        <v>5803</v>
      </c>
      <c r="B766" s="86" t="s">
        <v>43</v>
      </c>
      <c r="C766" s="87" t="s">
        <v>7005</v>
      </c>
      <c r="D766" s="270">
        <f>+'Res att e accert plur'!G31+'Res att e accert plur'!G32</f>
        <v>0</v>
      </c>
      <c r="E766" s="271"/>
      <c r="F766" s="37" t="s">
        <v>5804</v>
      </c>
      <c r="G766" s="37" t="s">
        <v>6963</v>
      </c>
      <c r="H766" s="37" t="s">
        <v>5796</v>
      </c>
      <c r="I766" s="37">
        <v>1</v>
      </c>
      <c r="J766" s="37" t="s">
        <v>5805</v>
      </c>
      <c r="K766" s="37" t="s">
        <v>6220</v>
      </c>
      <c r="L766" s="38"/>
    </row>
    <row r="767" spans="1:12" x14ac:dyDescent="0.3">
      <c r="A767" s="85" t="s">
        <v>5803</v>
      </c>
      <c r="B767" s="86" t="s">
        <v>46</v>
      </c>
      <c r="C767" s="87" t="s">
        <v>7006</v>
      </c>
      <c r="D767" s="270">
        <f>+'Res att e accert plur'!G33+'Res att e accert plur'!G34</f>
        <v>0</v>
      </c>
      <c r="E767" s="271"/>
      <c r="F767" s="37" t="s">
        <v>5804</v>
      </c>
      <c r="G767" s="37" t="s">
        <v>6963</v>
      </c>
      <c r="H767" s="37" t="s">
        <v>5796</v>
      </c>
      <c r="I767" s="37">
        <v>1</v>
      </c>
      <c r="J767" s="37" t="s">
        <v>5805</v>
      </c>
      <c r="K767" s="37" t="s">
        <v>6220</v>
      </c>
      <c r="L767" s="38"/>
    </row>
    <row r="768" spans="1:12" x14ac:dyDescent="0.3">
      <c r="A768" s="85" t="s">
        <v>5803</v>
      </c>
      <c r="B768" s="86" t="s">
        <v>49</v>
      </c>
      <c r="C768" s="87" t="s">
        <v>7007</v>
      </c>
      <c r="D768" s="270">
        <f>+'Res att e accert plur'!G35+'Res att e accert plur'!G36</f>
        <v>0</v>
      </c>
      <c r="E768" s="271"/>
      <c r="F768" s="37" t="s">
        <v>5804</v>
      </c>
      <c r="G768" s="37" t="s">
        <v>6963</v>
      </c>
      <c r="H768" s="37" t="s">
        <v>5796</v>
      </c>
      <c r="I768" s="37">
        <v>1</v>
      </c>
      <c r="J768" s="37" t="s">
        <v>5805</v>
      </c>
      <c r="K768" s="37" t="s">
        <v>6220</v>
      </c>
      <c r="L768" s="38"/>
    </row>
    <row r="769" spans="1:21" x14ac:dyDescent="0.3">
      <c r="A769" s="85" t="s">
        <v>5803</v>
      </c>
      <c r="B769" s="86" t="s">
        <v>52</v>
      </c>
      <c r="C769" s="87" t="s">
        <v>7008</v>
      </c>
      <c r="D769" s="270">
        <f>+'Res att e accert plur'!G37+'Res att e accert plur'!G38</f>
        <v>0</v>
      </c>
      <c r="E769" s="271"/>
      <c r="F769" s="37" t="s">
        <v>5804</v>
      </c>
      <c r="G769" s="37" t="s">
        <v>6963</v>
      </c>
      <c r="H769" s="37" t="s">
        <v>5796</v>
      </c>
      <c r="I769" s="37">
        <v>1</v>
      </c>
      <c r="J769" s="37" t="s">
        <v>5805</v>
      </c>
      <c r="K769" s="37" t="s">
        <v>6220</v>
      </c>
      <c r="L769" s="38"/>
    </row>
    <row r="770" spans="1:21" x14ac:dyDescent="0.3">
      <c r="A770" s="85" t="s">
        <v>5803</v>
      </c>
      <c r="B770" s="86" t="s">
        <v>5365</v>
      </c>
      <c r="C770" s="87" t="s">
        <v>9600</v>
      </c>
      <c r="D770" s="272">
        <f>+'Res att e accert plur'!G39+'Res att e accert plur'!G40</f>
        <v>0</v>
      </c>
      <c r="E770" s="273"/>
      <c r="F770" s="37" t="s">
        <v>5804</v>
      </c>
      <c r="G770" s="37" t="s">
        <v>6963</v>
      </c>
      <c r="H770" s="37" t="s">
        <v>5796</v>
      </c>
      <c r="I770" s="37">
        <v>1</v>
      </c>
      <c r="J770" s="37" t="s">
        <v>5805</v>
      </c>
      <c r="K770" s="37" t="s">
        <v>6220</v>
      </c>
      <c r="L770" s="38"/>
    </row>
    <row r="771" spans="1:21" x14ac:dyDescent="0.3">
      <c r="A771" s="85" t="s">
        <v>5803</v>
      </c>
      <c r="B771" s="86" t="s">
        <v>57</v>
      </c>
      <c r="C771" s="87" t="s">
        <v>7009</v>
      </c>
      <c r="D771" s="270">
        <f>+'Res att e accert plur'!G41+'Res att e accert plur'!G42</f>
        <v>0</v>
      </c>
      <c r="E771" s="271"/>
      <c r="F771" s="37" t="s">
        <v>5804</v>
      </c>
      <c r="G771" s="37" t="s">
        <v>6963</v>
      </c>
      <c r="H771" s="37" t="s">
        <v>5796</v>
      </c>
      <c r="I771" s="37">
        <v>1</v>
      </c>
      <c r="J771" s="37" t="s">
        <v>5805</v>
      </c>
      <c r="K771" s="37" t="s">
        <v>6220</v>
      </c>
      <c r="L771" s="38"/>
    </row>
    <row r="772" spans="1:21" x14ac:dyDescent="0.3">
      <c r="A772" s="85" t="s">
        <v>5803</v>
      </c>
      <c r="B772" s="86" t="s">
        <v>60</v>
      </c>
      <c r="C772" s="87" t="s">
        <v>7010</v>
      </c>
      <c r="D772" s="270">
        <f>+'Res att e accert plur'!G43+'Res att e accert plur'!G44</f>
        <v>0</v>
      </c>
      <c r="E772" s="271"/>
      <c r="F772" s="37" t="s">
        <v>5804</v>
      </c>
      <c r="G772" s="37" t="s">
        <v>6963</v>
      </c>
      <c r="H772" s="37" t="s">
        <v>5796</v>
      </c>
      <c r="I772" s="37">
        <v>1</v>
      </c>
      <c r="J772" s="37" t="s">
        <v>5805</v>
      </c>
      <c r="K772" s="37" t="s">
        <v>6220</v>
      </c>
      <c r="L772" s="38"/>
    </row>
    <row r="773" spans="1:21" x14ac:dyDescent="0.3">
      <c r="A773" s="85" t="s">
        <v>5803</v>
      </c>
      <c r="B773" s="86" t="s">
        <v>63</v>
      </c>
      <c r="C773" s="87" t="s">
        <v>7011</v>
      </c>
      <c r="D773" s="270">
        <f>+'Res att e accert plur'!G45+'Res att e accert plur'!G46</f>
        <v>0</v>
      </c>
      <c r="E773" s="271"/>
      <c r="F773" s="37" t="s">
        <v>5804</v>
      </c>
      <c r="G773" s="37" t="s">
        <v>6963</v>
      </c>
      <c r="H773" s="37" t="s">
        <v>5796</v>
      </c>
      <c r="I773" s="37">
        <v>1</v>
      </c>
      <c r="J773" s="37" t="s">
        <v>5805</v>
      </c>
      <c r="K773" s="37" t="s">
        <v>6220</v>
      </c>
      <c r="L773" s="38"/>
    </row>
    <row r="774" spans="1:21" x14ac:dyDescent="0.3">
      <c r="A774" s="85" t="s">
        <v>5803</v>
      </c>
      <c r="B774" s="86" t="s">
        <v>66</v>
      </c>
      <c r="C774" s="87" t="s">
        <v>7012</v>
      </c>
      <c r="D774" s="270">
        <f>+'Res att e accert plur'!G47+'Res att e accert plur'!G48</f>
        <v>0</v>
      </c>
      <c r="E774" s="271"/>
      <c r="F774" s="37" t="s">
        <v>5804</v>
      </c>
      <c r="G774" s="37" t="s">
        <v>6963</v>
      </c>
      <c r="H774" s="37" t="s">
        <v>5796</v>
      </c>
      <c r="I774" s="37">
        <v>1</v>
      </c>
      <c r="J774" s="37" t="s">
        <v>5805</v>
      </c>
      <c r="K774" s="37" t="s">
        <v>6220</v>
      </c>
      <c r="L774" s="38"/>
    </row>
    <row r="775" spans="1:21" x14ac:dyDescent="0.3">
      <c r="A775" s="85" t="s">
        <v>5803</v>
      </c>
      <c r="B775" s="86" t="s">
        <v>69</v>
      </c>
      <c r="C775" s="87" t="s">
        <v>7013</v>
      </c>
      <c r="D775" s="270">
        <f>+'Res att e accert plur'!G49+'Res att e accert plur'!G50</f>
        <v>0</v>
      </c>
      <c r="E775" s="271"/>
      <c r="F775" s="37" t="s">
        <v>5804</v>
      </c>
      <c r="G775" s="37" t="s">
        <v>6963</v>
      </c>
      <c r="H775" s="37" t="s">
        <v>5796</v>
      </c>
      <c r="I775" s="37">
        <v>1</v>
      </c>
      <c r="J775" s="37" t="s">
        <v>5805</v>
      </c>
      <c r="K775" s="37" t="s">
        <v>6220</v>
      </c>
      <c r="L775" s="38"/>
    </row>
    <row r="776" spans="1:21" x14ac:dyDescent="0.3">
      <c r="A776" s="33" t="s">
        <v>5802</v>
      </c>
      <c r="B776" s="39" t="s">
        <v>7014</v>
      </c>
      <c r="C776" s="40" t="s">
        <v>7015</v>
      </c>
      <c r="D776" s="271">
        <f>SUM(D777:D780)+D2620</f>
        <v>0</v>
      </c>
      <c r="E776" s="271"/>
      <c r="F776" s="37"/>
      <c r="G776" s="37"/>
      <c r="H776" s="37"/>
      <c r="I776" s="37"/>
      <c r="J776" s="37"/>
      <c r="K776" s="37"/>
      <c r="L776" s="38"/>
    </row>
    <row r="777" spans="1:21" x14ac:dyDescent="0.3">
      <c r="A777" s="85" t="s">
        <v>5803</v>
      </c>
      <c r="B777" s="86" t="s">
        <v>384</v>
      </c>
      <c r="C777" s="87" t="s">
        <v>7016</v>
      </c>
      <c r="D777" s="270">
        <f>+'Res att e accert plur'!G247</f>
        <v>0</v>
      </c>
      <c r="E777" s="271"/>
      <c r="F777" s="37" t="s">
        <v>5804</v>
      </c>
      <c r="G777" s="37" t="s">
        <v>6963</v>
      </c>
      <c r="H777" s="37" t="s">
        <v>5796</v>
      </c>
      <c r="I777" s="37">
        <v>4</v>
      </c>
      <c r="J777" s="37" t="s">
        <v>5805</v>
      </c>
      <c r="K777" s="37" t="s">
        <v>6122</v>
      </c>
      <c r="L777" s="38"/>
      <c r="U777" s="186"/>
    </row>
    <row r="778" spans="1:21" x14ac:dyDescent="0.3">
      <c r="A778" s="85" t="s">
        <v>5803</v>
      </c>
      <c r="B778" s="86" t="s">
        <v>7017</v>
      </c>
      <c r="C778" s="87" t="s">
        <v>7018</v>
      </c>
      <c r="D778" s="270">
        <v>0</v>
      </c>
      <c r="E778" s="271"/>
      <c r="F778" s="37" t="s">
        <v>5804</v>
      </c>
      <c r="G778" s="415" t="s">
        <v>6963</v>
      </c>
      <c r="H778" s="415" t="s">
        <v>5796</v>
      </c>
      <c r="I778" s="415">
        <v>4</v>
      </c>
      <c r="J778" s="415" t="s">
        <v>5805</v>
      </c>
      <c r="K778" s="415" t="s">
        <v>6122</v>
      </c>
      <c r="L778" s="38"/>
      <c r="U778" s="186"/>
    </row>
    <row r="779" spans="1:21" x14ac:dyDescent="0.3">
      <c r="A779" s="85" t="s">
        <v>5803</v>
      </c>
      <c r="B779" s="86" t="s">
        <v>386</v>
      </c>
      <c r="C779" s="87" t="s">
        <v>7019</v>
      </c>
      <c r="D779" s="270">
        <f>+'Res att e accert plur'!G249</f>
        <v>0</v>
      </c>
      <c r="E779" s="271"/>
      <c r="F779" s="37" t="s">
        <v>5804</v>
      </c>
      <c r="G779" s="37" t="s">
        <v>6963</v>
      </c>
      <c r="H779" s="37" t="s">
        <v>5796</v>
      </c>
      <c r="I779" s="37">
        <v>4</v>
      </c>
      <c r="J779" s="37" t="s">
        <v>5805</v>
      </c>
      <c r="K779" s="37" t="s">
        <v>6122</v>
      </c>
      <c r="L779" s="38"/>
    </row>
    <row r="780" spans="1:21" x14ac:dyDescent="0.3">
      <c r="A780" s="85" t="s">
        <v>5803</v>
      </c>
      <c r="B780" s="86" t="s">
        <v>7020</v>
      </c>
      <c r="C780" s="87" t="s">
        <v>7021</v>
      </c>
      <c r="D780" s="270"/>
      <c r="E780" s="271"/>
      <c r="F780" s="37" t="s">
        <v>5804</v>
      </c>
      <c r="G780" s="37" t="s">
        <v>6963</v>
      </c>
      <c r="H780" s="37" t="s">
        <v>5796</v>
      </c>
      <c r="I780" s="37">
        <v>1</v>
      </c>
      <c r="J780" s="37" t="s">
        <v>5805</v>
      </c>
      <c r="K780" s="37" t="s">
        <v>6220</v>
      </c>
      <c r="L780" s="38"/>
    </row>
    <row r="781" spans="1:21" x14ac:dyDescent="0.3">
      <c r="A781" s="33" t="s">
        <v>5802</v>
      </c>
      <c r="B781" s="39" t="s">
        <v>7022</v>
      </c>
      <c r="C781" s="40" t="s">
        <v>7023</v>
      </c>
      <c r="D781" s="271">
        <f>SUM(D782:D784)</f>
        <v>0</v>
      </c>
      <c r="E781" s="271"/>
      <c r="F781" s="37"/>
      <c r="G781" s="37"/>
      <c r="H781" s="37"/>
      <c r="I781" s="37"/>
      <c r="J781" s="37"/>
      <c r="K781" s="37"/>
      <c r="L781" s="38"/>
    </row>
    <row r="782" spans="1:21" x14ac:dyDescent="0.3">
      <c r="A782" s="85" t="s">
        <v>5803</v>
      </c>
      <c r="B782" s="86" t="s">
        <v>416</v>
      </c>
      <c r="C782" s="87" t="s">
        <v>415</v>
      </c>
      <c r="D782" s="270">
        <f>+'Res att e accert plur'!G263</f>
        <v>0</v>
      </c>
      <c r="E782" s="271"/>
      <c r="F782" s="37" t="s">
        <v>5804</v>
      </c>
      <c r="G782" s="37" t="s">
        <v>6963</v>
      </c>
      <c r="H782" s="37" t="s">
        <v>5796</v>
      </c>
      <c r="I782" s="37">
        <v>1</v>
      </c>
      <c r="J782" s="37" t="s">
        <v>5805</v>
      </c>
      <c r="K782" s="37" t="s">
        <v>6220</v>
      </c>
      <c r="L782" s="38"/>
    </row>
    <row r="783" spans="1:21" x14ac:dyDescent="0.3">
      <c r="A783" s="85" t="s">
        <v>5803</v>
      </c>
      <c r="B783" s="86" t="s">
        <v>418</v>
      </c>
      <c r="C783" s="87" t="s">
        <v>417</v>
      </c>
      <c r="D783" s="270">
        <f>+'Res att e accert plur'!G264</f>
        <v>0</v>
      </c>
      <c r="E783" s="271"/>
      <c r="F783" s="37" t="s">
        <v>5804</v>
      </c>
      <c r="G783" s="37" t="s">
        <v>6963</v>
      </c>
      <c r="H783" s="37" t="s">
        <v>5796</v>
      </c>
      <c r="I783" s="37">
        <v>1</v>
      </c>
      <c r="J783" s="37" t="s">
        <v>5805</v>
      </c>
      <c r="K783" s="37" t="s">
        <v>6220</v>
      </c>
      <c r="L783" s="38"/>
    </row>
    <row r="784" spans="1:21" x14ac:dyDescent="0.3">
      <c r="A784" s="85" t="s">
        <v>5803</v>
      </c>
      <c r="B784" s="86" t="s">
        <v>420</v>
      </c>
      <c r="C784" s="87" t="s">
        <v>419</v>
      </c>
      <c r="D784" s="270">
        <f>+'Res att e accert plur'!G265</f>
        <v>0</v>
      </c>
      <c r="E784" s="271"/>
      <c r="F784" s="37" t="s">
        <v>5804</v>
      </c>
      <c r="G784" s="37" t="s">
        <v>6963</v>
      </c>
      <c r="H784" s="37" t="s">
        <v>5796</v>
      </c>
      <c r="I784" s="37">
        <v>1</v>
      </c>
      <c r="J784" s="37" t="s">
        <v>5805</v>
      </c>
      <c r="K784" s="37" t="s">
        <v>6220</v>
      </c>
      <c r="L784" s="38"/>
    </row>
    <row r="785" spans="1:12" x14ac:dyDescent="0.3">
      <c r="A785" s="33" t="s">
        <v>5802</v>
      </c>
      <c r="B785" s="39" t="s">
        <v>7024</v>
      </c>
      <c r="C785" s="40" t="s">
        <v>7025</v>
      </c>
      <c r="D785" s="271">
        <f>SUM(D786:D787)</f>
        <v>0</v>
      </c>
      <c r="E785" s="271"/>
      <c r="F785" s="37"/>
      <c r="G785" s="37"/>
      <c r="H785" s="37"/>
      <c r="I785" s="37"/>
      <c r="J785" s="37"/>
      <c r="K785" s="37"/>
      <c r="L785" s="38"/>
    </row>
    <row r="786" spans="1:12" x14ac:dyDescent="0.3">
      <c r="A786" s="85" t="s">
        <v>5803</v>
      </c>
      <c r="B786" s="86" t="s">
        <v>1621</v>
      </c>
      <c r="C786" s="87" t="s">
        <v>7026</v>
      </c>
      <c r="D786" s="270">
        <f>+'Res att e accert plur'!G1083</f>
        <v>0</v>
      </c>
      <c r="E786" s="271"/>
      <c r="F786" s="37" t="s">
        <v>5804</v>
      </c>
      <c r="G786" s="37" t="s">
        <v>6963</v>
      </c>
      <c r="H786" s="37" t="s">
        <v>5796</v>
      </c>
      <c r="I786" s="37">
        <v>4</v>
      </c>
      <c r="J786" s="37" t="s">
        <v>5805</v>
      </c>
      <c r="K786" s="37" t="s">
        <v>6220</v>
      </c>
      <c r="L786" s="38"/>
    </row>
    <row r="787" spans="1:12" x14ac:dyDescent="0.3">
      <c r="A787" s="85" t="s">
        <v>5803</v>
      </c>
      <c r="B787" s="86" t="s">
        <v>1624</v>
      </c>
      <c r="C787" s="87" t="s">
        <v>7027</v>
      </c>
      <c r="D787" s="270">
        <f>+'Res att e accert plur'!G1084</f>
        <v>0</v>
      </c>
      <c r="E787" s="271"/>
      <c r="F787" s="37" t="s">
        <v>5804</v>
      </c>
      <c r="G787" s="37" t="s">
        <v>6963</v>
      </c>
      <c r="H787" s="37" t="s">
        <v>5796</v>
      </c>
      <c r="I787" s="37">
        <v>4</v>
      </c>
      <c r="J787" s="37" t="s">
        <v>5805</v>
      </c>
      <c r="K787" s="37" t="s">
        <v>6220</v>
      </c>
      <c r="L787" s="38"/>
    </row>
    <row r="788" spans="1:12" x14ac:dyDescent="0.3">
      <c r="A788" s="33" t="s">
        <v>5801</v>
      </c>
      <c r="B788" s="34" t="s">
        <v>7028</v>
      </c>
      <c r="C788" s="35" t="s">
        <v>7029</v>
      </c>
      <c r="D788" s="321">
        <f>+D789+D791+D793+D795+D797+D799+D801</f>
        <v>0</v>
      </c>
      <c r="E788" s="321"/>
      <c r="F788" s="37"/>
      <c r="G788" s="37"/>
      <c r="H788" s="37"/>
      <c r="I788" s="37"/>
      <c r="J788" s="37"/>
      <c r="K788" s="37"/>
      <c r="L788" s="38"/>
    </row>
    <row r="789" spans="1:12" x14ac:dyDescent="0.3">
      <c r="A789" s="33" t="s">
        <v>5802</v>
      </c>
      <c r="B789" s="39" t="s">
        <v>7030</v>
      </c>
      <c r="C789" s="40" t="s">
        <v>7031</v>
      </c>
      <c r="D789" s="271">
        <f>+D790</f>
        <v>0</v>
      </c>
      <c r="E789" s="271"/>
      <c r="F789" s="37"/>
      <c r="G789" s="37"/>
      <c r="H789" s="37"/>
      <c r="I789" s="37"/>
      <c r="J789" s="37"/>
      <c r="K789" s="37"/>
      <c r="L789" s="38"/>
    </row>
    <row r="790" spans="1:12" x14ac:dyDescent="0.3">
      <c r="A790" s="85" t="s">
        <v>5803</v>
      </c>
      <c r="B790" s="86" t="s">
        <v>7032</v>
      </c>
      <c r="C790" s="87" t="s">
        <v>7031</v>
      </c>
      <c r="D790" s="270">
        <v>0</v>
      </c>
      <c r="E790" s="271"/>
      <c r="F790" s="37" t="s">
        <v>5804</v>
      </c>
      <c r="G790" s="37" t="s">
        <v>6963</v>
      </c>
      <c r="H790" s="37" t="s">
        <v>5796</v>
      </c>
      <c r="I790" s="37">
        <v>1</v>
      </c>
      <c r="J790" s="37" t="s">
        <v>5805</v>
      </c>
      <c r="K790" s="37" t="s">
        <v>6122</v>
      </c>
      <c r="L790" s="38"/>
    </row>
    <row r="791" spans="1:12" ht="23.25" customHeight="1" x14ac:dyDescent="0.3">
      <c r="A791" s="33" t="s">
        <v>5802</v>
      </c>
      <c r="B791" s="39" t="s">
        <v>7033</v>
      </c>
      <c r="C791" s="40" t="s">
        <v>7034</v>
      </c>
      <c r="D791" s="271">
        <f>+D792</f>
        <v>0</v>
      </c>
      <c r="E791" s="271"/>
      <c r="F791" s="37"/>
      <c r="G791" s="37"/>
      <c r="H791" s="37"/>
      <c r="I791" s="37"/>
      <c r="J791" s="37"/>
      <c r="K791" s="37"/>
      <c r="L791" s="38"/>
    </row>
    <row r="792" spans="1:12" x14ac:dyDescent="0.3">
      <c r="A792" s="85" t="s">
        <v>5803</v>
      </c>
      <c r="B792" s="86" t="s">
        <v>7035</v>
      </c>
      <c r="C792" s="87" t="s">
        <v>7034</v>
      </c>
      <c r="D792" s="270">
        <v>0</v>
      </c>
      <c r="E792" s="271"/>
      <c r="F792" s="37" t="s">
        <v>5804</v>
      </c>
      <c r="G792" s="37" t="s">
        <v>6963</v>
      </c>
      <c r="H792" s="37" t="s">
        <v>5796</v>
      </c>
      <c r="I792" s="37">
        <v>1</v>
      </c>
      <c r="J792" s="37" t="s">
        <v>5805</v>
      </c>
      <c r="K792" s="37" t="s">
        <v>6122</v>
      </c>
      <c r="L792" s="38"/>
    </row>
    <row r="793" spans="1:12" x14ac:dyDescent="0.3">
      <c r="A793" s="33" t="s">
        <v>5802</v>
      </c>
      <c r="B793" s="39" t="s">
        <v>7036</v>
      </c>
      <c r="C793" s="40" t="s">
        <v>7037</v>
      </c>
      <c r="D793" s="271">
        <f>+D794</f>
        <v>0</v>
      </c>
      <c r="E793" s="271"/>
      <c r="F793" s="37"/>
      <c r="G793" s="37"/>
      <c r="H793" s="37"/>
      <c r="I793" s="37"/>
      <c r="J793" s="37"/>
      <c r="K793" s="37"/>
      <c r="L793" s="38"/>
    </row>
    <row r="794" spans="1:12" x14ac:dyDescent="0.3">
      <c r="A794" s="85" t="s">
        <v>5803</v>
      </c>
      <c r="B794" s="86" t="s">
        <v>7038</v>
      </c>
      <c r="C794" s="87" t="s">
        <v>7037</v>
      </c>
      <c r="D794" s="270">
        <v>0</v>
      </c>
      <c r="E794" s="271"/>
      <c r="F794" s="37" t="s">
        <v>5804</v>
      </c>
      <c r="G794" s="37" t="s">
        <v>6963</v>
      </c>
      <c r="H794" s="37" t="s">
        <v>5796</v>
      </c>
      <c r="I794" s="37">
        <v>1</v>
      </c>
      <c r="J794" s="37" t="s">
        <v>5805</v>
      </c>
      <c r="K794" s="37" t="s">
        <v>6122</v>
      </c>
      <c r="L794" s="38"/>
    </row>
    <row r="795" spans="1:12" x14ac:dyDescent="0.3">
      <c r="A795" s="33" t="s">
        <v>5802</v>
      </c>
      <c r="B795" s="39" t="s">
        <v>7039</v>
      </c>
      <c r="C795" s="40" t="s">
        <v>7040</v>
      </c>
      <c r="D795" s="271">
        <f>+D796</f>
        <v>0</v>
      </c>
      <c r="E795" s="271"/>
      <c r="F795" s="37"/>
      <c r="G795" s="37"/>
      <c r="H795" s="37"/>
      <c r="I795" s="37"/>
      <c r="J795" s="37"/>
      <c r="K795" s="37"/>
      <c r="L795" s="38"/>
    </row>
    <row r="796" spans="1:12" x14ac:dyDescent="0.3">
      <c r="A796" s="85" t="s">
        <v>5803</v>
      </c>
      <c r="B796" s="86" t="s">
        <v>7041</v>
      </c>
      <c r="C796" s="87" t="s">
        <v>7040</v>
      </c>
      <c r="D796" s="270">
        <v>0</v>
      </c>
      <c r="E796" s="271"/>
      <c r="F796" s="37" t="s">
        <v>5804</v>
      </c>
      <c r="G796" s="37" t="s">
        <v>6963</v>
      </c>
      <c r="H796" s="37" t="s">
        <v>5796</v>
      </c>
      <c r="I796" s="37">
        <v>1</v>
      </c>
      <c r="J796" s="37" t="s">
        <v>5805</v>
      </c>
      <c r="K796" s="37" t="s">
        <v>6122</v>
      </c>
      <c r="L796" s="38"/>
    </row>
    <row r="797" spans="1:12" x14ac:dyDescent="0.3">
      <c r="A797" s="33" t="s">
        <v>5802</v>
      </c>
      <c r="B797" s="39" t="s">
        <v>7042</v>
      </c>
      <c r="C797" s="40" t="s">
        <v>7043</v>
      </c>
      <c r="D797" s="271">
        <f>+D798</f>
        <v>0</v>
      </c>
      <c r="E797" s="271"/>
      <c r="F797" s="37"/>
      <c r="G797" s="37"/>
      <c r="H797" s="37"/>
      <c r="I797" s="37"/>
      <c r="J797" s="37"/>
      <c r="K797" s="37"/>
      <c r="L797" s="38"/>
    </row>
    <row r="798" spans="1:12" x14ac:dyDescent="0.3">
      <c r="A798" s="85" t="s">
        <v>5803</v>
      </c>
      <c r="B798" s="86" t="s">
        <v>7044</v>
      </c>
      <c r="C798" s="87" t="s">
        <v>7043</v>
      </c>
      <c r="D798" s="270">
        <v>0</v>
      </c>
      <c r="E798" s="271"/>
      <c r="F798" s="37" t="s">
        <v>5804</v>
      </c>
      <c r="G798" s="37" t="s">
        <v>6963</v>
      </c>
      <c r="H798" s="37" t="s">
        <v>5796</v>
      </c>
      <c r="I798" s="37">
        <v>1</v>
      </c>
      <c r="J798" s="37" t="s">
        <v>5805</v>
      </c>
      <c r="K798" s="37" t="s">
        <v>6122</v>
      </c>
      <c r="L798" s="38"/>
    </row>
    <row r="799" spans="1:12" x14ac:dyDescent="0.3">
      <c r="A799" s="33" t="s">
        <v>5802</v>
      </c>
      <c r="B799" s="39" t="s">
        <v>7045</v>
      </c>
      <c r="C799" s="40" t="s">
        <v>7046</v>
      </c>
      <c r="D799" s="271">
        <f>+D800</f>
        <v>0</v>
      </c>
      <c r="E799" s="271"/>
      <c r="F799" s="37"/>
      <c r="G799" s="37"/>
      <c r="H799" s="37"/>
      <c r="I799" s="37"/>
      <c r="J799" s="37"/>
      <c r="K799" s="37"/>
      <c r="L799" s="38"/>
    </row>
    <row r="800" spans="1:12" x14ac:dyDescent="0.3">
      <c r="A800" s="85" t="s">
        <v>5803</v>
      </c>
      <c r="B800" s="86" t="s">
        <v>7047</v>
      </c>
      <c r="C800" s="87" t="s">
        <v>7046</v>
      </c>
      <c r="D800" s="270">
        <v>0</v>
      </c>
      <c r="E800" s="271"/>
      <c r="F800" s="37" t="s">
        <v>5804</v>
      </c>
      <c r="G800" s="37" t="s">
        <v>6963</v>
      </c>
      <c r="H800" s="37" t="s">
        <v>5796</v>
      </c>
      <c r="I800" s="37">
        <v>1</v>
      </c>
      <c r="J800" s="37" t="s">
        <v>5805</v>
      </c>
      <c r="K800" s="37" t="s">
        <v>6122</v>
      </c>
      <c r="L800" s="38"/>
    </row>
    <row r="801" spans="1:12" x14ac:dyDescent="0.3">
      <c r="A801" s="33" t="s">
        <v>5802</v>
      </c>
      <c r="B801" s="39" t="s">
        <v>7048</v>
      </c>
      <c r="C801" s="40" t="s">
        <v>7049</v>
      </c>
      <c r="D801" s="271">
        <f>+D802</f>
        <v>0</v>
      </c>
      <c r="E801" s="271"/>
      <c r="F801" s="37"/>
      <c r="G801" s="37"/>
      <c r="H801" s="37"/>
      <c r="I801" s="37"/>
      <c r="J801" s="37"/>
      <c r="K801" s="37"/>
      <c r="L801" s="38"/>
    </row>
    <row r="802" spans="1:12" x14ac:dyDescent="0.3">
      <c r="A802" s="85" t="s">
        <v>5803</v>
      </c>
      <c r="B802" s="86" t="s">
        <v>7050</v>
      </c>
      <c r="C802" s="87" t="s">
        <v>7049</v>
      </c>
      <c r="D802" s="270">
        <v>0</v>
      </c>
      <c r="E802" s="271"/>
      <c r="F802" s="37" t="s">
        <v>5804</v>
      </c>
      <c r="G802" s="37" t="s">
        <v>6963</v>
      </c>
      <c r="H802" s="37" t="s">
        <v>5796</v>
      </c>
      <c r="I802" s="37">
        <v>1</v>
      </c>
      <c r="J802" s="37" t="s">
        <v>5805</v>
      </c>
      <c r="K802" s="37" t="s">
        <v>6122</v>
      </c>
      <c r="L802" s="38"/>
    </row>
    <row r="803" spans="1:12" x14ac:dyDescent="0.3">
      <c r="A803" s="33" t="s">
        <v>5801</v>
      </c>
      <c r="B803" s="34" t="s">
        <v>7051</v>
      </c>
      <c r="C803" s="35" t="s">
        <v>7052</v>
      </c>
      <c r="D803" s="271">
        <f>+D804+D807</f>
        <v>0</v>
      </c>
      <c r="E803" s="271"/>
      <c r="F803" s="37"/>
      <c r="G803" s="37"/>
      <c r="H803" s="37"/>
      <c r="I803" s="37"/>
      <c r="J803" s="37"/>
      <c r="K803" s="37"/>
      <c r="L803" s="38"/>
    </row>
    <row r="804" spans="1:12" x14ac:dyDescent="0.3">
      <c r="A804" s="33" t="s">
        <v>5802</v>
      </c>
      <c r="B804" s="39" t="s">
        <v>7053</v>
      </c>
      <c r="C804" s="40" t="s">
        <v>7054</v>
      </c>
      <c r="D804" s="271">
        <f>+D805+D806</f>
        <v>0</v>
      </c>
      <c r="E804" s="271"/>
      <c r="F804" s="37"/>
      <c r="G804" s="37"/>
      <c r="H804" s="37"/>
      <c r="I804" s="37"/>
      <c r="J804" s="37"/>
      <c r="K804" s="37"/>
      <c r="L804" s="38"/>
    </row>
    <row r="805" spans="1:12" x14ac:dyDescent="0.3">
      <c r="A805" s="85" t="s">
        <v>5803</v>
      </c>
      <c r="B805" s="86" t="s">
        <v>90</v>
      </c>
      <c r="C805" s="87" t="s">
        <v>7055</v>
      </c>
      <c r="D805" s="270">
        <f>+'Res att e accert plur'!G60</f>
        <v>0</v>
      </c>
      <c r="E805" s="271"/>
      <c r="F805" s="37" t="s">
        <v>5804</v>
      </c>
      <c r="G805" s="37" t="s">
        <v>6963</v>
      </c>
      <c r="H805" s="37" t="s">
        <v>5796</v>
      </c>
      <c r="I805" s="37" t="s">
        <v>5805</v>
      </c>
      <c r="J805" s="37" t="s">
        <v>5805</v>
      </c>
      <c r="K805" s="37" t="s">
        <v>6225</v>
      </c>
      <c r="L805" s="38"/>
    </row>
    <row r="806" spans="1:12" x14ac:dyDescent="0.3">
      <c r="A806" s="85" t="s">
        <v>5803</v>
      </c>
      <c r="B806" s="86" t="s">
        <v>7056</v>
      </c>
      <c r="C806" s="87" t="s">
        <v>7057</v>
      </c>
      <c r="D806" s="270">
        <v>0</v>
      </c>
      <c r="E806" s="271"/>
      <c r="F806" s="37" t="s">
        <v>5804</v>
      </c>
      <c r="G806" s="37" t="s">
        <v>6963</v>
      </c>
      <c r="H806" s="37" t="s">
        <v>5796</v>
      </c>
      <c r="I806" s="37" t="s">
        <v>5805</v>
      </c>
      <c r="J806" s="37" t="s">
        <v>5805</v>
      </c>
      <c r="K806" s="37" t="s">
        <v>6225</v>
      </c>
      <c r="L806" s="38"/>
    </row>
    <row r="807" spans="1:12" x14ac:dyDescent="0.3">
      <c r="A807" s="33" t="s">
        <v>5802</v>
      </c>
      <c r="B807" s="39" t="s">
        <v>7058</v>
      </c>
      <c r="C807" s="40" t="s">
        <v>7059</v>
      </c>
      <c r="D807" s="271">
        <f>+D808</f>
        <v>0</v>
      </c>
      <c r="E807" s="271"/>
      <c r="F807" s="37"/>
      <c r="G807" s="37"/>
      <c r="H807" s="37"/>
      <c r="I807" s="37"/>
      <c r="J807" s="37"/>
      <c r="K807" s="37"/>
      <c r="L807" s="38"/>
    </row>
    <row r="808" spans="1:12" x14ac:dyDescent="0.3">
      <c r="A808" s="85" t="s">
        <v>5803</v>
      </c>
      <c r="B808" s="86" t="s">
        <v>94</v>
      </c>
      <c r="C808" s="87" t="s">
        <v>7060</v>
      </c>
      <c r="D808" s="270">
        <f>+'Res att e accert plur'!G61</f>
        <v>0</v>
      </c>
      <c r="E808" s="271"/>
      <c r="F808" s="37" t="s">
        <v>5804</v>
      </c>
      <c r="G808" s="37" t="s">
        <v>6963</v>
      </c>
      <c r="H808" s="37" t="s">
        <v>5796</v>
      </c>
      <c r="I808" s="37" t="s">
        <v>5805</v>
      </c>
      <c r="J808" s="37" t="s">
        <v>5805</v>
      </c>
      <c r="K808" s="37" t="s">
        <v>6225</v>
      </c>
      <c r="L808" s="38"/>
    </row>
    <row r="809" spans="1:12" x14ac:dyDescent="0.3">
      <c r="A809" s="33" t="s">
        <v>5801</v>
      </c>
      <c r="B809" s="34" t="s">
        <v>7061</v>
      </c>
      <c r="C809" s="35" t="s">
        <v>7062</v>
      </c>
      <c r="D809" s="321">
        <f>+D810</f>
        <v>0</v>
      </c>
      <c r="E809" s="321"/>
      <c r="F809" s="37"/>
      <c r="G809" s="37"/>
      <c r="H809" s="37"/>
      <c r="I809" s="37"/>
      <c r="J809" s="37"/>
      <c r="K809" s="37"/>
      <c r="L809" s="38"/>
    </row>
    <row r="810" spans="1:12" x14ac:dyDescent="0.3">
      <c r="A810" s="33" t="s">
        <v>5802</v>
      </c>
      <c r="B810" s="39" t="s">
        <v>7063</v>
      </c>
      <c r="C810" s="40" t="s">
        <v>7064</v>
      </c>
      <c r="D810" s="271">
        <f>SUM(D811:D819)</f>
        <v>0</v>
      </c>
      <c r="E810" s="271"/>
      <c r="F810" s="37"/>
      <c r="G810" s="37"/>
      <c r="H810" s="37"/>
      <c r="I810" s="37"/>
      <c r="J810" s="37"/>
      <c r="K810" s="37"/>
      <c r="L810" s="38"/>
    </row>
    <row r="811" spans="1:12" x14ac:dyDescent="0.3">
      <c r="A811" s="85" t="s">
        <v>5803</v>
      </c>
      <c r="B811" s="86" t="s">
        <v>72</v>
      </c>
      <c r="C811" s="87" t="s">
        <v>7065</v>
      </c>
      <c r="D811" s="270">
        <f>+'Res att e accert plur'!G51</f>
        <v>0</v>
      </c>
      <c r="E811" s="271"/>
      <c r="F811" s="37" t="s">
        <v>5804</v>
      </c>
      <c r="G811" s="37" t="s">
        <v>6963</v>
      </c>
      <c r="H811" s="37" t="s">
        <v>5796</v>
      </c>
      <c r="I811" s="37">
        <v>1</v>
      </c>
      <c r="J811" s="37" t="s">
        <v>5805</v>
      </c>
      <c r="K811" s="37" t="s">
        <v>6220</v>
      </c>
      <c r="L811" s="38"/>
    </row>
    <row r="812" spans="1:12" x14ac:dyDescent="0.3">
      <c r="A812" s="85" t="s">
        <v>5803</v>
      </c>
      <c r="B812" s="86" t="s">
        <v>74</v>
      </c>
      <c r="C812" s="87" t="s">
        <v>7066</v>
      </c>
      <c r="D812" s="270">
        <f>+'Res att e accert plur'!G52</f>
        <v>0</v>
      </c>
      <c r="E812" s="271"/>
      <c r="F812" s="37" t="s">
        <v>5804</v>
      </c>
      <c r="G812" s="37" t="s">
        <v>6963</v>
      </c>
      <c r="H812" s="37" t="s">
        <v>5796</v>
      </c>
      <c r="I812" s="37">
        <v>1</v>
      </c>
      <c r="J812" s="37" t="s">
        <v>5805</v>
      </c>
      <c r="K812" s="37" t="s">
        <v>6220</v>
      </c>
      <c r="L812" s="38"/>
    </row>
    <row r="813" spans="1:12" x14ac:dyDescent="0.3">
      <c r="A813" s="85" t="s">
        <v>5803</v>
      </c>
      <c r="B813" s="86" t="s">
        <v>76</v>
      </c>
      <c r="C813" s="87" t="s">
        <v>7067</v>
      </c>
      <c r="D813" s="270">
        <f>+'Res att e accert plur'!G53</f>
        <v>0</v>
      </c>
      <c r="E813" s="271"/>
      <c r="F813" s="37" t="s">
        <v>5804</v>
      </c>
      <c r="G813" s="37" t="s">
        <v>6963</v>
      </c>
      <c r="H813" s="37" t="s">
        <v>5796</v>
      </c>
      <c r="I813" s="37">
        <v>1</v>
      </c>
      <c r="J813" s="37" t="s">
        <v>5805</v>
      </c>
      <c r="K813" s="37" t="s">
        <v>6220</v>
      </c>
      <c r="L813" s="38"/>
    </row>
    <row r="814" spans="1:12" x14ac:dyDescent="0.3">
      <c r="A814" s="85" t="s">
        <v>5803</v>
      </c>
      <c r="B814" s="86" t="s">
        <v>78</v>
      </c>
      <c r="C814" s="87" t="s">
        <v>7068</v>
      </c>
      <c r="D814" s="270">
        <f>+'Res att e accert plur'!G54</f>
        <v>0</v>
      </c>
      <c r="E814" s="271"/>
      <c r="F814" s="37" t="s">
        <v>5804</v>
      </c>
      <c r="G814" s="37" t="s">
        <v>6963</v>
      </c>
      <c r="H814" s="37" t="s">
        <v>5796</v>
      </c>
      <c r="I814" s="37">
        <v>1</v>
      </c>
      <c r="J814" s="37" t="s">
        <v>5805</v>
      </c>
      <c r="K814" s="37" t="s">
        <v>6220</v>
      </c>
      <c r="L814" s="38"/>
    </row>
    <row r="815" spans="1:12" x14ac:dyDescent="0.3">
      <c r="A815" s="85" t="s">
        <v>5803</v>
      </c>
      <c r="B815" s="86" t="s">
        <v>80</v>
      </c>
      <c r="C815" s="87" t="s">
        <v>7069</v>
      </c>
      <c r="D815" s="270">
        <f>+'Res att e accert plur'!G55</f>
        <v>0</v>
      </c>
      <c r="E815" s="271"/>
      <c r="F815" s="37" t="s">
        <v>5804</v>
      </c>
      <c r="G815" s="37" t="s">
        <v>6963</v>
      </c>
      <c r="H815" s="37" t="s">
        <v>5796</v>
      </c>
      <c r="I815" s="37">
        <v>1</v>
      </c>
      <c r="J815" s="37" t="s">
        <v>5805</v>
      </c>
      <c r="K815" s="37" t="s">
        <v>6220</v>
      </c>
      <c r="L815" s="38"/>
    </row>
    <row r="816" spans="1:12" x14ac:dyDescent="0.3">
      <c r="A816" s="85" t="s">
        <v>5803</v>
      </c>
      <c r="B816" s="86" t="s">
        <v>82</v>
      </c>
      <c r="C816" s="87" t="s">
        <v>7070</v>
      </c>
      <c r="D816" s="270">
        <f>+'Res att e accert plur'!G56</f>
        <v>0</v>
      </c>
      <c r="E816" s="271"/>
      <c r="F816" s="37" t="s">
        <v>5804</v>
      </c>
      <c r="G816" s="37" t="s">
        <v>6963</v>
      </c>
      <c r="H816" s="37" t="s">
        <v>5796</v>
      </c>
      <c r="I816" s="37">
        <v>1</v>
      </c>
      <c r="J816" s="37" t="s">
        <v>5805</v>
      </c>
      <c r="K816" s="37" t="s">
        <v>6220</v>
      </c>
      <c r="L816" s="38"/>
    </row>
    <row r="817" spans="1:12" ht="21.6" x14ac:dyDescent="0.3">
      <c r="A817" s="85" t="s">
        <v>5803</v>
      </c>
      <c r="B817" s="86" t="s">
        <v>84</v>
      </c>
      <c r="C817" s="87" t="s">
        <v>7071</v>
      </c>
      <c r="D817" s="270">
        <f>+'Res att e accert plur'!G57</f>
        <v>0</v>
      </c>
      <c r="E817" s="271"/>
      <c r="F817" s="37" t="s">
        <v>5804</v>
      </c>
      <c r="G817" s="37" t="s">
        <v>6963</v>
      </c>
      <c r="H817" s="37" t="s">
        <v>5796</v>
      </c>
      <c r="I817" s="37">
        <v>1</v>
      </c>
      <c r="J817" s="37" t="s">
        <v>5805</v>
      </c>
      <c r="K817" s="37" t="s">
        <v>6220</v>
      </c>
      <c r="L817" s="38"/>
    </row>
    <row r="818" spans="1:12" x14ac:dyDescent="0.3">
      <c r="A818" s="85" t="s">
        <v>5803</v>
      </c>
      <c r="B818" s="86" t="s">
        <v>86</v>
      </c>
      <c r="C818" s="87" t="s">
        <v>7072</v>
      </c>
      <c r="D818" s="270">
        <f>+'Res att e accert plur'!G58</f>
        <v>0</v>
      </c>
      <c r="E818" s="271"/>
      <c r="F818" s="37" t="s">
        <v>5804</v>
      </c>
      <c r="G818" s="37" t="s">
        <v>6963</v>
      </c>
      <c r="H818" s="37" t="s">
        <v>5796</v>
      </c>
      <c r="I818" s="37">
        <v>1</v>
      </c>
      <c r="J818" s="37" t="s">
        <v>5805</v>
      </c>
      <c r="K818" s="37" t="s">
        <v>6220</v>
      </c>
      <c r="L818" s="38"/>
    </row>
    <row r="819" spans="1:12" x14ac:dyDescent="0.3">
      <c r="A819" s="85" t="s">
        <v>5803</v>
      </c>
      <c r="B819" s="86" t="s">
        <v>88</v>
      </c>
      <c r="C819" s="87" t="s">
        <v>7073</v>
      </c>
      <c r="D819" s="270">
        <f>+'Res att e accert plur'!G59</f>
        <v>0</v>
      </c>
      <c r="E819" s="271"/>
      <c r="F819" s="37" t="s">
        <v>5804</v>
      </c>
      <c r="G819" s="37" t="s">
        <v>6963</v>
      </c>
      <c r="H819" s="37" t="s">
        <v>5796</v>
      </c>
      <c r="I819" s="37">
        <v>1</v>
      </c>
      <c r="J819" s="37" t="s">
        <v>5805</v>
      </c>
      <c r="K819" s="37" t="s">
        <v>6220</v>
      </c>
      <c r="L819" s="38"/>
    </row>
    <row r="820" spans="1:12" x14ac:dyDescent="0.3">
      <c r="A820" s="27" t="s">
        <v>5800</v>
      </c>
      <c r="B820" s="28" t="s">
        <v>7074</v>
      </c>
      <c r="C820" s="29" t="s">
        <v>7075</v>
      </c>
      <c r="D820" s="320">
        <f>+D821+D826+D829+D832+D841+D893+D903+D914+D917</f>
        <v>0</v>
      </c>
      <c r="E820" s="321"/>
      <c r="F820" s="31"/>
      <c r="G820" s="31"/>
      <c r="H820" s="31"/>
      <c r="I820" s="31"/>
      <c r="J820" s="31"/>
      <c r="K820" s="31"/>
      <c r="L820" s="32"/>
    </row>
    <row r="821" spans="1:12" x14ac:dyDescent="0.3">
      <c r="A821" s="33" t="s">
        <v>5801</v>
      </c>
      <c r="B821" s="34" t="s">
        <v>7076</v>
      </c>
      <c r="C821" s="35" t="s">
        <v>7077</v>
      </c>
      <c r="D821" s="321">
        <f>+D822+D824</f>
        <v>0</v>
      </c>
      <c r="E821" s="321"/>
      <c r="F821" s="37"/>
      <c r="G821" s="37"/>
      <c r="H821" s="37"/>
      <c r="I821" s="37"/>
      <c r="J821" s="37"/>
      <c r="K821" s="37"/>
      <c r="L821" s="38"/>
    </row>
    <row r="822" spans="1:12" x14ac:dyDescent="0.3">
      <c r="A822" s="33" t="s">
        <v>5802</v>
      </c>
      <c r="B822" s="39" t="s">
        <v>7078</v>
      </c>
      <c r="C822" s="40" t="s">
        <v>7079</v>
      </c>
      <c r="D822" s="271">
        <f>+D823</f>
        <v>0</v>
      </c>
      <c r="E822" s="271"/>
      <c r="F822" s="37"/>
      <c r="G822" s="37"/>
      <c r="H822" s="37"/>
      <c r="I822" s="37"/>
      <c r="J822" s="37"/>
      <c r="K822" s="37"/>
      <c r="L822" s="38"/>
    </row>
    <row r="823" spans="1:12" x14ac:dyDescent="0.3">
      <c r="A823" s="85" t="s">
        <v>5803</v>
      </c>
      <c r="B823" s="86" t="s">
        <v>208</v>
      </c>
      <c r="C823" s="87" t="s">
        <v>7079</v>
      </c>
      <c r="D823" s="270">
        <f>+'Res att e accert plur'!G117+'Res att e accert plur'!G118+'Res att e accert plur'!G119+'Res att e accert plur'!G120+'Res att e accert plur'!G121+'Res att e accert plur'!G122+'Res att e accert plur'!G123</f>
        <v>0</v>
      </c>
      <c r="E823" s="271"/>
      <c r="F823" s="37" t="s">
        <v>5804</v>
      </c>
      <c r="G823" s="37" t="s">
        <v>6963</v>
      </c>
      <c r="H823" s="37" t="s">
        <v>5796</v>
      </c>
      <c r="I823" s="37">
        <v>3</v>
      </c>
      <c r="J823" s="37" t="s">
        <v>5805</v>
      </c>
      <c r="K823" s="37" t="s">
        <v>5805</v>
      </c>
      <c r="L823" s="38"/>
    </row>
    <row r="824" spans="1:12" x14ac:dyDescent="0.3">
      <c r="A824" s="33" t="s">
        <v>5802</v>
      </c>
      <c r="B824" s="39" t="s">
        <v>7080</v>
      </c>
      <c r="C824" s="40" t="s">
        <v>7081</v>
      </c>
      <c r="D824" s="271">
        <f>+D825</f>
        <v>0</v>
      </c>
      <c r="E824" s="271"/>
      <c r="F824" s="37"/>
      <c r="G824" s="37"/>
      <c r="H824" s="37"/>
      <c r="I824" s="37"/>
      <c r="J824" s="37"/>
      <c r="K824" s="37"/>
      <c r="L824" s="38"/>
    </row>
    <row r="825" spans="1:12" x14ac:dyDescent="0.3">
      <c r="A825" s="85" t="s">
        <v>5803</v>
      </c>
      <c r="B825" s="86" t="s">
        <v>218</v>
      </c>
      <c r="C825" s="87" t="s">
        <v>7081</v>
      </c>
      <c r="D825" s="270">
        <f>+'Res att e accert plur'!G124+'Res att e accert plur'!G125+'Res att e accert plur'!G126+'Res att e accert plur'!G127+'Res att e accert plur'!G128+'Res att e accert plur'!G129+'Res att e accert plur'!G130+'Res att e accert plur'!G131+'Res att e accert plur'!G132+'Res att e accert plur'!G133+'Res att e accert plur'!G134+'Res att e accert plur'!G135+'Res att e accert plur'!G136+'Res att e accert plur'!G137+'Res att e accert plur'!G138+'Res att e accert plur'!G139+'Res att e accert plur'!G140+'Res att e accert plur'!G141+'Res att e accert plur'!G142+'Res att e accert plur'!G143+'Res att e accert plur'!G144+'Res att e accert plur'!G145+'Res att e accert plur'!G146+'Res att e accert plur'!G147+'Res att e accert plur'!G148+'Res att e accert plur'!G149+'Res att e accert plur'!G150+'Res att e accert plur'!G151+'Res att e accert plur'!G152+'Res att e accert plur'!G153+'Res att e accert plur'!G154+'Res att e accert plur'!G155+'Res att e accert plur'!G156+'Res att e accert plur'!G157+'Res att e accert plur'!G158+'Res att e accert plur'!G159+'Res att e accert plur'!G160+'Res att e accert plur'!G161+'Res att e accert plur'!G162+'Res att e accert plur'!G163+'Res att e accert plur'!G164</f>
        <v>0</v>
      </c>
      <c r="E825" s="271"/>
      <c r="F825" s="37" t="s">
        <v>5804</v>
      </c>
      <c r="G825" s="37" t="s">
        <v>6963</v>
      </c>
      <c r="H825" s="37" t="s">
        <v>5796</v>
      </c>
      <c r="I825" s="37">
        <v>3</v>
      </c>
      <c r="J825" s="37" t="s">
        <v>5805</v>
      </c>
      <c r="K825" s="37" t="s">
        <v>5805</v>
      </c>
      <c r="L825" s="38"/>
    </row>
    <row r="826" spans="1:12" x14ac:dyDescent="0.3">
      <c r="A826" s="33" t="s">
        <v>5801</v>
      </c>
      <c r="B826" s="34" t="s">
        <v>7082</v>
      </c>
      <c r="C826" s="35" t="s">
        <v>7083</v>
      </c>
      <c r="D826" s="321">
        <f>+D827</f>
        <v>0</v>
      </c>
      <c r="E826" s="321"/>
      <c r="F826" s="37"/>
      <c r="G826" s="37"/>
      <c r="H826" s="37"/>
      <c r="I826" s="37"/>
      <c r="J826" s="37"/>
      <c r="K826" s="37"/>
      <c r="L826" s="38"/>
    </row>
    <row r="827" spans="1:12" x14ac:dyDescent="0.3">
      <c r="A827" s="33" t="s">
        <v>5802</v>
      </c>
      <c r="B827" s="39" t="s">
        <v>7084</v>
      </c>
      <c r="C827" s="40" t="s">
        <v>7083</v>
      </c>
      <c r="D827" s="271">
        <f>+D828</f>
        <v>0</v>
      </c>
      <c r="E827" s="271"/>
      <c r="F827" s="37"/>
      <c r="G827" s="37"/>
      <c r="H827" s="37"/>
      <c r="I827" s="37"/>
      <c r="J827" s="37"/>
      <c r="K827" s="37"/>
      <c r="L827" s="38"/>
    </row>
    <row r="828" spans="1:12" x14ac:dyDescent="0.3">
      <c r="A828" s="85" t="s">
        <v>5803</v>
      </c>
      <c r="B828" s="86" t="s">
        <v>264</v>
      </c>
      <c r="C828" s="87" t="s">
        <v>7083</v>
      </c>
      <c r="D828" s="270">
        <f>+'Res att e accert plur'!G168+'Res att e accert plur'!G169+'Res att e accert plur'!G170</f>
        <v>0</v>
      </c>
      <c r="E828" s="271"/>
      <c r="F828" s="37" t="s">
        <v>5804</v>
      </c>
      <c r="G828" s="37" t="s">
        <v>6963</v>
      </c>
      <c r="H828" s="37" t="s">
        <v>5796</v>
      </c>
      <c r="I828" s="37">
        <v>3</v>
      </c>
      <c r="J828" s="37" t="s">
        <v>5805</v>
      </c>
      <c r="K828" s="37" t="s">
        <v>5805</v>
      </c>
      <c r="L828" s="38"/>
    </row>
    <row r="829" spans="1:12" x14ac:dyDescent="0.3">
      <c r="A829" s="33" t="s">
        <v>5801</v>
      </c>
      <c r="B829" s="34" t="s">
        <v>7085</v>
      </c>
      <c r="C829" s="35" t="s">
        <v>7086</v>
      </c>
      <c r="D829" s="321">
        <f>+D830</f>
        <v>0</v>
      </c>
      <c r="E829" s="321"/>
      <c r="F829" s="37"/>
      <c r="G829" s="37"/>
      <c r="H829" s="37"/>
      <c r="I829" s="37"/>
      <c r="J829" s="37"/>
      <c r="K829" s="37"/>
      <c r="L829" s="38"/>
    </row>
    <row r="830" spans="1:12" x14ac:dyDescent="0.3">
      <c r="A830" s="33" t="s">
        <v>5802</v>
      </c>
      <c r="B830" s="39" t="s">
        <v>7087</v>
      </c>
      <c r="C830" s="40" t="s">
        <v>7086</v>
      </c>
      <c r="D830" s="271">
        <f>+D831</f>
        <v>0</v>
      </c>
      <c r="E830" s="271"/>
      <c r="F830" s="37"/>
      <c r="G830" s="37"/>
      <c r="H830" s="37"/>
      <c r="I830" s="37"/>
      <c r="J830" s="37"/>
      <c r="K830" s="37"/>
      <c r="L830" s="38"/>
    </row>
    <row r="831" spans="1:12" x14ac:dyDescent="0.3">
      <c r="A831" s="85" t="s">
        <v>5803</v>
      </c>
      <c r="B831" s="86" t="s">
        <v>260</v>
      </c>
      <c r="C831" s="87" t="s">
        <v>7086</v>
      </c>
      <c r="D831" s="270">
        <f>+'Res att e accert plur'!G165+'Res att e accert plur'!G166+'Res att e accert plur'!G167</f>
        <v>0</v>
      </c>
      <c r="E831" s="271"/>
      <c r="F831" s="37" t="s">
        <v>5804</v>
      </c>
      <c r="G831" s="37" t="s">
        <v>6963</v>
      </c>
      <c r="H831" s="37" t="s">
        <v>5796</v>
      </c>
      <c r="I831" s="37">
        <v>3</v>
      </c>
      <c r="J831" s="37" t="s">
        <v>5805</v>
      </c>
      <c r="K831" s="37" t="s">
        <v>5805</v>
      </c>
      <c r="L831" s="38"/>
    </row>
    <row r="832" spans="1:12" ht="30.75" customHeight="1" x14ac:dyDescent="0.3">
      <c r="A832" s="33" t="s">
        <v>5801</v>
      </c>
      <c r="B832" s="34" t="s">
        <v>7088</v>
      </c>
      <c r="C832" s="35" t="s">
        <v>7089</v>
      </c>
      <c r="D832" s="321">
        <f>+D833+D835+D837+D839</f>
        <v>0</v>
      </c>
      <c r="E832" s="321"/>
      <c r="F832" s="37"/>
      <c r="G832" s="37"/>
      <c r="H832" s="37"/>
      <c r="I832" s="37"/>
      <c r="J832" s="37"/>
      <c r="K832" s="37"/>
      <c r="L832" s="38"/>
    </row>
    <row r="833" spans="1:12" ht="27.75" customHeight="1" x14ac:dyDescent="0.3">
      <c r="A833" s="33" t="s">
        <v>5802</v>
      </c>
      <c r="B833" s="39" t="s">
        <v>7090</v>
      </c>
      <c r="C833" s="40" t="s">
        <v>7091</v>
      </c>
      <c r="D833" s="271">
        <f>+D834</f>
        <v>0</v>
      </c>
      <c r="E833" s="271"/>
      <c r="F833" s="37"/>
      <c r="G833" s="37"/>
      <c r="H833" s="37"/>
      <c r="I833" s="37"/>
      <c r="J833" s="37"/>
      <c r="K833" s="37"/>
      <c r="L833" s="38"/>
    </row>
    <row r="834" spans="1:12" ht="21.6" x14ac:dyDescent="0.3">
      <c r="A834" s="85" t="s">
        <v>5803</v>
      </c>
      <c r="B834" s="86" t="s">
        <v>267</v>
      </c>
      <c r="C834" s="87" t="s">
        <v>7091</v>
      </c>
      <c r="D834" s="270">
        <f>+'Res att e accert plur'!G171+'Res att e accert plur'!G172+'Res att e accert plur'!G173+'Res att e accert plur'!G174+'Res att e accert plur'!G175+'Res att e accert plur'!G176</f>
        <v>0</v>
      </c>
      <c r="E834" s="271"/>
      <c r="F834" s="37" t="s">
        <v>5804</v>
      </c>
      <c r="G834" s="37" t="s">
        <v>6963</v>
      </c>
      <c r="H834" s="37" t="s">
        <v>5796</v>
      </c>
      <c r="I834" s="37">
        <v>3</v>
      </c>
      <c r="J834" s="37" t="s">
        <v>5805</v>
      </c>
      <c r="K834" s="37" t="s">
        <v>5805</v>
      </c>
      <c r="L834" s="38"/>
    </row>
    <row r="835" spans="1:12" ht="28.5" customHeight="1" x14ac:dyDescent="0.3">
      <c r="A835" s="33" t="s">
        <v>5802</v>
      </c>
      <c r="B835" s="39" t="s">
        <v>7092</v>
      </c>
      <c r="C835" s="40" t="s">
        <v>7093</v>
      </c>
      <c r="D835" s="271">
        <f>+D836</f>
        <v>0</v>
      </c>
      <c r="E835" s="271"/>
      <c r="F835" s="37"/>
      <c r="G835" s="37"/>
      <c r="H835" s="37"/>
      <c r="I835" s="37"/>
      <c r="J835" s="37"/>
      <c r="K835" s="37"/>
      <c r="L835" s="38"/>
    </row>
    <row r="836" spans="1:12" ht="21.6" x14ac:dyDescent="0.3">
      <c r="A836" s="85" t="s">
        <v>5803</v>
      </c>
      <c r="B836" s="86" t="s">
        <v>270</v>
      </c>
      <c r="C836" s="87" t="s">
        <v>7093</v>
      </c>
      <c r="D836" s="270">
        <f>+'Res att e accert plur'!G177+'Res att e accert plur'!G178+'Res att e accert plur'!G179+'Res att e accert plur'!G180+'Res att e accert plur'!G181+'Res att e accert plur'!G182</f>
        <v>0</v>
      </c>
      <c r="E836" s="271"/>
      <c r="F836" s="37" t="s">
        <v>5804</v>
      </c>
      <c r="G836" s="37" t="s">
        <v>6963</v>
      </c>
      <c r="H836" s="37" t="s">
        <v>5796</v>
      </c>
      <c r="I836" s="37">
        <v>3</v>
      </c>
      <c r="J836" s="37" t="s">
        <v>5805</v>
      </c>
      <c r="K836" s="37" t="s">
        <v>5805</v>
      </c>
      <c r="L836" s="38"/>
    </row>
    <row r="837" spans="1:12" ht="24.75" customHeight="1" x14ac:dyDescent="0.3">
      <c r="A837" s="33" t="s">
        <v>5802</v>
      </c>
      <c r="B837" s="39" t="s">
        <v>7094</v>
      </c>
      <c r="C837" s="40" t="s">
        <v>7095</v>
      </c>
      <c r="D837" s="271">
        <f>+D838</f>
        <v>0</v>
      </c>
      <c r="E837" s="271"/>
      <c r="F837" s="37"/>
      <c r="G837" s="37"/>
      <c r="H837" s="37"/>
      <c r="I837" s="37"/>
      <c r="J837" s="37"/>
      <c r="K837" s="37"/>
      <c r="L837" s="38"/>
    </row>
    <row r="838" spans="1:12" ht="21.6" x14ac:dyDescent="0.3">
      <c r="A838" s="85" t="s">
        <v>5803</v>
      </c>
      <c r="B838" s="86" t="s">
        <v>273</v>
      </c>
      <c r="C838" s="87" t="s">
        <v>7095</v>
      </c>
      <c r="D838" s="270">
        <f>+'Res att e accert plur'!G183+'Res att e accert plur'!G184+'Res att e accert plur'!G185+'Res att e accert plur'!G186+'Res att e accert plur'!G187+'Res att e accert plur'!G188</f>
        <v>0</v>
      </c>
      <c r="E838" s="271"/>
      <c r="F838" s="37" t="s">
        <v>5804</v>
      </c>
      <c r="G838" s="37" t="s">
        <v>6963</v>
      </c>
      <c r="H838" s="37" t="s">
        <v>5796</v>
      </c>
      <c r="I838" s="37">
        <v>3</v>
      </c>
      <c r="J838" s="37" t="s">
        <v>5805</v>
      </c>
      <c r="K838" s="37" t="s">
        <v>5805</v>
      </c>
      <c r="L838" s="38"/>
    </row>
    <row r="839" spans="1:12" ht="24.75" customHeight="1" x14ac:dyDescent="0.3">
      <c r="A839" s="33" t="s">
        <v>5802</v>
      </c>
      <c r="B839" s="39" t="s">
        <v>7096</v>
      </c>
      <c r="C839" s="40" t="s">
        <v>7097</v>
      </c>
      <c r="D839" s="271">
        <f>+D840</f>
        <v>0</v>
      </c>
      <c r="E839" s="271"/>
      <c r="F839" s="37"/>
      <c r="G839" s="37"/>
      <c r="H839" s="37"/>
      <c r="I839" s="37"/>
      <c r="J839" s="37"/>
      <c r="K839" s="37"/>
      <c r="L839" s="38"/>
    </row>
    <row r="840" spans="1:12" ht="21.6" x14ac:dyDescent="0.3">
      <c r="A840" s="85" t="s">
        <v>5803</v>
      </c>
      <c r="B840" s="86" t="s">
        <v>276</v>
      </c>
      <c r="C840" s="87" t="s">
        <v>7097</v>
      </c>
      <c r="D840" s="270">
        <f>+'Res att e accert plur'!G189+'Res att e accert plur'!G190+'Res att e accert plur'!G191+'Res att e accert plur'!G192+'Res att e accert plur'!G193+'Res att e accert plur'!G194</f>
        <v>0</v>
      </c>
      <c r="E840" s="271"/>
      <c r="F840" s="37" t="s">
        <v>5804</v>
      </c>
      <c r="G840" s="37" t="s">
        <v>6963</v>
      </c>
      <c r="H840" s="37" t="s">
        <v>5796</v>
      </c>
      <c r="I840" s="37">
        <v>3</v>
      </c>
      <c r="J840" s="37" t="s">
        <v>5805</v>
      </c>
      <c r="K840" s="37" t="s">
        <v>5805</v>
      </c>
      <c r="L840" s="38"/>
    </row>
    <row r="841" spans="1:12" x14ac:dyDescent="0.3">
      <c r="A841" s="33" t="s">
        <v>5801</v>
      </c>
      <c r="B841" s="34" t="s">
        <v>7098</v>
      </c>
      <c r="C841" s="35" t="s">
        <v>7099</v>
      </c>
      <c r="D841" s="321">
        <f>+D842+D847+D852+D855+D859+D861+D868+D885+D887+D889</f>
        <v>0</v>
      </c>
      <c r="E841" s="321"/>
      <c r="F841" s="37"/>
      <c r="G841" s="37"/>
      <c r="H841" s="37"/>
      <c r="I841" s="37"/>
      <c r="J841" s="37"/>
      <c r="K841" s="37"/>
      <c r="L841" s="38"/>
    </row>
    <row r="842" spans="1:12" ht="25.5" customHeight="1" x14ac:dyDescent="0.3">
      <c r="A842" s="33" t="s">
        <v>5802</v>
      </c>
      <c r="B842" s="39" t="s">
        <v>7100</v>
      </c>
      <c r="C842" s="40" t="s">
        <v>7101</v>
      </c>
      <c r="D842" s="271">
        <f>SUM(D843:D846)</f>
        <v>0</v>
      </c>
      <c r="E842" s="271"/>
      <c r="F842" s="37"/>
      <c r="G842" s="37"/>
      <c r="H842" s="37"/>
      <c r="I842" s="37"/>
      <c r="J842" s="37"/>
      <c r="K842" s="37"/>
      <c r="L842" s="38"/>
    </row>
    <row r="843" spans="1:12" x14ac:dyDescent="0.3">
      <c r="A843" s="85" t="s">
        <v>5803</v>
      </c>
      <c r="B843" s="86" t="s">
        <v>936</v>
      </c>
      <c r="C843" s="87" t="s">
        <v>7102</v>
      </c>
      <c r="D843" s="270">
        <f>+'Res att e accert plur'!G526</f>
        <v>0</v>
      </c>
      <c r="E843" s="271"/>
      <c r="F843" s="37" t="s">
        <v>5804</v>
      </c>
      <c r="G843" s="37" t="s">
        <v>6963</v>
      </c>
      <c r="H843" s="37" t="s">
        <v>5796</v>
      </c>
      <c r="I843" s="37">
        <v>3</v>
      </c>
      <c r="J843" s="37" t="s">
        <v>5805</v>
      </c>
      <c r="K843" s="37" t="s">
        <v>5805</v>
      </c>
      <c r="L843" s="38"/>
    </row>
    <row r="844" spans="1:12" x14ac:dyDescent="0.3">
      <c r="A844" s="85" t="s">
        <v>5803</v>
      </c>
      <c r="B844" s="86" t="s">
        <v>938</v>
      </c>
      <c r="C844" s="87" t="s">
        <v>7103</v>
      </c>
      <c r="D844" s="270">
        <f>+'Res att e accert plur'!G527</f>
        <v>0</v>
      </c>
      <c r="E844" s="271"/>
      <c r="F844" s="37" t="s">
        <v>5804</v>
      </c>
      <c r="G844" s="37" t="s">
        <v>6963</v>
      </c>
      <c r="H844" s="37" t="s">
        <v>5796</v>
      </c>
      <c r="I844" s="37">
        <v>3</v>
      </c>
      <c r="J844" s="37" t="s">
        <v>5805</v>
      </c>
      <c r="K844" s="37" t="s">
        <v>5805</v>
      </c>
      <c r="L844" s="38"/>
    </row>
    <row r="845" spans="1:12" x14ac:dyDescent="0.3">
      <c r="A845" s="85" t="s">
        <v>5803</v>
      </c>
      <c r="B845" s="86" t="s">
        <v>940</v>
      </c>
      <c r="C845" s="87" t="s">
        <v>7104</v>
      </c>
      <c r="D845" s="270">
        <f>+'Res att e accert plur'!G528</f>
        <v>0</v>
      </c>
      <c r="E845" s="271"/>
      <c r="F845" s="37" t="s">
        <v>5804</v>
      </c>
      <c r="G845" s="37" t="s">
        <v>6963</v>
      </c>
      <c r="H845" s="37" t="s">
        <v>5796</v>
      </c>
      <c r="I845" s="37">
        <v>3</v>
      </c>
      <c r="J845" s="37" t="s">
        <v>5805</v>
      </c>
      <c r="K845" s="37" t="s">
        <v>5805</v>
      </c>
      <c r="L845" s="38"/>
    </row>
    <row r="846" spans="1:12" ht="21.6" x14ac:dyDescent="0.3">
      <c r="A846" s="85" t="s">
        <v>5803</v>
      </c>
      <c r="B846" s="86" t="s">
        <v>942</v>
      </c>
      <c r="C846" s="87" t="s">
        <v>7105</v>
      </c>
      <c r="D846" s="270">
        <f>+'Res att e accert plur'!G529</f>
        <v>0</v>
      </c>
      <c r="E846" s="271"/>
      <c r="F846" s="37" t="s">
        <v>5804</v>
      </c>
      <c r="G846" s="37" t="s">
        <v>6963</v>
      </c>
      <c r="H846" s="37" t="s">
        <v>5796</v>
      </c>
      <c r="I846" s="37">
        <v>3</v>
      </c>
      <c r="J846" s="37" t="s">
        <v>5805</v>
      </c>
      <c r="K846" s="37" t="s">
        <v>5805</v>
      </c>
      <c r="L846" s="38"/>
    </row>
    <row r="847" spans="1:12" x14ac:dyDescent="0.3">
      <c r="A847" s="33" t="s">
        <v>5802</v>
      </c>
      <c r="B847" s="39" t="s">
        <v>7106</v>
      </c>
      <c r="C847" s="40" t="s">
        <v>7107</v>
      </c>
      <c r="D847" s="271">
        <f>SUM(D848:D851)</f>
        <v>0</v>
      </c>
      <c r="E847" s="271"/>
      <c r="F847" s="37"/>
      <c r="G847" s="37"/>
      <c r="H847" s="37"/>
      <c r="I847" s="37"/>
      <c r="J847" s="37"/>
      <c r="K847" s="37"/>
      <c r="L847" s="38"/>
    </row>
    <row r="848" spans="1:12" x14ac:dyDescent="0.3">
      <c r="A848" s="85" t="s">
        <v>5803</v>
      </c>
      <c r="B848" s="86" t="s">
        <v>944</v>
      </c>
      <c r="C848" s="87" t="s">
        <v>7108</v>
      </c>
      <c r="D848" s="270">
        <f>+'Res att e accert plur'!G530</f>
        <v>0</v>
      </c>
      <c r="E848" s="271"/>
      <c r="F848" s="37" t="s">
        <v>5804</v>
      </c>
      <c r="G848" s="37" t="s">
        <v>6963</v>
      </c>
      <c r="H848" s="37" t="s">
        <v>5796</v>
      </c>
      <c r="I848" s="37">
        <v>3</v>
      </c>
      <c r="J848" s="37" t="s">
        <v>5805</v>
      </c>
      <c r="K848" s="37" t="s">
        <v>5805</v>
      </c>
      <c r="L848" s="38"/>
    </row>
    <row r="849" spans="1:12" x14ac:dyDescent="0.3">
      <c r="A849" s="85" t="s">
        <v>5803</v>
      </c>
      <c r="B849" s="86" t="s">
        <v>946</v>
      </c>
      <c r="C849" s="87" t="s">
        <v>7109</v>
      </c>
      <c r="D849" s="270">
        <f>+'Res att e accert plur'!G531</f>
        <v>0</v>
      </c>
      <c r="E849" s="271"/>
      <c r="F849" s="37" t="s">
        <v>5804</v>
      </c>
      <c r="G849" s="37" t="s">
        <v>6963</v>
      </c>
      <c r="H849" s="37" t="s">
        <v>5796</v>
      </c>
      <c r="I849" s="37">
        <v>3</v>
      </c>
      <c r="J849" s="37" t="s">
        <v>5805</v>
      </c>
      <c r="K849" s="37" t="s">
        <v>5805</v>
      </c>
      <c r="L849" s="38"/>
    </row>
    <row r="850" spans="1:12" x14ac:dyDescent="0.3">
      <c r="A850" s="85" t="s">
        <v>5803</v>
      </c>
      <c r="B850" s="86" t="s">
        <v>948</v>
      </c>
      <c r="C850" s="87" t="s">
        <v>7110</v>
      </c>
      <c r="D850" s="270">
        <f>+'Res att e accert plur'!G532</f>
        <v>0</v>
      </c>
      <c r="E850" s="271"/>
      <c r="F850" s="37" t="s">
        <v>5804</v>
      </c>
      <c r="G850" s="37" t="s">
        <v>6963</v>
      </c>
      <c r="H850" s="37" t="s">
        <v>5796</v>
      </c>
      <c r="I850" s="37">
        <v>3</v>
      </c>
      <c r="J850" s="37"/>
      <c r="K850" s="37"/>
      <c r="L850" s="38"/>
    </row>
    <row r="851" spans="1:12" x14ac:dyDescent="0.3">
      <c r="A851" s="85" t="s">
        <v>5803</v>
      </c>
      <c r="B851" s="86" t="s">
        <v>950</v>
      </c>
      <c r="C851" s="87" t="s">
        <v>7111</v>
      </c>
      <c r="D851" s="270">
        <f>+'Res att e accert plur'!G533</f>
        <v>0</v>
      </c>
      <c r="E851" s="271"/>
      <c r="F851" s="37" t="s">
        <v>5804</v>
      </c>
      <c r="G851" s="37" t="s">
        <v>6963</v>
      </c>
      <c r="H851" s="37" t="s">
        <v>5796</v>
      </c>
      <c r="I851" s="37">
        <v>3</v>
      </c>
      <c r="J851" s="37" t="s">
        <v>5805</v>
      </c>
      <c r="K851" s="37" t="s">
        <v>5805</v>
      </c>
      <c r="L851" s="38"/>
    </row>
    <row r="852" spans="1:12" x14ac:dyDescent="0.3">
      <c r="A852" s="33" t="s">
        <v>5802</v>
      </c>
      <c r="B852" s="39" t="s">
        <v>7112</v>
      </c>
      <c r="C852" s="40" t="s">
        <v>7113</v>
      </c>
      <c r="D852" s="271">
        <f>SUM(D853:D854)</f>
        <v>0</v>
      </c>
      <c r="E852" s="271"/>
      <c r="F852" s="37"/>
      <c r="G852" s="37"/>
      <c r="H852" s="37"/>
      <c r="I852" s="37"/>
      <c r="J852" s="37"/>
      <c r="K852" s="37"/>
      <c r="L852" s="38"/>
    </row>
    <row r="853" spans="1:12" x14ac:dyDescent="0.3">
      <c r="A853" s="85" t="s">
        <v>5803</v>
      </c>
      <c r="B853" s="86" t="s">
        <v>952</v>
      </c>
      <c r="C853" s="87" t="s">
        <v>7114</v>
      </c>
      <c r="D853" s="270">
        <f>+'Res att e accert plur'!G534</f>
        <v>0</v>
      </c>
      <c r="E853" s="271"/>
      <c r="F853" s="37" t="s">
        <v>5804</v>
      </c>
      <c r="G853" s="37" t="s">
        <v>6963</v>
      </c>
      <c r="H853" s="37" t="s">
        <v>5796</v>
      </c>
      <c r="I853" s="37">
        <v>3</v>
      </c>
      <c r="J853" s="37" t="s">
        <v>5805</v>
      </c>
      <c r="K853" s="37" t="s">
        <v>5805</v>
      </c>
      <c r="L853" s="38"/>
    </row>
    <row r="854" spans="1:12" x14ac:dyDescent="0.3">
      <c r="A854" s="85" t="s">
        <v>5803</v>
      </c>
      <c r="B854" s="86" t="s">
        <v>954</v>
      </c>
      <c r="C854" s="87" t="s">
        <v>7115</v>
      </c>
      <c r="D854" s="270">
        <f>+'Res att e accert plur'!G535</f>
        <v>0</v>
      </c>
      <c r="E854" s="271"/>
      <c r="F854" s="37" t="s">
        <v>5804</v>
      </c>
      <c r="G854" s="37" t="s">
        <v>6963</v>
      </c>
      <c r="H854" s="37" t="s">
        <v>5796</v>
      </c>
      <c r="I854" s="37">
        <v>3</v>
      </c>
      <c r="J854" s="37" t="s">
        <v>5805</v>
      </c>
      <c r="K854" s="37" t="s">
        <v>5805</v>
      </c>
      <c r="L854" s="38"/>
    </row>
    <row r="855" spans="1:12" x14ac:dyDescent="0.3">
      <c r="A855" s="33" t="s">
        <v>5802</v>
      </c>
      <c r="B855" s="39" t="s">
        <v>7116</v>
      </c>
      <c r="C855" s="40" t="s">
        <v>7117</v>
      </c>
      <c r="D855" s="271">
        <f>SUM(D856:D858)</f>
        <v>0</v>
      </c>
      <c r="E855" s="271"/>
      <c r="F855" s="37"/>
      <c r="G855" s="37"/>
      <c r="H855" s="37"/>
      <c r="I855" s="37"/>
      <c r="J855" s="37"/>
      <c r="K855" s="37"/>
      <c r="L855" s="38"/>
    </row>
    <row r="856" spans="1:12" x14ac:dyDescent="0.3">
      <c r="A856" s="85" t="s">
        <v>5803</v>
      </c>
      <c r="B856" s="86" t="s">
        <v>956</v>
      </c>
      <c r="C856" s="87" t="s">
        <v>7118</v>
      </c>
      <c r="D856" s="270">
        <f>+'Res att e accert plur'!G536</f>
        <v>0</v>
      </c>
      <c r="E856" s="271"/>
      <c r="F856" s="37" t="s">
        <v>5804</v>
      </c>
      <c r="G856" s="37" t="s">
        <v>6963</v>
      </c>
      <c r="H856" s="37" t="s">
        <v>5796</v>
      </c>
      <c r="I856" s="37">
        <v>3</v>
      </c>
      <c r="J856" s="37" t="s">
        <v>5805</v>
      </c>
      <c r="K856" s="37" t="s">
        <v>5805</v>
      </c>
      <c r="L856" s="38"/>
    </row>
    <row r="857" spans="1:12" x14ac:dyDescent="0.3">
      <c r="A857" s="85" t="s">
        <v>5803</v>
      </c>
      <c r="B857" s="86" t="s">
        <v>958</v>
      </c>
      <c r="C857" s="87" t="s">
        <v>7119</v>
      </c>
      <c r="D857" s="270">
        <f>+'Res att e accert plur'!G537</f>
        <v>0</v>
      </c>
      <c r="E857" s="271"/>
      <c r="F857" s="37" t="s">
        <v>5804</v>
      </c>
      <c r="G857" s="37" t="s">
        <v>6963</v>
      </c>
      <c r="H857" s="37" t="s">
        <v>5796</v>
      </c>
      <c r="I857" s="37">
        <v>3</v>
      </c>
      <c r="J857" s="37" t="s">
        <v>5805</v>
      </c>
      <c r="K857" s="37" t="s">
        <v>5805</v>
      </c>
      <c r="L857" s="38"/>
    </row>
    <row r="858" spans="1:12" x14ac:dyDescent="0.3">
      <c r="A858" s="85" t="s">
        <v>5803</v>
      </c>
      <c r="B858" s="86" t="s">
        <v>971</v>
      </c>
      <c r="C858" s="87" t="s">
        <v>7120</v>
      </c>
      <c r="D858" s="270">
        <f>+'Res att e accert plur'!G538</f>
        <v>0</v>
      </c>
      <c r="E858" s="271"/>
      <c r="F858" s="37" t="s">
        <v>5804</v>
      </c>
      <c r="G858" s="37" t="s">
        <v>6963</v>
      </c>
      <c r="H858" s="37" t="s">
        <v>5796</v>
      </c>
      <c r="I858" s="37">
        <v>3</v>
      </c>
      <c r="J858" s="37" t="s">
        <v>5805</v>
      </c>
      <c r="K858" s="37" t="s">
        <v>5805</v>
      </c>
      <c r="L858" s="38"/>
    </row>
    <row r="859" spans="1:12" x14ac:dyDescent="0.3">
      <c r="A859" s="33" t="s">
        <v>5802</v>
      </c>
      <c r="B859" s="39" t="s">
        <v>7121</v>
      </c>
      <c r="C859" s="40" t="s">
        <v>7122</v>
      </c>
      <c r="D859" s="271">
        <f>SUM(D860)</f>
        <v>0</v>
      </c>
      <c r="E859" s="271"/>
      <c r="F859" s="37"/>
      <c r="G859" s="37"/>
      <c r="H859" s="37"/>
      <c r="I859" s="37"/>
      <c r="J859" s="37"/>
      <c r="K859" s="37"/>
      <c r="L859" s="38"/>
    </row>
    <row r="860" spans="1:12" x14ac:dyDescent="0.3">
      <c r="A860" s="85" t="s">
        <v>5803</v>
      </c>
      <c r="B860" s="86" t="s">
        <v>973</v>
      </c>
      <c r="C860" s="87" t="s">
        <v>7123</v>
      </c>
      <c r="D860" s="270">
        <f>+'Res att e accert plur'!G539</f>
        <v>0</v>
      </c>
      <c r="E860" s="271"/>
      <c r="F860" s="37" t="s">
        <v>5804</v>
      </c>
      <c r="G860" s="37" t="s">
        <v>6963</v>
      </c>
      <c r="H860" s="37" t="s">
        <v>5796</v>
      </c>
      <c r="I860" s="37">
        <v>3</v>
      </c>
      <c r="J860" s="37" t="s">
        <v>5805</v>
      </c>
      <c r="K860" s="37" t="s">
        <v>5805</v>
      </c>
      <c r="L860" s="38"/>
    </row>
    <row r="861" spans="1:12" x14ac:dyDescent="0.3">
      <c r="A861" s="33" t="s">
        <v>5802</v>
      </c>
      <c r="B861" s="39" t="s">
        <v>7124</v>
      </c>
      <c r="C861" s="40" t="s">
        <v>7125</v>
      </c>
      <c r="D861" s="271">
        <f>SUM(D862:D867)</f>
        <v>0</v>
      </c>
      <c r="E861" s="271"/>
      <c r="F861" s="37"/>
      <c r="G861" s="37"/>
      <c r="H861" s="37"/>
      <c r="I861" s="37"/>
      <c r="J861" s="37"/>
      <c r="K861" s="37"/>
      <c r="L861" s="38"/>
    </row>
    <row r="862" spans="1:12" x14ac:dyDescent="0.3">
      <c r="A862" s="85" t="s">
        <v>5803</v>
      </c>
      <c r="B862" s="86" t="s">
        <v>976</v>
      </c>
      <c r="C862" s="87" t="s">
        <v>7126</v>
      </c>
      <c r="D862" s="270">
        <f>+'Res att e accert plur'!G540</f>
        <v>0</v>
      </c>
      <c r="E862" s="271"/>
      <c r="F862" s="37" t="s">
        <v>5804</v>
      </c>
      <c r="G862" s="37" t="s">
        <v>6963</v>
      </c>
      <c r="H862" s="37" t="s">
        <v>5796</v>
      </c>
      <c r="I862" s="37">
        <v>3</v>
      </c>
      <c r="J862" s="37" t="s">
        <v>5805</v>
      </c>
      <c r="K862" s="37" t="s">
        <v>5805</v>
      </c>
      <c r="L862" s="38"/>
    </row>
    <row r="863" spans="1:12" x14ac:dyDescent="0.3">
      <c r="A863" s="85" t="s">
        <v>5803</v>
      </c>
      <c r="B863" s="86" t="s">
        <v>978</v>
      </c>
      <c r="C863" s="87" t="s">
        <v>7127</v>
      </c>
      <c r="D863" s="270">
        <f>+'Res att e accert plur'!G541</f>
        <v>0</v>
      </c>
      <c r="E863" s="271"/>
      <c r="F863" s="37" t="s">
        <v>5804</v>
      </c>
      <c r="G863" s="37" t="s">
        <v>6963</v>
      </c>
      <c r="H863" s="37" t="s">
        <v>5796</v>
      </c>
      <c r="I863" s="37">
        <v>3</v>
      </c>
      <c r="J863" s="37" t="s">
        <v>5805</v>
      </c>
      <c r="K863" s="37" t="s">
        <v>5805</v>
      </c>
      <c r="L863" s="38"/>
    </row>
    <row r="864" spans="1:12" x14ac:dyDescent="0.3">
      <c r="A864" s="85" t="s">
        <v>5803</v>
      </c>
      <c r="B864" s="86" t="s">
        <v>980</v>
      </c>
      <c r="C864" s="87" t="s">
        <v>7128</v>
      </c>
      <c r="D864" s="270">
        <f>+'Res att e accert plur'!G542</f>
        <v>0</v>
      </c>
      <c r="E864" s="271"/>
      <c r="F864" s="37" t="s">
        <v>5804</v>
      </c>
      <c r="G864" s="37" t="s">
        <v>6963</v>
      </c>
      <c r="H864" s="37" t="s">
        <v>5796</v>
      </c>
      <c r="I864" s="37">
        <v>3</v>
      </c>
      <c r="J864" s="37" t="s">
        <v>5805</v>
      </c>
      <c r="K864" s="37" t="s">
        <v>5805</v>
      </c>
      <c r="L864" s="38"/>
    </row>
    <row r="865" spans="1:12" x14ac:dyDescent="0.3">
      <c r="A865" s="85" t="s">
        <v>5803</v>
      </c>
      <c r="B865" s="86" t="s">
        <v>982</v>
      </c>
      <c r="C865" s="87" t="s">
        <v>7129</v>
      </c>
      <c r="D865" s="270">
        <f>+'Res att e accert plur'!G543</f>
        <v>0</v>
      </c>
      <c r="E865" s="271"/>
      <c r="F865" s="37" t="s">
        <v>5804</v>
      </c>
      <c r="G865" s="37" t="s">
        <v>6963</v>
      </c>
      <c r="H865" s="37" t="s">
        <v>5796</v>
      </c>
      <c r="I865" s="37">
        <v>3</v>
      </c>
      <c r="J865" s="37" t="s">
        <v>5805</v>
      </c>
      <c r="K865" s="37" t="s">
        <v>5805</v>
      </c>
      <c r="L865" s="38"/>
    </row>
    <row r="866" spans="1:12" x14ac:dyDescent="0.2">
      <c r="A866" s="91" t="s">
        <v>5803</v>
      </c>
      <c r="B866" s="92" t="s">
        <v>984</v>
      </c>
      <c r="C866" s="93" t="s">
        <v>7130</v>
      </c>
      <c r="D866" s="270">
        <f>+'Res att e accert plur'!G544</f>
        <v>0</v>
      </c>
      <c r="E866" s="271"/>
      <c r="F866" s="37" t="s">
        <v>5804</v>
      </c>
      <c r="G866" s="37" t="s">
        <v>6963</v>
      </c>
      <c r="H866" s="37" t="s">
        <v>5796</v>
      </c>
      <c r="I866" s="37">
        <v>3</v>
      </c>
      <c r="J866" s="37"/>
      <c r="K866" s="37"/>
      <c r="L866" s="38"/>
    </row>
    <row r="867" spans="1:12" x14ac:dyDescent="0.3">
      <c r="A867" s="85" t="s">
        <v>5803</v>
      </c>
      <c r="B867" s="86" t="s">
        <v>986</v>
      </c>
      <c r="C867" s="87" t="s">
        <v>7131</v>
      </c>
      <c r="D867" s="270">
        <f>+'Res att e accert plur'!G545</f>
        <v>0</v>
      </c>
      <c r="E867" s="271"/>
      <c r="F867" s="37" t="s">
        <v>5804</v>
      </c>
      <c r="G867" s="37" t="s">
        <v>6963</v>
      </c>
      <c r="H867" s="37" t="s">
        <v>5796</v>
      </c>
      <c r="I867" s="37">
        <v>3</v>
      </c>
      <c r="J867" s="37" t="s">
        <v>5805</v>
      </c>
      <c r="K867" s="37" t="s">
        <v>5805</v>
      </c>
      <c r="L867" s="38"/>
    </row>
    <row r="868" spans="1:12" x14ac:dyDescent="0.3">
      <c r="A868" s="33" t="s">
        <v>5802</v>
      </c>
      <c r="B868" s="39" t="s">
        <v>7132</v>
      </c>
      <c r="C868" s="40" t="s">
        <v>7133</v>
      </c>
      <c r="D868" s="271">
        <f>SUM(D869:D884)</f>
        <v>0</v>
      </c>
      <c r="E868" s="271"/>
      <c r="F868" s="37"/>
      <c r="G868" s="37"/>
      <c r="H868" s="37"/>
      <c r="I868" s="37"/>
      <c r="J868" s="37"/>
      <c r="K868" s="37"/>
      <c r="L868" s="38"/>
    </row>
    <row r="869" spans="1:12" x14ac:dyDescent="0.3">
      <c r="A869" s="85" t="s">
        <v>5803</v>
      </c>
      <c r="B869" s="86" t="s">
        <v>988</v>
      </c>
      <c r="C869" s="87" t="s">
        <v>7134</v>
      </c>
      <c r="D869" s="270">
        <f>+'Res att e accert plur'!G546</f>
        <v>0</v>
      </c>
      <c r="E869" s="271"/>
      <c r="F869" s="37" t="s">
        <v>5804</v>
      </c>
      <c r="G869" s="37" t="s">
        <v>6963</v>
      </c>
      <c r="H869" s="37" t="s">
        <v>5796</v>
      </c>
      <c r="I869" s="37">
        <v>3</v>
      </c>
      <c r="J869" s="37" t="s">
        <v>5805</v>
      </c>
      <c r="K869" s="37" t="s">
        <v>5805</v>
      </c>
      <c r="L869" s="38"/>
    </row>
    <row r="870" spans="1:12" x14ac:dyDescent="0.3">
      <c r="A870" s="85" t="s">
        <v>5803</v>
      </c>
      <c r="B870" s="86" t="s">
        <v>990</v>
      </c>
      <c r="C870" s="90" t="s">
        <v>7135</v>
      </c>
      <c r="D870" s="270">
        <f>+'Res att e accert plur'!G547</f>
        <v>0</v>
      </c>
      <c r="E870" s="271"/>
      <c r="F870" s="37" t="s">
        <v>5804</v>
      </c>
      <c r="G870" s="37" t="s">
        <v>6963</v>
      </c>
      <c r="H870" s="37" t="s">
        <v>5796</v>
      </c>
      <c r="I870" s="37">
        <v>3</v>
      </c>
      <c r="J870" s="37" t="s">
        <v>5805</v>
      </c>
      <c r="K870" s="37" t="s">
        <v>5805</v>
      </c>
      <c r="L870" s="38"/>
    </row>
    <row r="871" spans="1:12" x14ac:dyDescent="0.3">
      <c r="A871" s="85" t="s">
        <v>5803</v>
      </c>
      <c r="B871" s="86" t="s">
        <v>991</v>
      </c>
      <c r="C871" s="87" t="s">
        <v>7136</v>
      </c>
      <c r="D871" s="270">
        <f>+'Res att e accert plur'!G548</f>
        <v>0</v>
      </c>
      <c r="E871" s="271"/>
      <c r="F871" s="37" t="s">
        <v>5804</v>
      </c>
      <c r="G871" s="37" t="s">
        <v>6963</v>
      </c>
      <c r="H871" s="37" t="s">
        <v>5796</v>
      </c>
      <c r="I871" s="37">
        <v>3</v>
      </c>
      <c r="J871" s="37" t="s">
        <v>5805</v>
      </c>
      <c r="K871" s="37" t="s">
        <v>5805</v>
      </c>
      <c r="L871" s="38"/>
    </row>
    <row r="872" spans="1:12" x14ac:dyDescent="0.3">
      <c r="A872" s="85" t="s">
        <v>5803</v>
      </c>
      <c r="B872" s="86" t="s">
        <v>992</v>
      </c>
      <c r="C872" s="87" t="s">
        <v>7137</v>
      </c>
      <c r="D872" s="270">
        <f>+'Res att e accert plur'!G549</f>
        <v>0</v>
      </c>
      <c r="E872" s="271"/>
      <c r="F872" s="37" t="s">
        <v>5804</v>
      </c>
      <c r="G872" s="37" t="s">
        <v>6963</v>
      </c>
      <c r="H872" s="37" t="s">
        <v>5796</v>
      </c>
      <c r="I872" s="37">
        <v>3</v>
      </c>
      <c r="J872" s="37" t="s">
        <v>5805</v>
      </c>
      <c r="K872" s="37" t="s">
        <v>5805</v>
      </c>
      <c r="L872" s="38"/>
    </row>
    <row r="873" spans="1:12" x14ac:dyDescent="0.3">
      <c r="A873" s="85" t="s">
        <v>5803</v>
      </c>
      <c r="B873" s="86" t="s">
        <v>993</v>
      </c>
      <c r="C873" s="87" t="s">
        <v>7138</v>
      </c>
      <c r="D873" s="270">
        <f>+'Res att e accert plur'!G550</f>
        <v>0</v>
      </c>
      <c r="E873" s="271"/>
      <c r="F873" s="37" t="s">
        <v>5804</v>
      </c>
      <c r="G873" s="37" t="s">
        <v>6963</v>
      </c>
      <c r="H873" s="37" t="s">
        <v>5796</v>
      </c>
      <c r="I873" s="37">
        <v>3</v>
      </c>
      <c r="J873" s="37" t="s">
        <v>5805</v>
      </c>
      <c r="K873" s="37" t="s">
        <v>5805</v>
      </c>
      <c r="L873" s="38"/>
    </row>
    <row r="874" spans="1:12" x14ac:dyDescent="0.3">
      <c r="A874" s="85" t="s">
        <v>5803</v>
      </c>
      <c r="B874" s="86" t="s">
        <v>994</v>
      </c>
      <c r="C874" s="87" t="s">
        <v>7139</v>
      </c>
      <c r="D874" s="270">
        <f>+'Res att e accert plur'!G551</f>
        <v>0</v>
      </c>
      <c r="E874" s="271"/>
      <c r="F874" s="37" t="s">
        <v>5804</v>
      </c>
      <c r="G874" s="37" t="s">
        <v>6963</v>
      </c>
      <c r="H874" s="37" t="s">
        <v>5796</v>
      </c>
      <c r="I874" s="37">
        <v>3</v>
      </c>
      <c r="J874" s="37" t="s">
        <v>5805</v>
      </c>
      <c r="K874" s="37" t="s">
        <v>5805</v>
      </c>
      <c r="L874" s="38"/>
    </row>
    <row r="875" spans="1:12" x14ac:dyDescent="0.3">
      <c r="A875" s="85" t="s">
        <v>5803</v>
      </c>
      <c r="B875" s="86" t="s">
        <v>995</v>
      </c>
      <c r="C875" s="87" t="s">
        <v>7140</v>
      </c>
      <c r="D875" s="270">
        <f>+'Res att e accert plur'!G552</f>
        <v>0</v>
      </c>
      <c r="E875" s="271"/>
      <c r="F875" s="37" t="s">
        <v>5804</v>
      </c>
      <c r="G875" s="37" t="s">
        <v>6963</v>
      </c>
      <c r="H875" s="37" t="s">
        <v>5796</v>
      </c>
      <c r="I875" s="37">
        <v>3</v>
      </c>
      <c r="J875" s="37" t="s">
        <v>5805</v>
      </c>
      <c r="K875" s="37" t="s">
        <v>5805</v>
      </c>
      <c r="L875" s="38"/>
    </row>
    <row r="876" spans="1:12" x14ac:dyDescent="0.3">
      <c r="A876" s="85" t="s">
        <v>5803</v>
      </c>
      <c r="B876" s="86" t="s">
        <v>996</v>
      </c>
      <c r="C876" s="87" t="s">
        <v>7141</v>
      </c>
      <c r="D876" s="270">
        <f>+'Res att e accert plur'!G553</f>
        <v>0</v>
      </c>
      <c r="E876" s="271"/>
      <c r="F876" s="37" t="s">
        <v>5804</v>
      </c>
      <c r="G876" s="37" t="s">
        <v>6963</v>
      </c>
      <c r="H876" s="37" t="s">
        <v>5796</v>
      </c>
      <c r="I876" s="37">
        <v>3</v>
      </c>
      <c r="J876" s="37" t="s">
        <v>5805</v>
      </c>
      <c r="K876" s="37" t="s">
        <v>5805</v>
      </c>
      <c r="L876" s="38"/>
    </row>
    <row r="877" spans="1:12" x14ac:dyDescent="0.3">
      <c r="A877" s="85" t="s">
        <v>5803</v>
      </c>
      <c r="B877" s="86" t="s">
        <v>997</v>
      </c>
      <c r="C877" s="87" t="s">
        <v>7142</v>
      </c>
      <c r="D877" s="270">
        <f>+'Res att e accert plur'!G554</f>
        <v>0</v>
      </c>
      <c r="E877" s="271"/>
      <c r="F877" s="37" t="s">
        <v>5804</v>
      </c>
      <c r="G877" s="37" t="s">
        <v>6963</v>
      </c>
      <c r="H877" s="37" t="s">
        <v>5796</v>
      </c>
      <c r="I877" s="37">
        <v>3</v>
      </c>
      <c r="J877" s="37" t="s">
        <v>5805</v>
      </c>
      <c r="K877" s="37" t="s">
        <v>5805</v>
      </c>
      <c r="L877" s="38"/>
    </row>
    <row r="878" spans="1:12" x14ac:dyDescent="0.3">
      <c r="A878" s="85" t="s">
        <v>5803</v>
      </c>
      <c r="B878" s="86" t="s">
        <v>998</v>
      </c>
      <c r="C878" s="87" t="s">
        <v>7143</v>
      </c>
      <c r="D878" s="270">
        <f>+'Res att e accert plur'!G555</f>
        <v>0</v>
      </c>
      <c r="E878" s="271"/>
      <c r="F878" s="37" t="s">
        <v>5804</v>
      </c>
      <c r="G878" s="37" t="s">
        <v>6963</v>
      </c>
      <c r="H878" s="37" t="s">
        <v>5796</v>
      </c>
      <c r="I878" s="37">
        <v>3</v>
      </c>
      <c r="J878" s="37" t="s">
        <v>5805</v>
      </c>
      <c r="K878" s="37" t="s">
        <v>5805</v>
      </c>
      <c r="L878" s="38"/>
    </row>
    <row r="879" spans="1:12" x14ac:dyDescent="0.3">
      <c r="A879" s="85" t="s">
        <v>5803</v>
      </c>
      <c r="B879" s="86" t="s">
        <v>999</v>
      </c>
      <c r="C879" s="87" t="s">
        <v>7144</v>
      </c>
      <c r="D879" s="270">
        <f>+'Res att e accert plur'!G556</f>
        <v>0</v>
      </c>
      <c r="E879" s="271"/>
      <c r="F879" s="37" t="s">
        <v>5804</v>
      </c>
      <c r="G879" s="37" t="s">
        <v>6963</v>
      </c>
      <c r="H879" s="37" t="s">
        <v>5796</v>
      </c>
      <c r="I879" s="37">
        <v>3</v>
      </c>
      <c r="J879" s="37" t="s">
        <v>5805</v>
      </c>
      <c r="K879" s="37" t="s">
        <v>5805</v>
      </c>
      <c r="L879" s="38"/>
    </row>
    <row r="880" spans="1:12" x14ac:dyDescent="0.3">
      <c r="A880" s="85" t="s">
        <v>5803</v>
      </c>
      <c r="B880" s="86" t="s">
        <v>1001</v>
      </c>
      <c r="C880" s="87" t="s">
        <v>7145</v>
      </c>
      <c r="D880" s="270">
        <f>+'Res att e accert plur'!G557</f>
        <v>0</v>
      </c>
      <c r="E880" s="271"/>
      <c r="F880" s="37" t="s">
        <v>5804</v>
      </c>
      <c r="G880" s="37" t="s">
        <v>6963</v>
      </c>
      <c r="H880" s="37" t="s">
        <v>5796</v>
      </c>
      <c r="I880" s="37">
        <v>3</v>
      </c>
      <c r="J880" s="37" t="s">
        <v>5805</v>
      </c>
      <c r="K880" s="37" t="s">
        <v>5805</v>
      </c>
      <c r="L880" s="38"/>
    </row>
    <row r="881" spans="1:12" x14ac:dyDescent="0.3">
      <c r="A881" s="85" t="s">
        <v>5803</v>
      </c>
      <c r="B881" s="86" t="s">
        <v>1002</v>
      </c>
      <c r="C881" s="87" t="s">
        <v>7146</v>
      </c>
      <c r="D881" s="270">
        <f>+'Res att e accert plur'!G558</f>
        <v>0</v>
      </c>
      <c r="E881" s="271"/>
      <c r="F881" s="37" t="s">
        <v>5804</v>
      </c>
      <c r="G881" s="37" t="s">
        <v>6963</v>
      </c>
      <c r="H881" s="37" t="s">
        <v>5796</v>
      </c>
      <c r="I881" s="37">
        <v>3</v>
      </c>
      <c r="J881" s="37" t="s">
        <v>5805</v>
      </c>
      <c r="K881" s="37" t="s">
        <v>5805</v>
      </c>
      <c r="L881" s="38"/>
    </row>
    <row r="882" spans="1:12" x14ac:dyDescent="0.3">
      <c r="A882" s="85" t="s">
        <v>5803</v>
      </c>
      <c r="B882" s="86" t="s">
        <v>1003</v>
      </c>
      <c r="C882" s="87" t="s">
        <v>7147</v>
      </c>
      <c r="D882" s="270">
        <f>+'Res att e accert plur'!G559</f>
        <v>0</v>
      </c>
      <c r="E882" s="271"/>
      <c r="F882" s="37" t="s">
        <v>5804</v>
      </c>
      <c r="G882" s="37" t="s">
        <v>6963</v>
      </c>
      <c r="H882" s="37" t="s">
        <v>5796</v>
      </c>
      <c r="I882" s="37">
        <v>3</v>
      </c>
      <c r="J882" s="37" t="s">
        <v>5805</v>
      </c>
      <c r="K882" s="37" t="s">
        <v>5805</v>
      </c>
      <c r="L882" s="38"/>
    </row>
    <row r="883" spans="1:12" x14ac:dyDescent="0.3">
      <c r="A883" s="85" t="s">
        <v>5803</v>
      </c>
      <c r="B883" s="86" t="s">
        <v>1005</v>
      </c>
      <c r="C883" s="87" t="s">
        <v>7148</v>
      </c>
      <c r="D883" s="270">
        <f>+'Res att e accert plur'!G560</f>
        <v>0</v>
      </c>
      <c r="E883" s="271"/>
      <c r="F883" s="37" t="s">
        <v>5804</v>
      </c>
      <c r="G883" s="37" t="s">
        <v>6963</v>
      </c>
      <c r="H883" s="37" t="s">
        <v>5796</v>
      </c>
      <c r="I883" s="37">
        <v>3</v>
      </c>
      <c r="J883" s="37"/>
      <c r="K883" s="37"/>
      <c r="L883" s="38"/>
    </row>
    <row r="884" spans="1:12" x14ac:dyDescent="0.3">
      <c r="A884" s="85" t="s">
        <v>5803</v>
      </c>
      <c r="B884" s="86" t="s">
        <v>1007</v>
      </c>
      <c r="C884" s="87" t="s">
        <v>7149</v>
      </c>
      <c r="D884" s="270">
        <f>+'Res att e accert plur'!G561</f>
        <v>0</v>
      </c>
      <c r="E884" s="271"/>
      <c r="F884" s="37" t="s">
        <v>5804</v>
      </c>
      <c r="G884" s="37" t="s">
        <v>6963</v>
      </c>
      <c r="H884" s="37" t="s">
        <v>5796</v>
      </c>
      <c r="I884" s="37">
        <v>3</v>
      </c>
      <c r="J884" s="37" t="s">
        <v>5805</v>
      </c>
      <c r="K884" s="37" t="s">
        <v>5805</v>
      </c>
      <c r="L884" s="38"/>
    </row>
    <row r="885" spans="1:12" x14ac:dyDescent="0.3">
      <c r="A885" s="33" t="s">
        <v>5802</v>
      </c>
      <c r="B885" s="39" t="s">
        <v>7150</v>
      </c>
      <c r="C885" s="40" t="s">
        <v>7151</v>
      </c>
      <c r="D885" s="271">
        <f>+D886</f>
        <v>0</v>
      </c>
      <c r="E885" s="271"/>
      <c r="F885" s="37"/>
      <c r="G885" s="37"/>
      <c r="H885" s="37"/>
      <c r="I885" s="37"/>
      <c r="J885" s="37"/>
      <c r="K885" s="37"/>
      <c r="L885" s="38"/>
    </row>
    <row r="886" spans="1:12" x14ac:dyDescent="0.3">
      <c r="A886" s="85" t="s">
        <v>5803</v>
      </c>
      <c r="B886" s="86" t="s">
        <v>5424</v>
      </c>
      <c r="C886" s="87" t="s">
        <v>7152</v>
      </c>
      <c r="D886" s="270">
        <f>+'Res att e accert plur'!G562</f>
        <v>0</v>
      </c>
      <c r="E886" s="271"/>
      <c r="F886" s="37" t="s">
        <v>5804</v>
      </c>
      <c r="G886" s="37" t="s">
        <v>6963</v>
      </c>
      <c r="H886" s="37" t="s">
        <v>5796</v>
      </c>
      <c r="I886" s="37">
        <v>3</v>
      </c>
      <c r="J886" s="37" t="s">
        <v>5805</v>
      </c>
      <c r="K886" s="37" t="s">
        <v>5805</v>
      </c>
      <c r="L886" s="38"/>
    </row>
    <row r="887" spans="1:12" x14ac:dyDescent="0.3">
      <c r="A887" s="33" t="s">
        <v>5802</v>
      </c>
      <c r="B887" s="39" t="s">
        <v>7153</v>
      </c>
      <c r="C887" s="40" t="s">
        <v>7154</v>
      </c>
      <c r="D887" s="271">
        <f>+D888</f>
        <v>0</v>
      </c>
      <c r="E887" s="271"/>
      <c r="F887" s="37"/>
      <c r="G887" s="37"/>
      <c r="H887" s="37"/>
      <c r="I887" s="37"/>
      <c r="J887" s="37"/>
      <c r="K887" s="37"/>
      <c r="L887" s="38"/>
    </row>
    <row r="888" spans="1:12" x14ac:dyDescent="0.3">
      <c r="A888" s="85" t="s">
        <v>5803</v>
      </c>
      <c r="B888" s="86" t="s">
        <v>1009</v>
      </c>
      <c r="C888" s="87" t="s">
        <v>7155</v>
      </c>
      <c r="D888" s="270">
        <f>+'Res att e accert plur'!G563</f>
        <v>0</v>
      </c>
      <c r="E888" s="271"/>
      <c r="F888" s="37" t="s">
        <v>5804</v>
      </c>
      <c r="G888" s="37" t="s">
        <v>6963</v>
      </c>
      <c r="H888" s="37" t="s">
        <v>5796</v>
      </c>
      <c r="I888" s="37">
        <v>3</v>
      </c>
      <c r="J888" s="37" t="s">
        <v>5805</v>
      </c>
      <c r="K888" s="37" t="s">
        <v>5805</v>
      </c>
      <c r="L888" s="38"/>
    </row>
    <row r="889" spans="1:12" x14ac:dyDescent="0.3">
      <c r="A889" s="33" t="s">
        <v>5802</v>
      </c>
      <c r="B889" s="39" t="s">
        <v>7156</v>
      </c>
      <c r="C889" s="40" t="s">
        <v>7157</v>
      </c>
      <c r="D889" s="271">
        <f>SUM(D890:D892)</f>
        <v>0</v>
      </c>
      <c r="E889" s="271"/>
      <c r="F889" s="37"/>
      <c r="G889" s="37"/>
      <c r="H889" s="37"/>
      <c r="I889" s="37"/>
      <c r="J889" s="37"/>
      <c r="K889" s="37"/>
      <c r="L889" s="38"/>
    </row>
    <row r="890" spans="1:12" x14ac:dyDescent="0.3">
      <c r="A890" s="85" t="s">
        <v>5803</v>
      </c>
      <c r="B890" s="86" t="s">
        <v>1011</v>
      </c>
      <c r="C890" s="87" t="s">
        <v>7158</v>
      </c>
      <c r="D890" s="270">
        <f>+'Res att e accert plur'!G564</f>
        <v>0</v>
      </c>
      <c r="E890" s="271"/>
      <c r="F890" s="37" t="s">
        <v>5804</v>
      </c>
      <c r="G890" s="37" t="s">
        <v>6963</v>
      </c>
      <c r="H890" s="37" t="s">
        <v>5796</v>
      </c>
      <c r="I890" s="37">
        <v>3</v>
      </c>
      <c r="J890" s="37" t="s">
        <v>5805</v>
      </c>
      <c r="K890" s="37" t="s">
        <v>5805</v>
      </c>
      <c r="L890" s="38"/>
    </row>
    <row r="891" spans="1:12" x14ac:dyDescent="0.3">
      <c r="A891" s="85" t="s">
        <v>5803</v>
      </c>
      <c r="B891" s="86" t="s">
        <v>1012</v>
      </c>
      <c r="C891" s="87" t="s">
        <v>7159</v>
      </c>
      <c r="D891" s="270">
        <f>+'Res att e accert plur'!G565</f>
        <v>0</v>
      </c>
      <c r="E891" s="271"/>
      <c r="F891" s="37" t="s">
        <v>5804</v>
      </c>
      <c r="G891" s="37" t="s">
        <v>6963</v>
      </c>
      <c r="H891" s="37" t="s">
        <v>5796</v>
      </c>
      <c r="I891" s="37">
        <v>3</v>
      </c>
      <c r="J891" s="37" t="s">
        <v>5805</v>
      </c>
      <c r="K891" s="37" t="s">
        <v>5805</v>
      </c>
      <c r="L891" s="38"/>
    </row>
    <row r="892" spans="1:12" x14ac:dyDescent="0.3">
      <c r="A892" s="85" t="s">
        <v>5803</v>
      </c>
      <c r="B892" s="86" t="s">
        <v>1014</v>
      </c>
      <c r="C892" s="87" t="s">
        <v>7160</v>
      </c>
      <c r="D892" s="270">
        <f>+'Res att e accert plur'!G566</f>
        <v>0</v>
      </c>
      <c r="E892" s="271"/>
      <c r="F892" s="37" t="s">
        <v>5804</v>
      </c>
      <c r="G892" s="37" t="s">
        <v>6963</v>
      </c>
      <c r="H892" s="37" t="s">
        <v>5796</v>
      </c>
      <c r="I892" s="37">
        <v>3</v>
      </c>
      <c r="J892" s="37" t="s">
        <v>5805</v>
      </c>
      <c r="K892" s="37" t="s">
        <v>5805</v>
      </c>
      <c r="L892" s="38"/>
    </row>
    <row r="893" spans="1:12" x14ac:dyDescent="0.3">
      <c r="A893" s="33" t="s">
        <v>5801</v>
      </c>
      <c r="B893" s="34" t="s">
        <v>7161</v>
      </c>
      <c r="C893" s="35" t="s">
        <v>7162</v>
      </c>
      <c r="D893" s="321">
        <f>+D894+D898</f>
        <v>0</v>
      </c>
      <c r="E893" s="321"/>
      <c r="F893" s="37"/>
      <c r="G893" s="37"/>
      <c r="H893" s="37"/>
      <c r="I893" s="37"/>
      <c r="J893" s="37"/>
      <c r="K893" s="37"/>
      <c r="L893" s="38"/>
    </row>
    <row r="894" spans="1:12" x14ac:dyDescent="0.3">
      <c r="A894" s="33" t="s">
        <v>5802</v>
      </c>
      <c r="B894" s="39" t="s">
        <v>7163</v>
      </c>
      <c r="C894" s="40" t="s">
        <v>7164</v>
      </c>
      <c r="D894" s="271">
        <f>SUM(D895:D897)</f>
        <v>0</v>
      </c>
      <c r="E894" s="271"/>
      <c r="F894" s="37"/>
      <c r="G894" s="37"/>
      <c r="H894" s="37"/>
      <c r="I894" s="37"/>
      <c r="J894" s="37"/>
      <c r="K894" s="37"/>
      <c r="L894" s="38"/>
    </row>
    <row r="895" spans="1:12" x14ac:dyDescent="0.3">
      <c r="A895" s="85" t="s">
        <v>5803</v>
      </c>
      <c r="B895" s="86" t="s">
        <v>1016</v>
      </c>
      <c r="C895" s="87" t="s">
        <v>7165</v>
      </c>
      <c r="D895" s="270">
        <f>+'Res att e accert plur'!G567</f>
        <v>0</v>
      </c>
      <c r="E895" s="271"/>
      <c r="F895" s="37" t="s">
        <v>5804</v>
      </c>
      <c r="G895" s="37" t="s">
        <v>6963</v>
      </c>
      <c r="H895" s="37" t="s">
        <v>5796</v>
      </c>
      <c r="I895" s="37">
        <v>3</v>
      </c>
      <c r="J895" s="37" t="s">
        <v>5805</v>
      </c>
      <c r="K895" s="37" t="s">
        <v>5805</v>
      </c>
      <c r="L895" s="38"/>
    </row>
    <row r="896" spans="1:12" x14ac:dyDescent="0.3">
      <c r="A896" s="85" t="s">
        <v>5803</v>
      </c>
      <c r="B896" s="86" t="s">
        <v>1018</v>
      </c>
      <c r="C896" s="87" t="s">
        <v>7166</v>
      </c>
      <c r="D896" s="270">
        <f>+'Res att e accert plur'!G568</f>
        <v>0</v>
      </c>
      <c r="E896" s="271"/>
      <c r="F896" s="37" t="s">
        <v>5804</v>
      </c>
      <c r="G896" s="37" t="s">
        <v>6963</v>
      </c>
      <c r="H896" s="37" t="s">
        <v>5796</v>
      </c>
      <c r="I896" s="37">
        <v>3</v>
      </c>
      <c r="J896" s="37" t="s">
        <v>5805</v>
      </c>
      <c r="K896" s="37" t="s">
        <v>5805</v>
      </c>
      <c r="L896" s="38"/>
    </row>
    <row r="897" spans="1:12" x14ac:dyDescent="0.3">
      <c r="A897" s="85" t="s">
        <v>5803</v>
      </c>
      <c r="B897" s="86" t="s">
        <v>1020</v>
      </c>
      <c r="C897" s="87" t="s">
        <v>7167</v>
      </c>
      <c r="D897" s="270">
        <f>+'Res att e accert plur'!G569</f>
        <v>0</v>
      </c>
      <c r="E897" s="271"/>
      <c r="F897" s="37" t="s">
        <v>5804</v>
      </c>
      <c r="G897" s="37" t="s">
        <v>6963</v>
      </c>
      <c r="H897" s="37" t="s">
        <v>5796</v>
      </c>
      <c r="I897" s="37">
        <v>3</v>
      </c>
      <c r="J897" s="37" t="s">
        <v>5805</v>
      </c>
      <c r="K897" s="37" t="s">
        <v>5805</v>
      </c>
      <c r="L897" s="38"/>
    </row>
    <row r="898" spans="1:12" x14ac:dyDescent="0.3">
      <c r="A898" s="33" t="s">
        <v>5802</v>
      </c>
      <c r="B898" s="39" t="s">
        <v>7168</v>
      </c>
      <c r="C898" s="40" t="s">
        <v>7169</v>
      </c>
      <c r="D898" s="271">
        <f>SUM(D899:D902)</f>
        <v>0</v>
      </c>
      <c r="E898" s="271"/>
      <c r="F898" s="37"/>
      <c r="G898" s="37"/>
      <c r="H898" s="37"/>
      <c r="I898" s="37"/>
      <c r="J898" s="37"/>
      <c r="K898" s="37"/>
      <c r="L898" s="38"/>
    </row>
    <row r="899" spans="1:12" x14ac:dyDescent="0.3">
      <c r="A899" s="85" t="s">
        <v>5803</v>
      </c>
      <c r="B899" s="86" t="s">
        <v>1022</v>
      </c>
      <c r="C899" s="87" t="s">
        <v>7170</v>
      </c>
      <c r="D899" s="270">
        <f>+'Res att e accert plur'!G570</f>
        <v>0</v>
      </c>
      <c r="E899" s="271"/>
      <c r="F899" s="37" t="s">
        <v>5804</v>
      </c>
      <c r="G899" s="37" t="s">
        <v>6963</v>
      </c>
      <c r="H899" s="37" t="s">
        <v>5796</v>
      </c>
      <c r="I899" s="37">
        <v>3</v>
      </c>
      <c r="J899" s="37" t="s">
        <v>5805</v>
      </c>
      <c r="K899" s="37" t="s">
        <v>5805</v>
      </c>
      <c r="L899" s="38"/>
    </row>
    <row r="900" spans="1:12" x14ac:dyDescent="0.3">
      <c r="A900" s="85" t="s">
        <v>5803</v>
      </c>
      <c r="B900" s="86" t="s">
        <v>1024</v>
      </c>
      <c r="C900" s="87" t="s">
        <v>7171</v>
      </c>
      <c r="D900" s="270">
        <f>+'Res att e accert plur'!G571</f>
        <v>0</v>
      </c>
      <c r="E900" s="271"/>
      <c r="F900" s="37" t="s">
        <v>5804</v>
      </c>
      <c r="G900" s="37" t="s">
        <v>6963</v>
      </c>
      <c r="H900" s="37" t="s">
        <v>5796</v>
      </c>
      <c r="I900" s="37">
        <v>3</v>
      </c>
      <c r="J900" s="37" t="s">
        <v>5805</v>
      </c>
      <c r="K900" s="37" t="s">
        <v>5805</v>
      </c>
      <c r="L900" s="38"/>
    </row>
    <row r="901" spans="1:12" x14ac:dyDescent="0.3">
      <c r="A901" s="85" t="s">
        <v>5803</v>
      </c>
      <c r="B901" s="86" t="s">
        <v>1026</v>
      </c>
      <c r="C901" s="87" t="s">
        <v>7172</v>
      </c>
      <c r="D901" s="270">
        <f>+'Res att e accert plur'!G572</f>
        <v>0</v>
      </c>
      <c r="E901" s="271"/>
      <c r="F901" s="37" t="s">
        <v>5804</v>
      </c>
      <c r="G901" s="37" t="s">
        <v>6963</v>
      </c>
      <c r="H901" s="37" t="s">
        <v>5796</v>
      </c>
      <c r="I901" s="37">
        <v>3</v>
      </c>
      <c r="J901" s="37" t="s">
        <v>5805</v>
      </c>
      <c r="K901" s="37" t="s">
        <v>5805</v>
      </c>
      <c r="L901" s="38"/>
    </row>
    <row r="902" spans="1:12" x14ac:dyDescent="0.3">
      <c r="A902" s="85" t="s">
        <v>5803</v>
      </c>
      <c r="B902" s="86" t="s">
        <v>1028</v>
      </c>
      <c r="C902" s="87" t="s">
        <v>7173</v>
      </c>
      <c r="D902" s="270">
        <f>+'Res att e accert plur'!G573</f>
        <v>0</v>
      </c>
      <c r="E902" s="271"/>
      <c r="F902" s="37" t="s">
        <v>5804</v>
      </c>
      <c r="G902" s="37" t="s">
        <v>6963</v>
      </c>
      <c r="H902" s="37" t="s">
        <v>5796</v>
      </c>
      <c r="I902" s="37">
        <v>3</v>
      </c>
      <c r="J902" s="37" t="s">
        <v>5805</v>
      </c>
      <c r="K902" s="37" t="s">
        <v>5805</v>
      </c>
      <c r="L902" s="38"/>
    </row>
    <row r="903" spans="1:12" x14ac:dyDescent="0.3">
      <c r="A903" s="33" t="s">
        <v>5801</v>
      </c>
      <c r="B903" s="34" t="s">
        <v>7174</v>
      </c>
      <c r="C903" s="35" t="s">
        <v>7175</v>
      </c>
      <c r="D903" s="321">
        <f>+D904+D906+D908+D910+D912</f>
        <v>0</v>
      </c>
      <c r="E903" s="321"/>
      <c r="F903" s="37"/>
      <c r="G903" s="37"/>
      <c r="H903" s="37"/>
      <c r="I903" s="37"/>
      <c r="J903" s="37"/>
      <c r="K903" s="37"/>
      <c r="L903" s="38"/>
    </row>
    <row r="904" spans="1:12" x14ac:dyDescent="0.3">
      <c r="A904" s="33" t="s">
        <v>5802</v>
      </c>
      <c r="B904" s="39" t="s">
        <v>7176</v>
      </c>
      <c r="C904" s="40" t="s">
        <v>7177</v>
      </c>
      <c r="D904" s="271">
        <f>+D905</f>
        <v>0</v>
      </c>
      <c r="E904" s="271"/>
      <c r="F904" s="37"/>
      <c r="G904" s="37"/>
      <c r="H904" s="37"/>
      <c r="I904" s="37"/>
      <c r="J904" s="37"/>
      <c r="K904" s="37"/>
      <c r="L904" s="38"/>
    </row>
    <row r="905" spans="1:12" x14ac:dyDescent="0.3">
      <c r="A905" s="85" t="s">
        <v>5803</v>
      </c>
      <c r="B905" s="86" t="s">
        <v>7178</v>
      </c>
      <c r="C905" s="87" t="s">
        <v>9625</v>
      </c>
      <c r="D905" s="270">
        <f>+'Res att e accert plur'!G574</f>
        <v>0</v>
      </c>
      <c r="E905" s="271"/>
      <c r="F905" s="37" t="s">
        <v>5804</v>
      </c>
      <c r="G905" s="37" t="s">
        <v>6963</v>
      </c>
      <c r="H905" s="37" t="s">
        <v>5796</v>
      </c>
      <c r="I905" s="37">
        <v>3</v>
      </c>
      <c r="J905" s="37" t="s">
        <v>5805</v>
      </c>
      <c r="K905" s="37" t="s">
        <v>5805</v>
      </c>
      <c r="L905" s="38"/>
    </row>
    <row r="906" spans="1:12" x14ac:dyDescent="0.3">
      <c r="A906" s="33" t="s">
        <v>5802</v>
      </c>
      <c r="B906" s="39" t="s">
        <v>7179</v>
      </c>
      <c r="C906" s="40" t="s">
        <v>7180</v>
      </c>
      <c r="D906" s="271">
        <f>+D907</f>
        <v>0</v>
      </c>
      <c r="E906" s="271"/>
      <c r="F906" s="37"/>
      <c r="G906" s="37"/>
      <c r="H906" s="37"/>
      <c r="I906" s="37"/>
      <c r="J906" s="37"/>
      <c r="K906" s="37"/>
      <c r="L906" s="38"/>
    </row>
    <row r="907" spans="1:12" x14ac:dyDescent="0.3">
      <c r="A907" s="85" t="s">
        <v>5803</v>
      </c>
      <c r="B907" s="86" t="s">
        <v>1032</v>
      </c>
      <c r="C907" s="87" t="s">
        <v>7181</v>
      </c>
      <c r="D907" s="270">
        <f>+'Res att e accert plur'!G575</f>
        <v>0</v>
      </c>
      <c r="E907" s="271"/>
      <c r="F907" s="37" t="s">
        <v>5804</v>
      </c>
      <c r="G907" s="37" t="s">
        <v>6963</v>
      </c>
      <c r="H907" s="37" t="s">
        <v>5796</v>
      </c>
      <c r="I907" s="37">
        <v>3</v>
      </c>
      <c r="J907" s="37" t="s">
        <v>5805</v>
      </c>
      <c r="K907" s="37" t="s">
        <v>5805</v>
      </c>
      <c r="L907" s="38"/>
    </row>
    <row r="908" spans="1:12" x14ac:dyDescent="0.3">
      <c r="A908" s="33" t="s">
        <v>5802</v>
      </c>
      <c r="B908" s="39" t="s">
        <v>7182</v>
      </c>
      <c r="C908" s="40" t="s">
        <v>7183</v>
      </c>
      <c r="D908" s="271">
        <f>+D909</f>
        <v>0</v>
      </c>
      <c r="E908" s="271"/>
      <c r="F908" s="37"/>
      <c r="G908" s="37"/>
      <c r="H908" s="37"/>
      <c r="I908" s="37"/>
      <c r="J908" s="37"/>
      <c r="K908" s="37"/>
      <c r="L908" s="38"/>
    </row>
    <row r="909" spans="1:12" x14ac:dyDescent="0.3">
      <c r="A909" s="85" t="s">
        <v>5803</v>
      </c>
      <c r="B909" s="86" t="s">
        <v>1034</v>
      </c>
      <c r="C909" s="87" t="s">
        <v>7184</v>
      </c>
      <c r="D909" s="270">
        <f>+'Res att e accert plur'!G576</f>
        <v>0</v>
      </c>
      <c r="E909" s="271"/>
      <c r="F909" s="37" t="s">
        <v>5804</v>
      </c>
      <c r="G909" s="37" t="s">
        <v>6963</v>
      </c>
      <c r="H909" s="37" t="s">
        <v>5796</v>
      </c>
      <c r="I909" s="37">
        <v>3</v>
      </c>
      <c r="J909" s="37" t="s">
        <v>5805</v>
      </c>
      <c r="K909" s="37" t="s">
        <v>5805</v>
      </c>
      <c r="L909" s="38"/>
    </row>
    <row r="910" spans="1:12" x14ac:dyDescent="0.3">
      <c r="A910" s="33" t="s">
        <v>5802</v>
      </c>
      <c r="B910" s="39" t="s">
        <v>7185</v>
      </c>
      <c r="C910" s="40" t="s">
        <v>7186</v>
      </c>
      <c r="D910" s="271">
        <f>+D911</f>
        <v>0</v>
      </c>
      <c r="E910" s="271"/>
      <c r="F910" s="37"/>
      <c r="G910" s="37"/>
      <c r="H910" s="37"/>
      <c r="I910" s="37"/>
      <c r="J910" s="37"/>
      <c r="K910" s="37"/>
      <c r="L910" s="38"/>
    </row>
    <row r="911" spans="1:12" x14ac:dyDescent="0.3">
      <c r="A911" s="85" t="s">
        <v>5803</v>
      </c>
      <c r="B911" s="86" t="s">
        <v>1030</v>
      </c>
      <c r="C911" s="87" t="s">
        <v>7186</v>
      </c>
      <c r="D911" s="270"/>
      <c r="E911" s="271"/>
      <c r="F911" s="37" t="s">
        <v>5804</v>
      </c>
      <c r="G911" s="37" t="s">
        <v>6963</v>
      </c>
      <c r="H911" s="37" t="s">
        <v>5796</v>
      </c>
      <c r="I911" s="37">
        <v>3</v>
      </c>
      <c r="J911" s="37"/>
      <c r="K911" s="37"/>
      <c r="L911" s="38"/>
    </row>
    <row r="912" spans="1:12" x14ac:dyDescent="0.3">
      <c r="A912" s="33" t="s">
        <v>5802</v>
      </c>
      <c r="B912" s="39" t="s">
        <v>7187</v>
      </c>
      <c r="C912" s="40" t="s">
        <v>7188</v>
      </c>
      <c r="D912" s="271">
        <f>+D913</f>
        <v>0</v>
      </c>
      <c r="E912" s="271"/>
      <c r="F912" s="37"/>
      <c r="G912" s="37"/>
      <c r="H912" s="37"/>
      <c r="I912" s="37"/>
      <c r="J912" s="37"/>
      <c r="K912" s="37"/>
      <c r="L912" s="38"/>
    </row>
    <row r="913" spans="1:12" x14ac:dyDescent="0.3">
      <c r="A913" s="85" t="s">
        <v>5803</v>
      </c>
      <c r="B913" s="86" t="s">
        <v>1036</v>
      </c>
      <c r="C913" s="87" t="s">
        <v>7189</v>
      </c>
      <c r="D913" s="270">
        <f>+'Res att e accert plur'!G577</f>
        <v>0</v>
      </c>
      <c r="E913" s="271"/>
      <c r="F913" s="37" t="s">
        <v>5804</v>
      </c>
      <c r="G913" s="37" t="s">
        <v>6963</v>
      </c>
      <c r="H913" s="37" t="s">
        <v>5796</v>
      </c>
      <c r="I913" s="37">
        <v>3</v>
      </c>
      <c r="J913" s="37" t="s">
        <v>5805</v>
      </c>
      <c r="K913" s="37" t="s">
        <v>5805</v>
      </c>
      <c r="L913" s="38"/>
    </row>
    <row r="914" spans="1:12" x14ac:dyDescent="0.3">
      <c r="A914" s="33" t="s">
        <v>5801</v>
      </c>
      <c r="B914" s="34" t="s">
        <v>7190</v>
      </c>
      <c r="C914" s="35" t="s">
        <v>7191</v>
      </c>
      <c r="D914" s="321">
        <f>+D915</f>
        <v>0</v>
      </c>
      <c r="E914" s="321"/>
      <c r="F914" s="37"/>
      <c r="G914" s="37"/>
      <c r="H914" s="37"/>
      <c r="I914" s="37"/>
      <c r="J914" s="37"/>
      <c r="K914" s="37"/>
      <c r="L914" s="38"/>
    </row>
    <row r="915" spans="1:12" x14ac:dyDescent="0.3">
      <c r="A915" s="33" t="s">
        <v>5802</v>
      </c>
      <c r="B915" s="39" t="s">
        <v>7192</v>
      </c>
      <c r="C915" s="40" t="s">
        <v>7191</v>
      </c>
      <c r="D915" s="271">
        <f>+D916</f>
        <v>0</v>
      </c>
      <c r="E915" s="271"/>
      <c r="F915" s="37"/>
      <c r="G915" s="37"/>
      <c r="H915" s="37"/>
      <c r="I915" s="37"/>
      <c r="J915" s="37"/>
      <c r="K915" s="37"/>
      <c r="L915" s="38"/>
    </row>
    <row r="916" spans="1:12" x14ac:dyDescent="0.3">
      <c r="A916" s="85" t="s">
        <v>5803</v>
      </c>
      <c r="B916" s="86" t="s">
        <v>1040</v>
      </c>
      <c r="C916" s="87" t="s">
        <v>7191</v>
      </c>
      <c r="D916" s="270">
        <f>+'Res att e accert plur'!G579</f>
        <v>0</v>
      </c>
      <c r="E916" s="271"/>
      <c r="F916" s="37" t="s">
        <v>5804</v>
      </c>
      <c r="G916" s="37" t="s">
        <v>6963</v>
      </c>
      <c r="H916" s="37" t="s">
        <v>5796</v>
      </c>
      <c r="I916" s="37">
        <v>3</v>
      </c>
      <c r="J916" s="37" t="s">
        <v>5805</v>
      </c>
      <c r="K916" s="37" t="s">
        <v>5805</v>
      </c>
      <c r="L916" s="38"/>
    </row>
    <row r="917" spans="1:12" x14ac:dyDescent="0.3">
      <c r="A917" s="33" t="s">
        <v>5801</v>
      </c>
      <c r="B917" s="34" t="s">
        <v>7193</v>
      </c>
      <c r="C917" s="35" t="s">
        <v>7194</v>
      </c>
      <c r="D917" s="321">
        <f>+D918+D933+D936+D941</f>
        <v>0</v>
      </c>
      <c r="E917" s="321"/>
      <c r="F917" s="37"/>
      <c r="G917" s="37"/>
      <c r="H917" s="37"/>
      <c r="I917" s="37"/>
      <c r="J917" s="37"/>
      <c r="K917" s="37"/>
      <c r="L917" s="38"/>
    </row>
    <row r="918" spans="1:12" x14ac:dyDescent="0.3">
      <c r="A918" s="33" t="s">
        <v>5802</v>
      </c>
      <c r="B918" s="39" t="s">
        <v>7195</v>
      </c>
      <c r="C918" s="40" t="s">
        <v>7196</v>
      </c>
      <c r="D918" s="271">
        <f>SUM(D919:D932)</f>
        <v>0</v>
      </c>
      <c r="E918" s="271"/>
      <c r="F918" s="37"/>
      <c r="G918" s="37"/>
      <c r="H918" s="37"/>
      <c r="I918" s="37"/>
      <c r="J918" s="37"/>
      <c r="K918" s="37"/>
      <c r="L918" s="38"/>
    </row>
    <row r="919" spans="1:12" ht="21.6" x14ac:dyDescent="0.3">
      <c r="A919" s="85" t="s">
        <v>5803</v>
      </c>
      <c r="B919" s="86" t="s">
        <v>1055</v>
      </c>
      <c r="C919" s="87" t="s">
        <v>7197</v>
      </c>
      <c r="D919" s="270">
        <f>+'Res att e accert plur'!G587</f>
        <v>0</v>
      </c>
      <c r="E919" s="271"/>
      <c r="F919" s="37" t="s">
        <v>5804</v>
      </c>
      <c r="G919" s="37" t="s">
        <v>6963</v>
      </c>
      <c r="H919" s="37" t="s">
        <v>5796</v>
      </c>
      <c r="I919" s="37">
        <v>3</v>
      </c>
      <c r="J919" s="37" t="s">
        <v>5805</v>
      </c>
      <c r="K919" s="37" t="s">
        <v>5805</v>
      </c>
      <c r="L919" s="38"/>
    </row>
    <row r="920" spans="1:12" ht="21.6" x14ac:dyDescent="0.3">
      <c r="A920" s="85" t="s">
        <v>5803</v>
      </c>
      <c r="B920" s="86" t="s">
        <v>1058</v>
      </c>
      <c r="C920" s="87" t="s">
        <v>7198</v>
      </c>
      <c r="D920" s="270">
        <f>+'Res att e accert plur'!G588</f>
        <v>0</v>
      </c>
      <c r="E920" s="271"/>
      <c r="F920" s="37" t="s">
        <v>5804</v>
      </c>
      <c r="G920" s="37" t="s">
        <v>6963</v>
      </c>
      <c r="H920" s="37" t="s">
        <v>5796</v>
      </c>
      <c r="I920" s="37">
        <v>3</v>
      </c>
      <c r="J920" s="37" t="s">
        <v>5805</v>
      </c>
      <c r="K920" s="37" t="s">
        <v>5805</v>
      </c>
      <c r="L920" s="38"/>
    </row>
    <row r="921" spans="1:12" x14ac:dyDescent="0.3">
      <c r="A921" s="85" t="s">
        <v>5803</v>
      </c>
      <c r="B921" s="86" t="s">
        <v>1061</v>
      </c>
      <c r="C921" s="87" t="s">
        <v>7199</v>
      </c>
      <c r="D921" s="270">
        <f>+'Res att e accert plur'!G589</f>
        <v>0</v>
      </c>
      <c r="E921" s="271"/>
      <c r="F921" s="37" t="s">
        <v>5804</v>
      </c>
      <c r="G921" s="37" t="s">
        <v>6963</v>
      </c>
      <c r="H921" s="37" t="s">
        <v>5796</v>
      </c>
      <c r="I921" s="37">
        <v>3</v>
      </c>
      <c r="J921" s="37" t="s">
        <v>5805</v>
      </c>
      <c r="K921" s="37" t="s">
        <v>5805</v>
      </c>
      <c r="L921" s="38"/>
    </row>
    <row r="922" spans="1:12" ht="21.6" x14ac:dyDescent="0.3">
      <c r="A922" s="85" t="s">
        <v>5803</v>
      </c>
      <c r="B922" s="86" t="s">
        <v>1063</v>
      </c>
      <c r="C922" s="87" t="s">
        <v>7200</v>
      </c>
      <c r="D922" s="270">
        <f>+'Res att e accert plur'!G590</f>
        <v>0</v>
      </c>
      <c r="E922" s="271"/>
      <c r="F922" s="37" t="s">
        <v>5804</v>
      </c>
      <c r="G922" s="37" t="s">
        <v>6963</v>
      </c>
      <c r="H922" s="37" t="s">
        <v>5796</v>
      </c>
      <c r="I922" s="37">
        <v>3</v>
      </c>
      <c r="J922" s="37" t="s">
        <v>5805</v>
      </c>
      <c r="K922" s="37" t="s">
        <v>5805</v>
      </c>
      <c r="L922" s="38"/>
    </row>
    <row r="923" spans="1:12" ht="21.6" x14ac:dyDescent="0.3">
      <c r="A923" s="85" t="s">
        <v>5803</v>
      </c>
      <c r="B923" s="86" t="s">
        <v>1065</v>
      </c>
      <c r="C923" s="87" t="s">
        <v>7201</v>
      </c>
      <c r="D923" s="270">
        <f>+'Res att e accert plur'!G591</f>
        <v>0</v>
      </c>
      <c r="E923" s="271"/>
      <c r="F923" s="37" t="s">
        <v>5804</v>
      </c>
      <c r="G923" s="37" t="s">
        <v>6963</v>
      </c>
      <c r="H923" s="37" t="s">
        <v>5796</v>
      </c>
      <c r="I923" s="37">
        <v>3</v>
      </c>
      <c r="J923" s="37" t="s">
        <v>5805</v>
      </c>
      <c r="K923" s="37" t="s">
        <v>5805</v>
      </c>
      <c r="L923" s="38"/>
    </row>
    <row r="924" spans="1:12" x14ac:dyDescent="0.3">
      <c r="A924" s="85" t="s">
        <v>5803</v>
      </c>
      <c r="B924" s="86" t="s">
        <v>1067</v>
      </c>
      <c r="C924" s="87" t="s">
        <v>7202</v>
      </c>
      <c r="D924" s="270">
        <f>+'Res att e accert plur'!G592</f>
        <v>0</v>
      </c>
      <c r="E924" s="271"/>
      <c r="F924" s="37" t="s">
        <v>5804</v>
      </c>
      <c r="G924" s="37" t="s">
        <v>6963</v>
      </c>
      <c r="H924" s="37" t="s">
        <v>5796</v>
      </c>
      <c r="I924" s="37">
        <v>3</v>
      </c>
      <c r="J924" s="37" t="s">
        <v>5805</v>
      </c>
      <c r="K924" s="37" t="s">
        <v>5805</v>
      </c>
      <c r="L924" s="38"/>
    </row>
    <row r="925" spans="1:12" x14ac:dyDescent="0.3">
      <c r="A925" s="85" t="s">
        <v>5803</v>
      </c>
      <c r="B925" s="86" t="s">
        <v>1069</v>
      </c>
      <c r="C925" s="87" t="s">
        <v>7203</v>
      </c>
      <c r="D925" s="270">
        <f>+'Res att e accert plur'!G593</f>
        <v>0</v>
      </c>
      <c r="E925" s="271"/>
      <c r="F925" s="37" t="s">
        <v>5804</v>
      </c>
      <c r="G925" s="37" t="s">
        <v>6963</v>
      </c>
      <c r="H925" s="37" t="s">
        <v>5796</v>
      </c>
      <c r="I925" s="37">
        <v>3</v>
      </c>
      <c r="J925" s="37" t="s">
        <v>5805</v>
      </c>
      <c r="K925" s="37" t="s">
        <v>5805</v>
      </c>
      <c r="L925" s="38"/>
    </row>
    <row r="926" spans="1:12" x14ac:dyDescent="0.3">
      <c r="A926" s="85" t="s">
        <v>5803</v>
      </c>
      <c r="B926" s="86" t="s">
        <v>1071</v>
      </c>
      <c r="C926" s="87" t="s">
        <v>7204</v>
      </c>
      <c r="D926" s="270">
        <f>+'Res att e accert plur'!G594</f>
        <v>0</v>
      </c>
      <c r="E926" s="271"/>
      <c r="F926" s="37" t="s">
        <v>5804</v>
      </c>
      <c r="G926" s="37" t="s">
        <v>6963</v>
      </c>
      <c r="H926" s="37" t="s">
        <v>5796</v>
      </c>
      <c r="I926" s="37">
        <v>3</v>
      </c>
      <c r="J926" s="37" t="s">
        <v>5805</v>
      </c>
      <c r="K926" s="37" t="s">
        <v>5805</v>
      </c>
      <c r="L926" s="38"/>
    </row>
    <row r="927" spans="1:12" x14ac:dyDescent="0.3">
      <c r="A927" s="85" t="s">
        <v>5803</v>
      </c>
      <c r="B927" s="86" t="s">
        <v>1073</v>
      </c>
      <c r="C927" s="87" t="s">
        <v>7205</v>
      </c>
      <c r="D927" s="270">
        <f>+'Res att e accert plur'!G595</f>
        <v>0</v>
      </c>
      <c r="E927" s="271"/>
      <c r="F927" s="37" t="s">
        <v>5804</v>
      </c>
      <c r="G927" s="37" t="s">
        <v>6963</v>
      </c>
      <c r="H927" s="37" t="s">
        <v>5796</v>
      </c>
      <c r="I927" s="37">
        <v>3</v>
      </c>
      <c r="J927" s="37" t="s">
        <v>5805</v>
      </c>
      <c r="K927" s="37" t="s">
        <v>5805</v>
      </c>
      <c r="L927" s="38"/>
    </row>
    <row r="928" spans="1:12" x14ac:dyDescent="0.3">
      <c r="A928" s="85" t="s">
        <v>5803</v>
      </c>
      <c r="B928" s="86" t="s">
        <v>1075</v>
      </c>
      <c r="C928" s="87" t="s">
        <v>7206</v>
      </c>
      <c r="D928" s="270">
        <f>+'Res att e accert plur'!G596</f>
        <v>0</v>
      </c>
      <c r="E928" s="271"/>
      <c r="F928" s="37" t="s">
        <v>5804</v>
      </c>
      <c r="G928" s="37" t="s">
        <v>6963</v>
      </c>
      <c r="H928" s="37" t="s">
        <v>5796</v>
      </c>
      <c r="I928" s="37">
        <v>3</v>
      </c>
      <c r="J928" s="37" t="s">
        <v>5805</v>
      </c>
      <c r="K928" s="37" t="s">
        <v>5805</v>
      </c>
      <c r="L928" s="38"/>
    </row>
    <row r="929" spans="1:12" x14ac:dyDescent="0.3">
      <c r="A929" s="85" t="s">
        <v>5803</v>
      </c>
      <c r="B929" s="86" t="s">
        <v>1077</v>
      </c>
      <c r="C929" s="87" t="s">
        <v>7207</v>
      </c>
      <c r="D929" s="270">
        <f>+'Res att e accert plur'!G597</f>
        <v>0</v>
      </c>
      <c r="E929" s="271"/>
      <c r="F929" s="37" t="s">
        <v>5804</v>
      </c>
      <c r="G929" s="37" t="s">
        <v>6963</v>
      </c>
      <c r="H929" s="37" t="s">
        <v>5796</v>
      </c>
      <c r="I929" s="37">
        <v>3</v>
      </c>
      <c r="J929" s="37" t="s">
        <v>5805</v>
      </c>
      <c r="K929" s="37" t="s">
        <v>5805</v>
      </c>
      <c r="L929" s="38"/>
    </row>
    <row r="930" spans="1:12" x14ac:dyDescent="0.3">
      <c r="A930" s="85" t="s">
        <v>5803</v>
      </c>
      <c r="B930" s="86" t="s">
        <v>5425</v>
      </c>
      <c r="C930" s="87" t="s">
        <v>7208</v>
      </c>
      <c r="D930" s="270">
        <f>+'Res att e accert plur'!G598</f>
        <v>0</v>
      </c>
      <c r="E930" s="271"/>
      <c r="F930" s="37" t="s">
        <v>5804</v>
      </c>
      <c r="G930" s="37" t="s">
        <v>6963</v>
      </c>
      <c r="H930" s="37" t="s">
        <v>5796</v>
      </c>
      <c r="I930" s="37">
        <v>3</v>
      </c>
      <c r="J930" s="37"/>
      <c r="K930" s="37"/>
      <c r="L930" s="38"/>
    </row>
    <row r="931" spans="1:12" x14ac:dyDescent="0.3">
      <c r="A931" s="85" t="s">
        <v>5803</v>
      </c>
      <c r="B931" s="86" t="s">
        <v>5426</v>
      </c>
      <c r="C931" s="87" t="s">
        <v>7209</v>
      </c>
      <c r="D931" s="270">
        <f>+'Res att e accert plur'!G599</f>
        <v>0</v>
      </c>
      <c r="E931" s="271"/>
      <c r="F931" s="37" t="s">
        <v>5804</v>
      </c>
      <c r="G931" s="37" t="s">
        <v>6963</v>
      </c>
      <c r="H931" s="37" t="s">
        <v>5796</v>
      </c>
      <c r="I931" s="37">
        <v>3</v>
      </c>
      <c r="J931" s="37"/>
      <c r="K931" s="37"/>
      <c r="L931" s="38"/>
    </row>
    <row r="932" spans="1:12" x14ac:dyDescent="0.3">
      <c r="A932" s="85" t="s">
        <v>5803</v>
      </c>
      <c r="B932" s="86" t="s">
        <v>5427</v>
      </c>
      <c r="C932" s="87" t="s">
        <v>7210</v>
      </c>
      <c r="D932" s="270">
        <f>+'Res att e accert plur'!G600</f>
        <v>0</v>
      </c>
      <c r="E932" s="271"/>
      <c r="F932" s="37" t="s">
        <v>5804</v>
      </c>
      <c r="G932" s="37" t="s">
        <v>6963</v>
      </c>
      <c r="H932" s="37" t="s">
        <v>5796</v>
      </c>
      <c r="I932" s="37">
        <v>3</v>
      </c>
      <c r="J932" s="37"/>
      <c r="K932" s="37"/>
      <c r="L932" s="38"/>
    </row>
    <row r="933" spans="1:12" x14ac:dyDescent="0.3">
      <c r="A933" s="33" t="s">
        <v>5802</v>
      </c>
      <c r="B933" s="39" t="s">
        <v>7211</v>
      </c>
      <c r="C933" s="40" t="s">
        <v>7212</v>
      </c>
      <c r="D933" s="271">
        <f>SUM(D934:D935)</f>
        <v>0</v>
      </c>
      <c r="E933" s="271"/>
      <c r="F933" s="37"/>
      <c r="G933" s="37"/>
      <c r="H933" s="37"/>
      <c r="I933" s="37"/>
      <c r="J933" s="37"/>
      <c r="K933" s="37"/>
      <c r="L933" s="38"/>
    </row>
    <row r="934" spans="1:12" x14ac:dyDescent="0.3">
      <c r="A934" s="85" t="s">
        <v>5803</v>
      </c>
      <c r="B934" s="86" t="s">
        <v>1079</v>
      </c>
      <c r="C934" s="87" t="s">
        <v>7213</v>
      </c>
      <c r="D934" s="270">
        <f>+'Res att e accert plur'!G601</f>
        <v>0</v>
      </c>
      <c r="E934" s="271"/>
      <c r="F934" s="37" t="s">
        <v>5804</v>
      </c>
      <c r="G934" s="37" t="s">
        <v>6963</v>
      </c>
      <c r="H934" s="37" t="s">
        <v>5796</v>
      </c>
      <c r="I934" s="37">
        <v>3</v>
      </c>
      <c r="J934" s="37" t="s">
        <v>5805</v>
      </c>
      <c r="K934" s="37" t="s">
        <v>5805</v>
      </c>
      <c r="L934" s="38"/>
    </row>
    <row r="935" spans="1:12" x14ac:dyDescent="0.3">
      <c r="A935" s="85" t="s">
        <v>5803</v>
      </c>
      <c r="B935" s="86" t="s">
        <v>1081</v>
      </c>
      <c r="C935" s="87" t="s">
        <v>7214</v>
      </c>
      <c r="D935" s="270">
        <f>+'Res att e accert plur'!G602</f>
        <v>0</v>
      </c>
      <c r="E935" s="271"/>
      <c r="F935" s="37" t="s">
        <v>5804</v>
      </c>
      <c r="G935" s="37" t="s">
        <v>6963</v>
      </c>
      <c r="H935" s="37" t="s">
        <v>5796</v>
      </c>
      <c r="I935" s="37">
        <v>3</v>
      </c>
      <c r="J935" s="37" t="s">
        <v>5805</v>
      </c>
      <c r="K935" s="37" t="s">
        <v>5805</v>
      </c>
      <c r="L935" s="38"/>
    </row>
    <row r="936" spans="1:12" x14ac:dyDescent="0.3">
      <c r="A936" s="33" t="s">
        <v>5802</v>
      </c>
      <c r="B936" s="39" t="s">
        <v>7215</v>
      </c>
      <c r="C936" s="40" t="s">
        <v>7216</v>
      </c>
      <c r="D936" s="271">
        <f>SUM(D937:D940)</f>
        <v>0</v>
      </c>
      <c r="E936" s="271"/>
      <c r="F936" s="37"/>
      <c r="G936" s="37"/>
      <c r="H936" s="37"/>
      <c r="I936" s="37"/>
      <c r="J936" s="37"/>
      <c r="K936" s="37"/>
      <c r="L936" s="38"/>
    </row>
    <row r="937" spans="1:12" ht="21.6" x14ac:dyDescent="0.3">
      <c r="A937" s="85" t="s">
        <v>5803</v>
      </c>
      <c r="B937" s="86" t="s">
        <v>1083</v>
      </c>
      <c r="C937" s="87" t="s">
        <v>7217</v>
      </c>
      <c r="D937" s="270">
        <f>+'Res att e accert plur'!G603</f>
        <v>0</v>
      </c>
      <c r="E937" s="271"/>
      <c r="F937" s="37" t="s">
        <v>5804</v>
      </c>
      <c r="G937" s="37" t="s">
        <v>6963</v>
      </c>
      <c r="H937" s="37" t="s">
        <v>5796</v>
      </c>
      <c r="I937" s="37">
        <v>3</v>
      </c>
      <c r="J937" s="37" t="s">
        <v>5805</v>
      </c>
      <c r="K937" s="37" t="s">
        <v>5805</v>
      </c>
      <c r="L937" s="38"/>
    </row>
    <row r="938" spans="1:12" x14ac:dyDescent="0.3">
      <c r="A938" s="85" t="s">
        <v>5803</v>
      </c>
      <c r="B938" s="86" t="s">
        <v>1085</v>
      </c>
      <c r="C938" s="87" t="s">
        <v>7218</v>
      </c>
      <c r="D938" s="270">
        <f>+'Res att e accert plur'!G604</f>
        <v>0</v>
      </c>
      <c r="E938" s="271"/>
      <c r="F938" s="37" t="s">
        <v>5804</v>
      </c>
      <c r="G938" s="37" t="s">
        <v>6963</v>
      </c>
      <c r="H938" s="37" t="s">
        <v>5796</v>
      </c>
      <c r="I938" s="37">
        <v>3</v>
      </c>
      <c r="J938" s="37" t="s">
        <v>5805</v>
      </c>
      <c r="K938" s="37" t="s">
        <v>5805</v>
      </c>
      <c r="L938" s="38"/>
    </row>
    <row r="939" spans="1:12" x14ac:dyDescent="0.3">
      <c r="A939" s="85" t="s">
        <v>5803</v>
      </c>
      <c r="B939" s="86" t="s">
        <v>1087</v>
      </c>
      <c r="C939" s="87" t="s">
        <v>7219</v>
      </c>
      <c r="D939" s="270">
        <f>+'Res att e accert plur'!G605</f>
        <v>0</v>
      </c>
      <c r="E939" s="271"/>
      <c r="F939" s="37" t="s">
        <v>5804</v>
      </c>
      <c r="G939" s="37" t="s">
        <v>6963</v>
      </c>
      <c r="H939" s="37" t="s">
        <v>5796</v>
      </c>
      <c r="I939" s="37">
        <v>3</v>
      </c>
      <c r="J939" s="37" t="s">
        <v>5805</v>
      </c>
      <c r="K939" s="37" t="s">
        <v>5805</v>
      </c>
      <c r="L939" s="38"/>
    </row>
    <row r="940" spans="1:12" x14ac:dyDescent="0.3">
      <c r="A940" s="85" t="s">
        <v>5803</v>
      </c>
      <c r="B940" s="86" t="s">
        <v>1089</v>
      </c>
      <c r="C940" s="87" t="s">
        <v>7220</v>
      </c>
      <c r="D940" s="270">
        <f>+'Res att e accert plur'!G606</f>
        <v>0</v>
      </c>
      <c r="E940" s="271"/>
      <c r="F940" s="37" t="s">
        <v>5804</v>
      </c>
      <c r="G940" s="37" t="s">
        <v>6963</v>
      </c>
      <c r="H940" s="37" t="s">
        <v>5796</v>
      </c>
      <c r="I940" s="37">
        <v>3</v>
      </c>
      <c r="J940" s="37" t="s">
        <v>5805</v>
      </c>
      <c r="K940" s="37" t="s">
        <v>5805</v>
      </c>
      <c r="L940" s="38"/>
    </row>
    <row r="941" spans="1:12" x14ac:dyDescent="0.3">
      <c r="A941" s="33" t="s">
        <v>5802</v>
      </c>
      <c r="B941" s="39" t="s">
        <v>7221</v>
      </c>
      <c r="C941" s="40" t="s">
        <v>7222</v>
      </c>
      <c r="D941" s="271">
        <f>SUM(D942:D945)</f>
        <v>0</v>
      </c>
      <c r="E941" s="271"/>
      <c r="F941" s="37"/>
      <c r="G941" s="37"/>
      <c r="H941" s="37"/>
      <c r="I941" s="37"/>
      <c r="J941" s="37"/>
      <c r="K941" s="37"/>
      <c r="L941" s="38"/>
    </row>
    <row r="942" spans="1:12" ht="21.6" x14ac:dyDescent="0.3">
      <c r="A942" s="85" t="s">
        <v>5803</v>
      </c>
      <c r="B942" s="86" t="s">
        <v>1091</v>
      </c>
      <c r="C942" s="87" t="s">
        <v>7223</v>
      </c>
      <c r="D942" s="270">
        <f>+'Res att e accert plur'!G607</f>
        <v>0</v>
      </c>
      <c r="E942" s="271"/>
      <c r="F942" s="37" t="s">
        <v>5804</v>
      </c>
      <c r="G942" s="37" t="s">
        <v>6963</v>
      </c>
      <c r="H942" s="37" t="s">
        <v>5796</v>
      </c>
      <c r="I942" s="37">
        <v>3</v>
      </c>
      <c r="J942" s="37" t="s">
        <v>5805</v>
      </c>
      <c r="K942" s="37" t="s">
        <v>5805</v>
      </c>
      <c r="L942" s="38"/>
    </row>
    <row r="943" spans="1:12" ht="21.6" x14ac:dyDescent="0.3">
      <c r="A943" s="85" t="s">
        <v>5803</v>
      </c>
      <c r="B943" s="86" t="s">
        <v>1093</v>
      </c>
      <c r="C943" s="87" t="s">
        <v>7224</v>
      </c>
      <c r="D943" s="270">
        <f>+'Res att e accert plur'!G608</f>
        <v>0</v>
      </c>
      <c r="E943" s="271"/>
      <c r="F943" s="37" t="s">
        <v>5804</v>
      </c>
      <c r="G943" s="37" t="s">
        <v>6963</v>
      </c>
      <c r="H943" s="37" t="s">
        <v>5796</v>
      </c>
      <c r="I943" s="37">
        <v>3</v>
      </c>
      <c r="J943" s="37" t="s">
        <v>5805</v>
      </c>
      <c r="K943" s="37" t="s">
        <v>5805</v>
      </c>
      <c r="L943" s="38"/>
    </row>
    <row r="944" spans="1:12" ht="21.6" x14ac:dyDescent="0.3">
      <c r="A944" s="85" t="s">
        <v>5803</v>
      </c>
      <c r="B944" s="86" t="s">
        <v>1095</v>
      </c>
      <c r="C944" s="87" t="s">
        <v>7225</v>
      </c>
      <c r="D944" s="270">
        <f>+'Res att e accert plur'!G609</f>
        <v>0</v>
      </c>
      <c r="E944" s="271"/>
      <c r="F944" s="37" t="s">
        <v>5804</v>
      </c>
      <c r="G944" s="37" t="s">
        <v>6963</v>
      </c>
      <c r="H944" s="37" t="s">
        <v>5796</v>
      </c>
      <c r="I944" s="37">
        <v>3</v>
      </c>
      <c r="J944" s="37" t="s">
        <v>5805</v>
      </c>
      <c r="K944" s="37" t="s">
        <v>5805</v>
      </c>
      <c r="L944" s="38"/>
    </row>
    <row r="945" spans="1:12" ht="21.6" x14ac:dyDescent="0.3">
      <c r="A945" s="85" t="s">
        <v>5803</v>
      </c>
      <c r="B945" s="86" t="s">
        <v>1097</v>
      </c>
      <c r="C945" s="87" t="s">
        <v>7226</v>
      </c>
      <c r="D945" s="270">
        <f>+'Res att e accert plur'!G610</f>
        <v>0</v>
      </c>
      <c r="E945" s="271"/>
      <c r="F945" s="37" t="s">
        <v>5804</v>
      </c>
      <c r="G945" s="37" t="s">
        <v>6963</v>
      </c>
      <c r="H945" s="37" t="s">
        <v>5796</v>
      </c>
      <c r="I945" s="37">
        <v>3</v>
      </c>
      <c r="J945" s="37" t="s">
        <v>5805</v>
      </c>
      <c r="K945" s="37" t="s">
        <v>5805</v>
      </c>
      <c r="L945" s="38"/>
    </row>
    <row r="946" spans="1:12" x14ac:dyDescent="0.3">
      <c r="A946" s="27" t="s">
        <v>5800</v>
      </c>
      <c r="B946" s="28" t="s">
        <v>7227</v>
      </c>
      <c r="C946" s="29" t="s">
        <v>7228</v>
      </c>
      <c r="D946" s="320">
        <f>+D947+D991+D994+D997</f>
        <v>0</v>
      </c>
      <c r="E946" s="321"/>
      <c r="F946" s="31"/>
      <c r="G946" s="31"/>
      <c r="H946" s="31"/>
      <c r="I946" s="31"/>
      <c r="J946" s="31"/>
      <c r="K946" s="31"/>
      <c r="L946" s="32"/>
    </row>
    <row r="947" spans="1:12" x14ac:dyDescent="0.3">
      <c r="A947" s="33" t="s">
        <v>5801</v>
      </c>
      <c r="B947" s="34" t="s">
        <v>7229</v>
      </c>
      <c r="C947" s="35" t="s">
        <v>7230</v>
      </c>
      <c r="D947" s="321">
        <f>+D948+D964+D985+D989</f>
        <v>0</v>
      </c>
      <c r="E947" s="321"/>
      <c r="F947" s="37"/>
      <c r="G947" s="37"/>
      <c r="H947" s="37"/>
      <c r="I947" s="37"/>
      <c r="J947" s="37"/>
      <c r="K947" s="37"/>
      <c r="L947" s="38"/>
    </row>
    <row r="948" spans="1:12" x14ac:dyDescent="0.3">
      <c r="A948" s="33" t="s">
        <v>5802</v>
      </c>
      <c r="B948" s="39" t="s">
        <v>7231</v>
      </c>
      <c r="C948" s="40" t="s">
        <v>7232</v>
      </c>
      <c r="D948" s="271">
        <f>SUM(D949:D963)</f>
        <v>0</v>
      </c>
      <c r="E948" s="271"/>
      <c r="F948" s="37"/>
      <c r="G948" s="37"/>
      <c r="H948" s="37"/>
      <c r="I948" s="37"/>
      <c r="J948" s="37"/>
      <c r="K948" s="37"/>
      <c r="L948" s="38"/>
    </row>
    <row r="949" spans="1:12" x14ac:dyDescent="0.3">
      <c r="A949" s="85" t="s">
        <v>5803</v>
      </c>
      <c r="B949" s="86" t="s">
        <v>96</v>
      </c>
      <c r="C949" s="87" t="s">
        <v>7233</v>
      </c>
      <c r="D949" s="270">
        <f>+'Res att e accert plur'!G62</f>
        <v>0</v>
      </c>
      <c r="E949" s="271"/>
      <c r="F949" s="37" t="s">
        <v>5804</v>
      </c>
      <c r="G949" s="37" t="s">
        <v>6963</v>
      </c>
      <c r="H949" s="37" t="s">
        <v>5796</v>
      </c>
      <c r="I949" s="37">
        <v>2</v>
      </c>
      <c r="J949" s="37" t="s">
        <v>5805</v>
      </c>
      <c r="K949" s="37" t="s">
        <v>6122</v>
      </c>
      <c r="L949" s="38"/>
    </row>
    <row r="950" spans="1:12" x14ac:dyDescent="0.3">
      <c r="A950" s="85" t="s">
        <v>5803</v>
      </c>
      <c r="B950" s="86" t="s">
        <v>100</v>
      </c>
      <c r="C950" s="87" t="s">
        <v>7234</v>
      </c>
      <c r="D950" s="270">
        <f>+'Res att e accert plur'!G63</f>
        <v>0</v>
      </c>
      <c r="E950" s="271"/>
      <c r="F950" s="37" t="s">
        <v>5804</v>
      </c>
      <c r="G950" s="37" t="s">
        <v>6963</v>
      </c>
      <c r="H950" s="37" t="s">
        <v>5796</v>
      </c>
      <c r="I950" s="37">
        <v>2</v>
      </c>
      <c r="J950" s="37" t="s">
        <v>5805</v>
      </c>
      <c r="K950" s="37" t="s">
        <v>6122</v>
      </c>
      <c r="L950" s="38"/>
    </row>
    <row r="951" spans="1:12" x14ac:dyDescent="0.3">
      <c r="A951" s="85" t="s">
        <v>5803</v>
      </c>
      <c r="B951" s="86" t="s">
        <v>102</v>
      </c>
      <c r="C951" s="87" t="s">
        <v>7235</v>
      </c>
      <c r="D951" s="270">
        <f>+'Res att e accert plur'!G64</f>
        <v>0</v>
      </c>
      <c r="E951" s="271"/>
      <c r="F951" s="37" t="s">
        <v>5804</v>
      </c>
      <c r="G951" s="37" t="s">
        <v>6963</v>
      </c>
      <c r="H951" s="37" t="s">
        <v>5796</v>
      </c>
      <c r="I951" s="37">
        <v>2</v>
      </c>
      <c r="J951" s="37" t="s">
        <v>5805</v>
      </c>
      <c r="K951" s="37" t="s">
        <v>6122</v>
      </c>
      <c r="L951" s="38"/>
    </row>
    <row r="952" spans="1:12" x14ac:dyDescent="0.3">
      <c r="A952" s="85" t="s">
        <v>5803</v>
      </c>
      <c r="B952" s="86" t="s">
        <v>104</v>
      </c>
      <c r="C952" s="87" t="s">
        <v>7236</v>
      </c>
      <c r="D952" s="270">
        <f>+'Res att e accert plur'!G65</f>
        <v>0</v>
      </c>
      <c r="E952" s="271"/>
      <c r="F952" s="37" t="s">
        <v>5804</v>
      </c>
      <c r="G952" s="37" t="s">
        <v>6963</v>
      </c>
      <c r="H952" s="37" t="s">
        <v>5796</v>
      </c>
      <c r="I952" s="37">
        <v>2</v>
      </c>
      <c r="J952" s="37" t="s">
        <v>5805</v>
      </c>
      <c r="K952" s="37" t="s">
        <v>6122</v>
      </c>
      <c r="L952" s="38"/>
    </row>
    <row r="953" spans="1:12" x14ac:dyDescent="0.3">
      <c r="A953" s="85" t="s">
        <v>5803</v>
      </c>
      <c r="B953" s="86" t="s">
        <v>106</v>
      </c>
      <c r="C953" s="87" t="s">
        <v>7237</v>
      </c>
      <c r="D953" s="270">
        <f>+'Res att e accert plur'!G66</f>
        <v>0</v>
      </c>
      <c r="E953" s="271"/>
      <c r="F953" s="37" t="s">
        <v>5804</v>
      </c>
      <c r="G953" s="37" t="s">
        <v>6963</v>
      </c>
      <c r="H953" s="37" t="s">
        <v>5796</v>
      </c>
      <c r="I953" s="37">
        <v>2</v>
      </c>
      <c r="J953" s="37" t="s">
        <v>5805</v>
      </c>
      <c r="K953" s="37" t="s">
        <v>6122</v>
      </c>
      <c r="L953" s="38"/>
    </row>
    <row r="954" spans="1:12" x14ac:dyDescent="0.3">
      <c r="A954" s="85" t="s">
        <v>5803</v>
      </c>
      <c r="B954" s="86" t="s">
        <v>108</v>
      </c>
      <c r="C954" s="87" t="s">
        <v>7238</v>
      </c>
      <c r="D954" s="270">
        <f>+'Res att e accert plur'!G67</f>
        <v>0</v>
      </c>
      <c r="E954" s="271"/>
      <c r="F954" s="37" t="s">
        <v>5804</v>
      </c>
      <c r="G954" s="37" t="s">
        <v>6963</v>
      </c>
      <c r="H954" s="37" t="s">
        <v>5796</v>
      </c>
      <c r="I954" s="37">
        <v>2</v>
      </c>
      <c r="J954" s="37" t="s">
        <v>5805</v>
      </c>
      <c r="K954" s="37" t="s">
        <v>6122</v>
      </c>
      <c r="L954" s="38"/>
    </row>
    <row r="955" spans="1:12" x14ac:dyDescent="0.3">
      <c r="A955" s="85" t="s">
        <v>5803</v>
      </c>
      <c r="B955" s="86" t="s">
        <v>110</v>
      </c>
      <c r="C955" s="87" t="s">
        <v>7239</v>
      </c>
      <c r="D955" s="270">
        <f>+'Res att e accert plur'!G68</f>
        <v>0</v>
      </c>
      <c r="E955" s="271"/>
      <c r="F955" s="37" t="s">
        <v>5804</v>
      </c>
      <c r="G955" s="37" t="s">
        <v>6963</v>
      </c>
      <c r="H955" s="37" t="s">
        <v>5796</v>
      </c>
      <c r="I955" s="37">
        <v>2</v>
      </c>
      <c r="J955" s="37" t="s">
        <v>5805</v>
      </c>
      <c r="K955" s="37" t="s">
        <v>6122</v>
      </c>
      <c r="L955" s="38"/>
    </row>
    <row r="956" spans="1:12" x14ac:dyDescent="0.3">
      <c r="A956" s="85" t="s">
        <v>5803</v>
      </c>
      <c r="B956" s="86" t="s">
        <v>112</v>
      </c>
      <c r="C956" s="87" t="s">
        <v>7240</v>
      </c>
      <c r="D956" s="270">
        <f>+'Res att e accert plur'!G69</f>
        <v>0</v>
      </c>
      <c r="E956" s="271"/>
      <c r="F956" s="37" t="s">
        <v>5804</v>
      </c>
      <c r="G956" s="37" t="s">
        <v>6963</v>
      </c>
      <c r="H956" s="37" t="s">
        <v>5796</v>
      </c>
      <c r="I956" s="37">
        <v>2</v>
      </c>
      <c r="J956" s="37" t="s">
        <v>5805</v>
      </c>
      <c r="K956" s="37" t="s">
        <v>6122</v>
      </c>
      <c r="L956" s="38"/>
    </row>
    <row r="957" spans="1:12" x14ac:dyDescent="0.3">
      <c r="A957" s="85" t="s">
        <v>5803</v>
      </c>
      <c r="B957" s="86" t="s">
        <v>114</v>
      </c>
      <c r="C957" s="87" t="s">
        <v>7241</v>
      </c>
      <c r="D957" s="270">
        <f>+'Res att e accert plur'!G70</f>
        <v>0</v>
      </c>
      <c r="E957" s="271"/>
      <c r="F957" s="37" t="s">
        <v>5804</v>
      </c>
      <c r="G957" s="37" t="s">
        <v>6963</v>
      </c>
      <c r="H957" s="37" t="s">
        <v>5796</v>
      </c>
      <c r="I957" s="37">
        <v>2</v>
      </c>
      <c r="J957" s="37" t="s">
        <v>5805</v>
      </c>
      <c r="K957" s="37" t="s">
        <v>6122</v>
      </c>
      <c r="L957" s="38"/>
    </row>
    <row r="958" spans="1:12" x14ac:dyDescent="0.3">
      <c r="A958" s="85" t="s">
        <v>5803</v>
      </c>
      <c r="B958" s="86" t="s">
        <v>116</v>
      </c>
      <c r="C958" s="87" t="s">
        <v>7242</v>
      </c>
      <c r="D958" s="270">
        <f>+'Res att e accert plur'!G71</f>
        <v>0</v>
      </c>
      <c r="E958" s="271"/>
      <c r="F958" s="37" t="s">
        <v>5804</v>
      </c>
      <c r="G958" s="37" t="s">
        <v>6963</v>
      </c>
      <c r="H958" s="37" t="s">
        <v>5796</v>
      </c>
      <c r="I958" s="37">
        <v>2</v>
      </c>
      <c r="J958" s="37" t="s">
        <v>5805</v>
      </c>
      <c r="K958" s="37" t="s">
        <v>6122</v>
      </c>
      <c r="L958" s="38"/>
    </row>
    <row r="959" spans="1:12" x14ac:dyDescent="0.3">
      <c r="A959" s="85" t="s">
        <v>5803</v>
      </c>
      <c r="B959" s="86" t="s">
        <v>118</v>
      </c>
      <c r="C959" s="87" t="s">
        <v>7243</v>
      </c>
      <c r="D959" s="270">
        <f>+'Res att e accert plur'!G72</f>
        <v>0</v>
      </c>
      <c r="E959" s="271"/>
      <c r="F959" s="37" t="s">
        <v>5804</v>
      </c>
      <c r="G959" s="37" t="s">
        <v>6963</v>
      </c>
      <c r="H959" s="37" t="s">
        <v>5796</v>
      </c>
      <c r="I959" s="37">
        <v>2</v>
      </c>
      <c r="J959" s="37" t="s">
        <v>5805</v>
      </c>
      <c r="K959" s="37" t="s">
        <v>6122</v>
      </c>
      <c r="L959" s="38"/>
    </row>
    <row r="960" spans="1:12" ht="21.6" x14ac:dyDescent="0.3">
      <c r="A960" s="85" t="s">
        <v>5803</v>
      </c>
      <c r="B960" s="86" t="s">
        <v>120</v>
      </c>
      <c r="C960" s="87" t="s">
        <v>7244</v>
      </c>
      <c r="D960" s="270">
        <f>+'Res att e accert plur'!G73</f>
        <v>0</v>
      </c>
      <c r="E960" s="271"/>
      <c r="F960" s="37" t="s">
        <v>5804</v>
      </c>
      <c r="G960" s="37" t="s">
        <v>6963</v>
      </c>
      <c r="H960" s="37" t="s">
        <v>5796</v>
      </c>
      <c r="I960" s="37">
        <v>2</v>
      </c>
      <c r="J960" s="37" t="s">
        <v>5805</v>
      </c>
      <c r="K960" s="37" t="s">
        <v>6122</v>
      </c>
      <c r="L960" s="38"/>
    </row>
    <row r="961" spans="1:12" ht="21.6" x14ac:dyDescent="0.3">
      <c r="A961" s="85" t="s">
        <v>5803</v>
      </c>
      <c r="B961" s="86" t="s">
        <v>122</v>
      </c>
      <c r="C961" s="87" t="s">
        <v>7245</v>
      </c>
      <c r="D961" s="270">
        <f>+'Res att e accert plur'!G74</f>
        <v>0</v>
      </c>
      <c r="E961" s="271"/>
      <c r="F961" s="37" t="s">
        <v>5804</v>
      </c>
      <c r="G961" s="37" t="s">
        <v>6963</v>
      </c>
      <c r="H961" s="37" t="s">
        <v>5796</v>
      </c>
      <c r="I961" s="37">
        <v>2</v>
      </c>
      <c r="J961" s="37" t="s">
        <v>5805</v>
      </c>
      <c r="K961" s="37" t="s">
        <v>6122</v>
      </c>
      <c r="L961" s="38"/>
    </row>
    <row r="962" spans="1:12" ht="21.6" x14ac:dyDescent="0.3">
      <c r="A962" s="434" t="s">
        <v>5803</v>
      </c>
      <c r="B962" s="435" t="s">
        <v>9768</v>
      </c>
      <c r="C962" s="436" t="s">
        <v>9769</v>
      </c>
      <c r="D962" s="270">
        <f>+'Res att e accert plur'!G75</f>
        <v>0</v>
      </c>
      <c r="E962" s="271"/>
      <c r="F962" s="37" t="s">
        <v>5804</v>
      </c>
      <c r="G962" s="37" t="s">
        <v>6963</v>
      </c>
      <c r="H962" s="37" t="s">
        <v>5796</v>
      </c>
      <c r="I962" s="37">
        <v>2</v>
      </c>
      <c r="J962" s="37" t="s">
        <v>5805</v>
      </c>
      <c r="K962" s="37" t="s">
        <v>6122</v>
      </c>
      <c r="L962" s="38"/>
    </row>
    <row r="963" spans="1:12" x14ac:dyDescent="0.3">
      <c r="A963" s="85" t="s">
        <v>5803</v>
      </c>
      <c r="B963" s="86" t="s">
        <v>124</v>
      </c>
      <c r="C963" s="87" t="s">
        <v>7246</v>
      </c>
      <c r="D963" s="270">
        <f>+'Res att e accert plur'!G76</f>
        <v>0</v>
      </c>
      <c r="E963" s="271"/>
      <c r="F963" s="37" t="s">
        <v>5804</v>
      </c>
      <c r="G963" s="37" t="s">
        <v>6963</v>
      </c>
      <c r="H963" s="37" t="s">
        <v>5796</v>
      </c>
      <c r="I963" s="37">
        <v>2</v>
      </c>
      <c r="J963" s="37" t="s">
        <v>5805</v>
      </c>
      <c r="K963" s="37" t="s">
        <v>6122</v>
      </c>
      <c r="L963" s="38"/>
    </row>
    <row r="964" spans="1:12" x14ac:dyDescent="0.3">
      <c r="A964" s="33" t="s">
        <v>5802</v>
      </c>
      <c r="B964" s="39" t="s">
        <v>7247</v>
      </c>
      <c r="C964" s="40" t="s">
        <v>7248</v>
      </c>
      <c r="D964" s="271">
        <f>SUM(D965:D984)</f>
        <v>0</v>
      </c>
      <c r="E964" s="271"/>
      <c r="F964" s="37"/>
      <c r="G964" s="37"/>
      <c r="H964" s="37"/>
      <c r="I964" s="37"/>
      <c r="J964" s="37"/>
      <c r="K964" s="37"/>
      <c r="L964" s="38"/>
    </row>
    <row r="965" spans="1:12" x14ac:dyDescent="0.3">
      <c r="A965" s="85" t="s">
        <v>5803</v>
      </c>
      <c r="B965" s="86" t="s">
        <v>126</v>
      </c>
      <c r="C965" s="87" t="s">
        <v>7249</v>
      </c>
      <c r="D965" s="270">
        <f>+'Res att e accert plur'!G77</f>
        <v>0</v>
      </c>
      <c r="E965" s="271"/>
      <c r="F965" s="37" t="s">
        <v>5804</v>
      </c>
      <c r="G965" s="37" t="s">
        <v>6963</v>
      </c>
      <c r="H965" s="37" t="s">
        <v>5796</v>
      </c>
      <c r="I965" s="37">
        <v>2</v>
      </c>
      <c r="J965" s="37" t="s">
        <v>5805</v>
      </c>
      <c r="K965" s="37" t="s">
        <v>6122</v>
      </c>
      <c r="L965" s="38"/>
    </row>
    <row r="966" spans="1:12" x14ac:dyDescent="0.3">
      <c r="A966" s="85" t="s">
        <v>5803</v>
      </c>
      <c r="B966" s="86" t="s">
        <v>128</v>
      </c>
      <c r="C966" s="87" t="s">
        <v>7250</v>
      </c>
      <c r="D966" s="270">
        <f>+'Res att e accert plur'!G78</f>
        <v>0</v>
      </c>
      <c r="E966" s="271"/>
      <c r="F966" s="37" t="s">
        <v>5804</v>
      </c>
      <c r="G966" s="37" t="s">
        <v>6963</v>
      </c>
      <c r="H966" s="37" t="s">
        <v>5796</v>
      </c>
      <c r="I966" s="37">
        <v>2</v>
      </c>
      <c r="J966" s="37" t="s">
        <v>5805</v>
      </c>
      <c r="K966" s="37" t="s">
        <v>6122</v>
      </c>
      <c r="L966" s="38"/>
    </row>
    <row r="967" spans="1:12" x14ac:dyDescent="0.3">
      <c r="A967" s="85" t="s">
        <v>5803</v>
      </c>
      <c r="B967" s="86" t="s">
        <v>130</v>
      </c>
      <c r="C967" s="87" t="s">
        <v>7251</v>
      </c>
      <c r="D967" s="270">
        <f>+'Res att e accert plur'!G79</f>
        <v>0</v>
      </c>
      <c r="E967" s="271"/>
      <c r="F967" s="37" t="s">
        <v>5804</v>
      </c>
      <c r="G967" s="37" t="s">
        <v>6963</v>
      </c>
      <c r="H967" s="37" t="s">
        <v>5796</v>
      </c>
      <c r="I967" s="37">
        <v>2</v>
      </c>
      <c r="J967" s="37" t="s">
        <v>5805</v>
      </c>
      <c r="K967" s="37" t="s">
        <v>6122</v>
      </c>
      <c r="L967" s="38"/>
    </row>
    <row r="968" spans="1:12" x14ac:dyDescent="0.3">
      <c r="A968" s="85" t="s">
        <v>5803</v>
      </c>
      <c r="B968" s="86" t="s">
        <v>132</v>
      </c>
      <c r="C968" s="87" t="s">
        <v>7252</v>
      </c>
      <c r="D968" s="270">
        <f>+'Res att e accert plur'!G80</f>
        <v>0</v>
      </c>
      <c r="E968" s="271"/>
      <c r="F968" s="37" t="s">
        <v>5804</v>
      </c>
      <c r="G968" s="37" t="s">
        <v>6963</v>
      </c>
      <c r="H968" s="37" t="s">
        <v>5796</v>
      </c>
      <c r="I968" s="37">
        <v>2</v>
      </c>
      <c r="J968" s="37" t="s">
        <v>5805</v>
      </c>
      <c r="K968" s="37" t="s">
        <v>6122</v>
      </c>
      <c r="L968" s="38"/>
    </row>
    <row r="969" spans="1:12" x14ac:dyDescent="0.3">
      <c r="A969" s="85" t="s">
        <v>5803</v>
      </c>
      <c r="B969" s="86" t="s">
        <v>134</v>
      </c>
      <c r="C969" s="87" t="s">
        <v>7253</v>
      </c>
      <c r="D969" s="270">
        <f>+'Res att e accert plur'!G81</f>
        <v>0</v>
      </c>
      <c r="E969" s="271"/>
      <c r="F969" s="37" t="s">
        <v>5804</v>
      </c>
      <c r="G969" s="37" t="s">
        <v>6963</v>
      </c>
      <c r="H969" s="37" t="s">
        <v>5796</v>
      </c>
      <c r="I969" s="37">
        <v>2</v>
      </c>
      <c r="J969" s="37" t="s">
        <v>5805</v>
      </c>
      <c r="K969" s="37" t="s">
        <v>6122</v>
      </c>
      <c r="L969" s="38"/>
    </row>
    <row r="970" spans="1:12" x14ac:dyDescent="0.3">
      <c r="A970" s="85" t="s">
        <v>5803</v>
      </c>
      <c r="B970" s="86" t="s">
        <v>136</v>
      </c>
      <c r="C970" s="87" t="s">
        <v>7254</v>
      </c>
      <c r="D970" s="270">
        <f>+'Res att e accert plur'!G82</f>
        <v>0</v>
      </c>
      <c r="E970" s="271"/>
      <c r="F970" s="37" t="s">
        <v>5804</v>
      </c>
      <c r="G970" s="37" t="s">
        <v>6963</v>
      </c>
      <c r="H970" s="37" t="s">
        <v>5796</v>
      </c>
      <c r="I970" s="37">
        <v>2</v>
      </c>
      <c r="J970" s="37" t="s">
        <v>5805</v>
      </c>
      <c r="K970" s="37" t="s">
        <v>6122</v>
      </c>
      <c r="L970" s="38"/>
    </row>
    <row r="971" spans="1:12" x14ac:dyDescent="0.3">
      <c r="A971" s="85" t="s">
        <v>5803</v>
      </c>
      <c r="B971" s="86" t="s">
        <v>138</v>
      </c>
      <c r="C971" s="87" t="s">
        <v>7255</v>
      </c>
      <c r="D971" s="270">
        <f>+'Res att e accert plur'!G83</f>
        <v>0</v>
      </c>
      <c r="E971" s="271"/>
      <c r="F971" s="37" t="s">
        <v>5804</v>
      </c>
      <c r="G971" s="37" t="s">
        <v>6963</v>
      </c>
      <c r="H971" s="37" t="s">
        <v>5796</v>
      </c>
      <c r="I971" s="37">
        <v>2</v>
      </c>
      <c r="J971" s="37" t="s">
        <v>5805</v>
      </c>
      <c r="K971" s="37" t="s">
        <v>6122</v>
      </c>
      <c r="L971" s="38"/>
    </row>
    <row r="972" spans="1:12" x14ac:dyDescent="0.3">
      <c r="A972" s="85" t="s">
        <v>5803</v>
      </c>
      <c r="B972" s="86" t="s">
        <v>140</v>
      </c>
      <c r="C972" s="87" t="s">
        <v>7256</v>
      </c>
      <c r="D972" s="270">
        <f>+'Res att e accert plur'!G84</f>
        <v>0</v>
      </c>
      <c r="E972" s="271"/>
      <c r="F972" s="37" t="s">
        <v>5804</v>
      </c>
      <c r="G972" s="37" t="s">
        <v>6963</v>
      </c>
      <c r="H972" s="37" t="s">
        <v>5796</v>
      </c>
      <c r="I972" s="37">
        <v>2</v>
      </c>
      <c r="J972" s="37" t="s">
        <v>5805</v>
      </c>
      <c r="K972" s="37" t="s">
        <v>6122</v>
      </c>
      <c r="L972" s="38"/>
    </row>
    <row r="973" spans="1:12" ht="21.6" x14ac:dyDescent="0.3">
      <c r="A973" s="85" t="s">
        <v>5803</v>
      </c>
      <c r="B973" s="86" t="s">
        <v>142</v>
      </c>
      <c r="C973" s="87" t="s">
        <v>7257</v>
      </c>
      <c r="D973" s="270">
        <f>+'Res att e accert plur'!G85</f>
        <v>0</v>
      </c>
      <c r="E973" s="271"/>
      <c r="F973" s="37" t="s">
        <v>5804</v>
      </c>
      <c r="G973" s="37" t="s">
        <v>6963</v>
      </c>
      <c r="H973" s="37" t="s">
        <v>5796</v>
      </c>
      <c r="I973" s="37">
        <v>2</v>
      </c>
      <c r="J973" s="37" t="s">
        <v>5805</v>
      </c>
      <c r="K973" s="37" t="s">
        <v>6122</v>
      </c>
      <c r="L973" s="38"/>
    </row>
    <row r="974" spans="1:12" x14ac:dyDescent="0.3">
      <c r="A974" s="85" t="s">
        <v>5803</v>
      </c>
      <c r="B974" s="86" t="s">
        <v>144</v>
      </c>
      <c r="C974" s="87" t="s">
        <v>7258</v>
      </c>
      <c r="D974" s="270">
        <f>+'Res att e accert plur'!G86</f>
        <v>0</v>
      </c>
      <c r="E974" s="271"/>
      <c r="F974" s="37" t="s">
        <v>5804</v>
      </c>
      <c r="G974" s="37" t="s">
        <v>6963</v>
      </c>
      <c r="H974" s="37" t="s">
        <v>5796</v>
      </c>
      <c r="I974" s="37">
        <v>2</v>
      </c>
      <c r="J974" s="37" t="s">
        <v>5805</v>
      </c>
      <c r="K974" s="37" t="s">
        <v>6122</v>
      </c>
      <c r="L974" s="38"/>
    </row>
    <row r="975" spans="1:12" x14ac:dyDescent="0.3">
      <c r="A975" s="85" t="s">
        <v>5803</v>
      </c>
      <c r="B975" s="86" t="s">
        <v>146</v>
      </c>
      <c r="C975" s="87" t="s">
        <v>7259</v>
      </c>
      <c r="D975" s="270">
        <f>+'Res att e accert plur'!G87</f>
        <v>0</v>
      </c>
      <c r="E975" s="271"/>
      <c r="F975" s="37" t="s">
        <v>5804</v>
      </c>
      <c r="G975" s="37" t="s">
        <v>6963</v>
      </c>
      <c r="H975" s="37" t="s">
        <v>5796</v>
      </c>
      <c r="I975" s="37">
        <v>2</v>
      </c>
      <c r="J975" s="37" t="s">
        <v>5805</v>
      </c>
      <c r="K975" s="37" t="s">
        <v>6122</v>
      </c>
      <c r="L975" s="38"/>
    </row>
    <row r="976" spans="1:12" ht="21.6" x14ac:dyDescent="0.3">
      <c r="A976" s="85" t="s">
        <v>5803</v>
      </c>
      <c r="B976" s="86" t="s">
        <v>148</v>
      </c>
      <c r="C976" s="87" t="s">
        <v>7260</v>
      </c>
      <c r="D976" s="270">
        <f>+'Res att e accert plur'!G88</f>
        <v>0</v>
      </c>
      <c r="E976" s="271"/>
      <c r="F976" s="37" t="s">
        <v>5804</v>
      </c>
      <c r="G976" s="37" t="s">
        <v>6963</v>
      </c>
      <c r="H976" s="37" t="s">
        <v>5796</v>
      </c>
      <c r="I976" s="37">
        <v>2</v>
      </c>
      <c r="J976" s="37" t="s">
        <v>5805</v>
      </c>
      <c r="K976" s="37" t="s">
        <v>6122</v>
      </c>
      <c r="L976" s="38"/>
    </row>
    <row r="977" spans="1:12" x14ac:dyDescent="0.3">
      <c r="A977" s="85" t="s">
        <v>5803</v>
      </c>
      <c r="B977" s="86" t="s">
        <v>150</v>
      </c>
      <c r="C977" s="87" t="s">
        <v>7261</v>
      </c>
      <c r="D977" s="270">
        <f>+'Res att e accert plur'!G89</f>
        <v>0</v>
      </c>
      <c r="E977" s="271"/>
      <c r="F977" s="37" t="s">
        <v>5804</v>
      </c>
      <c r="G977" s="37" t="s">
        <v>6963</v>
      </c>
      <c r="H977" s="37" t="s">
        <v>5796</v>
      </c>
      <c r="I977" s="37">
        <v>2</v>
      </c>
      <c r="J977" s="37" t="s">
        <v>5805</v>
      </c>
      <c r="K977" s="37" t="s">
        <v>6122</v>
      </c>
      <c r="L977" s="38"/>
    </row>
    <row r="978" spans="1:12" x14ac:dyDescent="0.3">
      <c r="A978" s="85" t="s">
        <v>5803</v>
      </c>
      <c r="B978" s="86" t="s">
        <v>152</v>
      </c>
      <c r="C978" s="87" t="s">
        <v>7262</v>
      </c>
      <c r="D978" s="270">
        <f>+'Res att e accert plur'!G90</f>
        <v>0</v>
      </c>
      <c r="E978" s="271"/>
      <c r="F978" s="37" t="s">
        <v>5804</v>
      </c>
      <c r="G978" s="37" t="s">
        <v>6963</v>
      </c>
      <c r="H978" s="37" t="s">
        <v>5796</v>
      </c>
      <c r="I978" s="37">
        <v>2</v>
      </c>
      <c r="J978" s="37" t="s">
        <v>5805</v>
      </c>
      <c r="K978" s="37" t="s">
        <v>6122</v>
      </c>
      <c r="L978" s="38"/>
    </row>
    <row r="979" spans="1:12" x14ac:dyDescent="0.3">
      <c r="A979" s="85" t="s">
        <v>5803</v>
      </c>
      <c r="B979" s="86" t="s">
        <v>154</v>
      </c>
      <c r="C979" s="87" t="s">
        <v>7263</v>
      </c>
      <c r="D979" s="270">
        <f>+'Res att e accert plur'!G91</f>
        <v>0</v>
      </c>
      <c r="E979" s="271"/>
      <c r="F979" s="37" t="s">
        <v>5804</v>
      </c>
      <c r="G979" s="37" t="s">
        <v>6963</v>
      </c>
      <c r="H979" s="37" t="s">
        <v>5796</v>
      </c>
      <c r="I979" s="37">
        <v>2</v>
      </c>
      <c r="J979" s="37" t="s">
        <v>5805</v>
      </c>
      <c r="K979" s="37" t="s">
        <v>6122</v>
      </c>
      <c r="L979" s="38"/>
    </row>
    <row r="980" spans="1:12" x14ac:dyDescent="0.3">
      <c r="A980" s="85" t="s">
        <v>5803</v>
      </c>
      <c r="B980" s="86" t="s">
        <v>156</v>
      </c>
      <c r="C980" s="87" t="s">
        <v>7264</v>
      </c>
      <c r="D980" s="270">
        <f>+'Res att e accert plur'!G92</f>
        <v>0</v>
      </c>
      <c r="E980" s="271"/>
      <c r="F980" s="37" t="s">
        <v>5804</v>
      </c>
      <c r="G980" s="37" t="s">
        <v>6963</v>
      </c>
      <c r="H980" s="37" t="s">
        <v>5796</v>
      </c>
      <c r="I980" s="37">
        <v>2</v>
      </c>
      <c r="J980" s="37" t="s">
        <v>5805</v>
      </c>
      <c r="K980" s="37" t="s">
        <v>6122</v>
      </c>
      <c r="L980" s="38"/>
    </row>
    <row r="981" spans="1:12" x14ac:dyDescent="0.3">
      <c r="A981" s="85" t="s">
        <v>5803</v>
      </c>
      <c r="B981" s="86" t="s">
        <v>158</v>
      </c>
      <c r="C981" s="87" t="s">
        <v>7265</v>
      </c>
      <c r="D981" s="270">
        <f>+'Res att e accert plur'!G93</f>
        <v>0</v>
      </c>
      <c r="E981" s="271"/>
      <c r="F981" s="37" t="s">
        <v>5804</v>
      </c>
      <c r="G981" s="37" t="s">
        <v>6963</v>
      </c>
      <c r="H981" s="37" t="s">
        <v>5796</v>
      </c>
      <c r="I981" s="37">
        <v>2</v>
      </c>
      <c r="J981" s="37" t="s">
        <v>5805</v>
      </c>
      <c r="K981" s="37" t="s">
        <v>6122</v>
      </c>
      <c r="L981" s="38"/>
    </row>
    <row r="982" spans="1:12" x14ac:dyDescent="0.3">
      <c r="A982" s="85" t="s">
        <v>5803</v>
      </c>
      <c r="B982" s="86" t="s">
        <v>160</v>
      </c>
      <c r="C982" s="87" t="s">
        <v>7266</v>
      </c>
      <c r="D982" s="270">
        <f>+'Res att e accert plur'!G94</f>
        <v>0</v>
      </c>
      <c r="E982" s="271"/>
      <c r="F982" s="37" t="s">
        <v>5804</v>
      </c>
      <c r="G982" s="37" t="s">
        <v>6963</v>
      </c>
      <c r="H982" s="37" t="s">
        <v>5796</v>
      </c>
      <c r="I982" s="37">
        <v>2</v>
      </c>
      <c r="J982" s="37" t="s">
        <v>5805</v>
      </c>
      <c r="K982" s="37" t="s">
        <v>6122</v>
      </c>
      <c r="L982" s="38"/>
    </row>
    <row r="983" spans="1:12" ht="21.6" x14ac:dyDescent="0.3">
      <c r="A983" s="85" t="s">
        <v>5803</v>
      </c>
      <c r="B983" s="86" t="s">
        <v>162</v>
      </c>
      <c r="C983" s="87" t="s">
        <v>7267</v>
      </c>
      <c r="D983" s="270">
        <f>+'Res att e accert plur'!G95</f>
        <v>0</v>
      </c>
      <c r="E983" s="271"/>
      <c r="F983" s="37" t="s">
        <v>5804</v>
      </c>
      <c r="G983" s="37" t="s">
        <v>6963</v>
      </c>
      <c r="H983" s="37" t="s">
        <v>5796</v>
      </c>
      <c r="I983" s="37">
        <v>2</v>
      </c>
      <c r="J983" s="37" t="s">
        <v>5805</v>
      </c>
      <c r="K983" s="37" t="s">
        <v>6122</v>
      </c>
      <c r="L983" s="38"/>
    </row>
    <row r="984" spans="1:12" x14ac:dyDescent="0.3">
      <c r="A984" s="85" t="s">
        <v>5803</v>
      </c>
      <c r="B984" s="86" t="s">
        <v>164</v>
      </c>
      <c r="C984" s="87" t="s">
        <v>7268</v>
      </c>
      <c r="D984" s="270">
        <f>+'Res att e accert plur'!G96</f>
        <v>0</v>
      </c>
      <c r="E984" s="271"/>
      <c r="F984" s="37" t="s">
        <v>5804</v>
      </c>
      <c r="G984" s="37" t="s">
        <v>6963</v>
      </c>
      <c r="H984" s="37" t="s">
        <v>5796</v>
      </c>
      <c r="I984" s="37">
        <v>2</v>
      </c>
      <c r="J984" s="37" t="s">
        <v>5805</v>
      </c>
      <c r="K984" s="37" t="s">
        <v>6122</v>
      </c>
      <c r="L984" s="38"/>
    </row>
    <row r="985" spans="1:12" x14ac:dyDescent="0.3">
      <c r="A985" s="33" t="s">
        <v>5802</v>
      </c>
      <c r="B985" s="39" t="s">
        <v>7269</v>
      </c>
      <c r="C985" s="40" t="s">
        <v>7270</v>
      </c>
      <c r="D985" s="271">
        <f>SUM(D986:D988)</f>
        <v>0</v>
      </c>
      <c r="E985" s="271"/>
      <c r="F985" s="37"/>
      <c r="G985" s="37"/>
      <c r="H985" s="37"/>
      <c r="I985" s="37"/>
      <c r="J985" s="37"/>
      <c r="K985" s="37"/>
      <c r="L985" s="38"/>
    </row>
    <row r="986" spans="1:12" x14ac:dyDescent="0.3">
      <c r="A986" s="85" t="s">
        <v>5803</v>
      </c>
      <c r="B986" s="86" t="s">
        <v>166</v>
      </c>
      <c r="C986" s="87" t="s">
        <v>7271</v>
      </c>
      <c r="D986" s="270">
        <f>+'Res att e accert plur'!G97</f>
        <v>0</v>
      </c>
      <c r="E986" s="271"/>
      <c r="F986" s="37" t="s">
        <v>5804</v>
      </c>
      <c r="G986" s="37" t="s">
        <v>6963</v>
      </c>
      <c r="H986" s="37" t="s">
        <v>5796</v>
      </c>
      <c r="I986" s="37">
        <v>2</v>
      </c>
      <c r="J986" s="37" t="s">
        <v>5805</v>
      </c>
      <c r="K986" s="37" t="s">
        <v>6122</v>
      </c>
      <c r="L986" s="38"/>
    </row>
    <row r="987" spans="1:12" x14ac:dyDescent="0.3">
      <c r="A987" s="85" t="s">
        <v>5803</v>
      </c>
      <c r="B987" s="86" t="s">
        <v>168</v>
      </c>
      <c r="C987" s="87" t="s">
        <v>7272</v>
      </c>
      <c r="D987" s="270">
        <f>+'Res att e accert plur'!G98</f>
        <v>0</v>
      </c>
      <c r="E987" s="271"/>
      <c r="F987" s="37" t="s">
        <v>5804</v>
      </c>
      <c r="G987" s="37" t="s">
        <v>6963</v>
      </c>
      <c r="H987" s="37" t="s">
        <v>5796</v>
      </c>
      <c r="I987" s="37">
        <v>2</v>
      </c>
      <c r="J987" s="37" t="s">
        <v>5805</v>
      </c>
      <c r="K987" s="37" t="s">
        <v>6122</v>
      </c>
      <c r="L987" s="38"/>
    </row>
    <row r="988" spans="1:12" x14ac:dyDescent="0.3">
      <c r="A988" s="85" t="s">
        <v>5803</v>
      </c>
      <c r="B988" s="86" t="s">
        <v>170</v>
      </c>
      <c r="C988" s="87" t="s">
        <v>7273</v>
      </c>
      <c r="D988" s="270">
        <f>+'Res att e accert plur'!G99</f>
        <v>0</v>
      </c>
      <c r="E988" s="271"/>
      <c r="F988" s="37" t="s">
        <v>5804</v>
      </c>
      <c r="G988" s="37" t="s">
        <v>6963</v>
      </c>
      <c r="H988" s="37" t="s">
        <v>5796</v>
      </c>
      <c r="I988" s="37">
        <v>2</v>
      </c>
      <c r="J988" s="37" t="s">
        <v>5805</v>
      </c>
      <c r="K988" s="37" t="s">
        <v>6122</v>
      </c>
      <c r="L988" s="38"/>
    </row>
    <row r="989" spans="1:12" ht="26.25" customHeight="1" x14ac:dyDescent="0.3">
      <c r="A989" s="33" t="s">
        <v>5802</v>
      </c>
      <c r="B989" s="39" t="s">
        <v>7274</v>
      </c>
      <c r="C989" s="40" t="s">
        <v>7275</v>
      </c>
      <c r="D989" s="271">
        <f>+D990</f>
        <v>0</v>
      </c>
      <c r="E989" s="271"/>
      <c r="F989" s="37"/>
      <c r="G989" s="37"/>
      <c r="H989" s="37"/>
      <c r="I989" s="37"/>
      <c r="J989" s="37"/>
      <c r="K989" s="37"/>
      <c r="L989" s="38"/>
    </row>
    <row r="990" spans="1:12" x14ac:dyDescent="0.3">
      <c r="A990" s="85" t="s">
        <v>5803</v>
      </c>
      <c r="B990" s="86" t="s">
        <v>172</v>
      </c>
      <c r="C990" s="87" t="s">
        <v>7276</v>
      </c>
      <c r="D990" s="270">
        <f>+'Res att e accert plur'!G100</f>
        <v>0</v>
      </c>
      <c r="E990" s="271"/>
      <c r="F990" s="37" t="s">
        <v>5804</v>
      </c>
      <c r="G990" s="37" t="s">
        <v>6963</v>
      </c>
      <c r="H990" s="37" t="s">
        <v>5796</v>
      </c>
      <c r="I990" s="37">
        <v>2</v>
      </c>
      <c r="J990" s="37" t="s">
        <v>5805</v>
      </c>
      <c r="K990" s="37" t="s">
        <v>6122</v>
      </c>
      <c r="L990" s="38"/>
    </row>
    <row r="991" spans="1:12" x14ac:dyDescent="0.3">
      <c r="A991" s="33" t="s">
        <v>5801</v>
      </c>
      <c r="B991" s="34" t="s">
        <v>7277</v>
      </c>
      <c r="C991" s="35" t="s">
        <v>7278</v>
      </c>
      <c r="D991" s="321">
        <f>+D992</f>
        <v>0</v>
      </c>
      <c r="E991" s="321"/>
      <c r="F991" s="37"/>
      <c r="G991" s="37"/>
      <c r="H991" s="37"/>
      <c r="I991" s="37"/>
      <c r="J991" s="37"/>
      <c r="K991" s="37"/>
      <c r="L991" s="38"/>
    </row>
    <row r="992" spans="1:12" x14ac:dyDescent="0.3">
      <c r="A992" s="33" t="s">
        <v>5802</v>
      </c>
      <c r="B992" s="39" t="s">
        <v>7279</v>
      </c>
      <c r="C992" s="40" t="s">
        <v>7280</v>
      </c>
      <c r="D992" s="271">
        <f>+D993</f>
        <v>0</v>
      </c>
      <c r="E992" s="271"/>
      <c r="F992" s="37"/>
      <c r="G992" s="37"/>
      <c r="H992" s="37"/>
      <c r="I992" s="37"/>
      <c r="J992" s="37"/>
      <c r="K992" s="37"/>
      <c r="L992" s="38"/>
    </row>
    <row r="993" spans="1:12" x14ac:dyDescent="0.3">
      <c r="A993" s="85" t="s">
        <v>5803</v>
      </c>
      <c r="B993" s="86" t="s">
        <v>186</v>
      </c>
      <c r="C993" s="87" t="s">
        <v>7281</v>
      </c>
      <c r="D993" s="270">
        <f>+'Res att e accert plur'!G105</f>
        <v>0</v>
      </c>
      <c r="E993" s="271"/>
      <c r="F993" s="37" t="s">
        <v>5804</v>
      </c>
      <c r="G993" s="37" t="s">
        <v>6963</v>
      </c>
      <c r="H993" s="37" t="s">
        <v>5796</v>
      </c>
      <c r="I993" s="37">
        <v>2</v>
      </c>
      <c r="J993" s="37" t="s">
        <v>5805</v>
      </c>
      <c r="K993" s="37" t="s">
        <v>6220</v>
      </c>
      <c r="L993" s="38"/>
    </row>
    <row r="994" spans="1:12" x14ac:dyDescent="0.3">
      <c r="A994" s="33" t="s">
        <v>5801</v>
      </c>
      <c r="B994" s="34" t="s">
        <v>7282</v>
      </c>
      <c r="C994" s="35" t="s">
        <v>7283</v>
      </c>
      <c r="D994" s="321">
        <f>+D995</f>
        <v>0</v>
      </c>
      <c r="E994" s="321"/>
      <c r="F994" s="37"/>
      <c r="G994" s="37"/>
      <c r="H994" s="37"/>
      <c r="I994" s="37"/>
      <c r="J994" s="37"/>
      <c r="K994" s="37"/>
      <c r="L994" s="38"/>
    </row>
    <row r="995" spans="1:12" x14ac:dyDescent="0.3">
      <c r="A995" s="33" t="s">
        <v>5802</v>
      </c>
      <c r="B995" s="39" t="s">
        <v>7284</v>
      </c>
      <c r="C995" s="40" t="s">
        <v>7283</v>
      </c>
      <c r="D995" s="271">
        <f>+D996</f>
        <v>0</v>
      </c>
      <c r="E995" s="271"/>
      <c r="F995" s="37"/>
      <c r="G995" s="37"/>
      <c r="H995" s="37"/>
      <c r="I995" s="37"/>
      <c r="J995" s="37"/>
      <c r="K995" s="37"/>
      <c r="L995" s="38"/>
    </row>
    <row r="996" spans="1:12" x14ac:dyDescent="0.3">
      <c r="A996" s="85" t="s">
        <v>5803</v>
      </c>
      <c r="B996" s="86" t="s">
        <v>190</v>
      </c>
      <c r="C996" s="87" t="s">
        <v>7285</v>
      </c>
      <c r="D996" s="270">
        <f>+'Res att e accert plur'!G106</f>
        <v>0</v>
      </c>
      <c r="E996" s="271"/>
      <c r="F996" s="37" t="s">
        <v>5804</v>
      </c>
      <c r="G996" s="37" t="s">
        <v>6963</v>
      </c>
      <c r="H996" s="37" t="s">
        <v>5796</v>
      </c>
      <c r="I996" s="37">
        <v>2</v>
      </c>
      <c r="J996" s="37" t="s">
        <v>5805</v>
      </c>
      <c r="K996" s="37" t="s">
        <v>6225</v>
      </c>
      <c r="L996" s="38"/>
    </row>
    <row r="997" spans="1:12" x14ac:dyDescent="0.3">
      <c r="A997" s="33" t="s">
        <v>5801</v>
      </c>
      <c r="B997" s="34" t="s">
        <v>7286</v>
      </c>
      <c r="C997" s="35" t="s">
        <v>7287</v>
      </c>
      <c r="D997" s="321">
        <f>+D998+D1000+D1002+D1004</f>
        <v>0</v>
      </c>
      <c r="E997" s="321"/>
      <c r="F997" s="37"/>
      <c r="G997" s="37"/>
      <c r="H997" s="37"/>
      <c r="I997" s="37"/>
      <c r="J997" s="37"/>
      <c r="K997" s="37"/>
      <c r="L997" s="38"/>
    </row>
    <row r="998" spans="1:12" x14ac:dyDescent="0.3">
      <c r="A998" s="33" t="s">
        <v>5802</v>
      </c>
      <c r="B998" s="39" t="s">
        <v>7288</v>
      </c>
      <c r="C998" s="40" t="s">
        <v>7289</v>
      </c>
      <c r="D998" s="271">
        <f>+D999</f>
        <v>0</v>
      </c>
      <c r="E998" s="271"/>
      <c r="F998" s="37"/>
      <c r="G998" s="37"/>
      <c r="H998" s="37"/>
      <c r="I998" s="37"/>
      <c r="J998" s="37"/>
      <c r="K998" s="37"/>
      <c r="L998" s="38"/>
    </row>
    <row r="999" spans="1:12" x14ac:dyDescent="0.3">
      <c r="A999" s="85" t="s">
        <v>5803</v>
      </c>
      <c r="B999" s="86" t="s">
        <v>174</v>
      </c>
      <c r="C999" s="87" t="s">
        <v>7290</v>
      </c>
      <c r="D999" s="270">
        <f>+'Res att e accert plur'!G101</f>
        <v>0</v>
      </c>
      <c r="E999" s="271"/>
      <c r="F999" s="37" t="s">
        <v>5804</v>
      </c>
      <c r="G999" s="37" t="s">
        <v>6963</v>
      </c>
      <c r="H999" s="37" t="s">
        <v>5796</v>
      </c>
      <c r="I999" s="37">
        <v>2</v>
      </c>
      <c r="J999" s="37" t="s">
        <v>5805</v>
      </c>
      <c r="K999" s="37" t="s">
        <v>6816</v>
      </c>
      <c r="L999" s="38"/>
    </row>
    <row r="1000" spans="1:12" x14ac:dyDescent="0.3">
      <c r="A1000" s="33" t="s">
        <v>5802</v>
      </c>
      <c r="B1000" s="39" t="s">
        <v>7291</v>
      </c>
      <c r="C1000" s="40" t="s">
        <v>7292</v>
      </c>
      <c r="D1000" s="271">
        <f>+D1001</f>
        <v>0</v>
      </c>
      <c r="E1000" s="271"/>
      <c r="F1000" s="37"/>
      <c r="G1000" s="37"/>
      <c r="H1000" s="37"/>
      <c r="I1000" s="37"/>
      <c r="J1000" s="37"/>
      <c r="K1000" s="37"/>
      <c r="L1000" s="38"/>
    </row>
    <row r="1001" spans="1:12" x14ac:dyDescent="0.3">
      <c r="A1001" s="85" t="s">
        <v>5803</v>
      </c>
      <c r="B1001" s="86" t="s">
        <v>194</v>
      </c>
      <c r="C1001" s="87" t="s">
        <v>7293</v>
      </c>
      <c r="D1001" s="270">
        <f>+'Res att e accert plur'!G107</f>
        <v>0</v>
      </c>
      <c r="E1001" s="271"/>
      <c r="F1001" s="37" t="s">
        <v>5804</v>
      </c>
      <c r="G1001" s="37" t="s">
        <v>6963</v>
      </c>
      <c r="H1001" s="37" t="s">
        <v>5796</v>
      </c>
      <c r="I1001" s="37">
        <v>2</v>
      </c>
      <c r="J1001" s="37" t="s">
        <v>5805</v>
      </c>
      <c r="K1001" s="37" t="s">
        <v>6816</v>
      </c>
      <c r="L1001" s="38"/>
    </row>
    <row r="1002" spans="1:12" x14ac:dyDescent="0.3">
      <c r="A1002" s="33" t="s">
        <v>5802</v>
      </c>
      <c r="B1002" s="39" t="s">
        <v>7294</v>
      </c>
      <c r="C1002" s="40" t="s">
        <v>7295</v>
      </c>
      <c r="D1002" s="271">
        <f>+D1003</f>
        <v>0</v>
      </c>
      <c r="E1002" s="271"/>
      <c r="F1002" s="37"/>
      <c r="G1002" s="37"/>
      <c r="H1002" s="37"/>
      <c r="I1002" s="37"/>
      <c r="J1002" s="37"/>
      <c r="K1002" s="37"/>
      <c r="L1002" s="38"/>
    </row>
    <row r="1003" spans="1:12" x14ac:dyDescent="0.3">
      <c r="A1003" s="85" t="s">
        <v>5803</v>
      </c>
      <c r="B1003" s="86" t="s">
        <v>196</v>
      </c>
      <c r="C1003" s="87" t="s">
        <v>7296</v>
      </c>
      <c r="D1003" s="270">
        <f>+'Res att e accert plur'!G108</f>
        <v>0</v>
      </c>
      <c r="E1003" s="271"/>
      <c r="F1003" s="37" t="s">
        <v>5804</v>
      </c>
      <c r="G1003" s="37" t="s">
        <v>6963</v>
      </c>
      <c r="H1003" s="37" t="s">
        <v>5796</v>
      </c>
      <c r="I1003" s="37">
        <v>2</v>
      </c>
      <c r="J1003" s="37" t="s">
        <v>5805</v>
      </c>
      <c r="K1003" s="37" t="s">
        <v>6816</v>
      </c>
      <c r="L1003" s="38"/>
    </row>
    <row r="1004" spans="1:12" x14ac:dyDescent="0.3">
      <c r="A1004" s="33" t="s">
        <v>5802</v>
      </c>
      <c r="B1004" s="39" t="s">
        <v>7297</v>
      </c>
      <c r="C1004" s="40" t="s">
        <v>7298</v>
      </c>
      <c r="D1004" s="271">
        <f>+D1005+D1006</f>
        <v>0</v>
      </c>
      <c r="E1004" s="271"/>
      <c r="F1004" s="37"/>
      <c r="G1004" s="37"/>
      <c r="H1004" s="37"/>
      <c r="I1004" s="37"/>
      <c r="J1004" s="37"/>
      <c r="K1004" s="37"/>
      <c r="L1004" s="38"/>
    </row>
    <row r="1005" spans="1:12" x14ac:dyDescent="0.3">
      <c r="A1005" s="85" t="s">
        <v>5803</v>
      </c>
      <c r="B1005" s="86" t="s">
        <v>198</v>
      </c>
      <c r="C1005" s="87" t="s">
        <v>7299</v>
      </c>
      <c r="D1005" s="270">
        <f>+'Res att e accert plur'!G109+'Res att e accert plur'!G110+'Res att e accert plur'!G111+'Res att e accert plur'!G112+'Res att e accert plur'!G113+'Res att e accert plur'!G114+'Res att e accert plur'!G115</f>
        <v>0</v>
      </c>
      <c r="E1005" s="271"/>
      <c r="F1005" s="37" t="s">
        <v>5804</v>
      </c>
      <c r="G1005" s="37" t="s">
        <v>6963</v>
      </c>
      <c r="H1005" s="37" t="s">
        <v>5796</v>
      </c>
      <c r="I1005" s="37">
        <v>2</v>
      </c>
      <c r="J1005" s="37" t="s">
        <v>5805</v>
      </c>
      <c r="K1005" s="37" t="s">
        <v>6816</v>
      </c>
      <c r="L1005" s="38"/>
    </row>
    <row r="1006" spans="1:12" x14ac:dyDescent="0.3">
      <c r="A1006" s="85" t="s">
        <v>5803</v>
      </c>
      <c r="B1006" s="86" t="s">
        <v>206</v>
      </c>
      <c r="C1006" s="87" t="s">
        <v>7300</v>
      </c>
      <c r="D1006" s="270">
        <f>+'Res att e accert plur'!G116</f>
        <v>0</v>
      </c>
      <c r="E1006" s="271"/>
      <c r="F1006" s="37" t="s">
        <v>5804</v>
      </c>
      <c r="G1006" s="37" t="s">
        <v>6963</v>
      </c>
      <c r="H1006" s="37" t="s">
        <v>5796</v>
      </c>
      <c r="I1006" s="37">
        <v>2</v>
      </c>
      <c r="J1006" s="37" t="s">
        <v>5805</v>
      </c>
      <c r="K1006" s="37" t="s">
        <v>6816</v>
      </c>
      <c r="L1006" s="38"/>
    </row>
    <row r="1007" spans="1:12" x14ac:dyDescent="0.3">
      <c r="A1007" s="27" t="s">
        <v>5800</v>
      </c>
      <c r="B1007" s="28" t="s">
        <v>7301</v>
      </c>
      <c r="C1007" s="29" t="s">
        <v>7302</v>
      </c>
      <c r="D1007" s="320">
        <f>+D1008+D1094+D1097+D1100</f>
        <v>0</v>
      </c>
      <c r="E1007" s="321"/>
      <c r="F1007" s="31"/>
      <c r="G1007" s="31"/>
      <c r="H1007" s="31"/>
      <c r="I1007" s="31"/>
      <c r="J1007" s="31"/>
      <c r="K1007" s="31"/>
      <c r="L1007" s="32"/>
    </row>
    <row r="1008" spans="1:12" x14ac:dyDescent="0.3">
      <c r="A1008" s="33" t="s">
        <v>5801</v>
      </c>
      <c r="B1008" s="34" t="s">
        <v>7303</v>
      </c>
      <c r="C1008" s="35" t="s">
        <v>7304</v>
      </c>
      <c r="D1008" s="321">
        <f>+D1009+D1025+D1046+D1050+D1052+D1067+D1088+D1092</f>
        <v>0</v>
      </c>
      <c r="E1008" s="321"/>
      <c r="F1008" s="37"/>
      <c r="G1008" s="37"/>
      <c r="H1008" s="37"/>
      <c r="I1008" s="37"/>
      <c r="J1008" s="37"/>
      <c r="K1008" s="37"/>
      <c r="L1008" s="38"/>
    </row>
    <row r="1009" spans="1:12" x14ac:dyDescent="0.3">
      <c r="A1009" s="33" t="s">
        <v>5802</v>
      </c>
      <c r="B1009" s="39" t="s">
        <v>7305</v>
      </c>
      <c r="C1009" s="40" t="s">
        <v>7306</v>
      </c>
      <c r="D1009" s="271">
        <f>SUM(D1010:D1024)</f>
        <v>0</v>
      </c>
      <c r="E1009" s="271"/>
      <c r="F1009" s="37"/>
      <c r="G1009" s="37"/>
      <c r="H1009" s="37"/>
      <c r="I1009" s="37"/>
      <c r="J1009" s="37"/>
      <c r="K1009" s="37"/>
      <c r="L1009" s="38"/>
    </row>
    <row r="1010" spans="1:12" x14ac:dyDescent="0.3">
      <c r="A1010" s="85" t="s">
        <v>5803</v>
      </c>
      <c r="B1010" s="86" t="s">
        <v>422</v>
      </c>
      <c r="C1010" s="87" t="s">
        <v>7307</v>
      </c>
      <c r="D1010" s="270">
        <f>+'Res att e accert plur'!G266</f>
        <v>0</v>
      </c>
      <c r="E1010" s="271"/>
      <c r="F1010" s="37" t="s">
        <v>5804</v>
      </c>
      <c r="G1010" s="37" t="s">
        <v>6963</v>
      </c>
      <c r="H1010" s="37" t="s">
        <v>5796</v>
      </c>
      <c r="I1010" s="37">
        <v>2</v>
      </c>
      <c r="J1010" s="37" t="s">
        <v>5805</v>
      </c>
      <c r="K1010" s="37" t="s">
        <v>6122</v>
      </c>
      <c r="L1010" s="38"/>
    </row>
    <row r="1011" spans="1:12" x14ac:dyDescent="0.3">
      <c r="A1011" s="85" t="s">
        <v>5803</v>
      </c>
      <c r="B1011" s="86" t="s">
        <v>424</v>
      </c>
      <c r="C1011" s="87" t="s">
        <v>7308</v>
      </c>
      <c r="D1011" s="270">
        <f>+'Res att e accert plur'!G267</f>
        <v>0</v>
      </c>
      <c r="E1011" s="271"/>
      <c r="F1011" s="37" t="s">
        <v>5804</v>
      </c>
      <c r="G1011" s="37" t="s">
        <v>6963</v>
      </c>
      <c r="H1011" s="37" t="s">
        <v>5796</v>
      </c>
      <c r="I1011" s="37">
        <v>2</v>
      </c>
      <c r="J1011" s="37" t="s">
        <v>5805</v>
      </c>
      <c r="K1011" s="37" t="s">
        <v>6122</v>
      </c>
      <c r="L1011" s="38"/>
    </row>
    <row r="1012" spans="1:12" x14ac:dyDescent="0.3">
      <c r="A1012" s="85" t="s">
        <v>5803</v>
      </c>
      <c r="B1012" s="86" t="s">
        <v>426</v>
      </c>
      <c r="C1012" s="87" t="s">
        <v>7309</v>
      </c>
      <c r="D1012" s="270">
        <f>+'Res att e accert plur'!G268</f>
        <v>0</v>
      </c>
      <c r="E1012" s="271"/>
      <c r="F1012" s="37" t="s">
        <v>5804</v>
      </c>
      <c r="G1012" s="37" t="s">
        <v>6963</v>
      </c>
      <c r="H1012" s="37" t="s">
        <v>5796</v>
      </c>
      <c r="I1012" s="37">
        <v>2</v>
      </c>
      <c r="J1012" s="37" t="s">
        <v>5805</v>
      </c>
      <c r="K1012" s="37" t="s">
        <v>6122</v>
      </c>
      <c r="L1012" s="38"/>
    </row>
    <row r="1013" spans="1:12" x14ac:dyDescent="0.3">
      <c r="A1013" s="85" t="s">
        <v>5803</v>
      </c>
      <c r="B1013" s="86" t="s">
        <v>428</v>
      </c>
      <c r="C1013" s="87" t="s">
        <v>7310</v>
      </c>
      <c r="D1013" s="270">
        <f>+'Res att e accert plur'!G269</f>
        <v>0</v>
      </c>
      <c r="E1013" s="271"/>
      <c r="F1013" s="37" t="s">
        <v>5804</v>
      </c>
      <c r="G1013" s="37" t="s">
        <v>6963</v>
      </c>
      <c r="H1013" s="37" t="s">
        <v>5796</v>
      </c>
      <c r="I1013" s="37">
        <v>2</v>
      </c>
      <c r="J1013" s="37" t="s">
        <v>5805</v>
      </c>
      <c r="K1013" s="37" t="s">
        <v>6122</v>
      </c>
      <c r="L1013" s="38"/>
    </row>
    <row r="1014" spans="1:12" x14ac:dyDescent="0.3">
      <c r="A1014" s="85" t="s">
        <v>5803</v>
      </c>
      <c r="B1014" s="86" t="s">
        <v>430</v>
      </c>
      <c r="C1014" s="87" t="s">
        <v>7311</v>
      </c>
      <c r="D1014" s="270">
        <f>+'Res att e accert plur'!G270</f>
        <v>0</v>
      </c>
      <c r="E1014" s="271"/>
      <c r="F1014" s="37" t="s">
        <v>5804</v>
      </c>
      <c r="G1014" s="37" t="s">
        <v>6963</v>
      </c>
      <c r="H1014" s="37" t="s">
        <v>5796</v>
      </c>
      <c r="I1014" s="37">
        <v>2</v>
      </c>
      <c r="J1014" s="37" t="s">
        <v>5805</v>
      </c>
      <c r="K1014" s="37" t="s">
        <v>6122</v>
      </c>
      <c r="L1014" s="38"/>
    </row>
    <row r="1015" spans="1:12" x14ac:dyDescent="0.3">
      <c r="A1015" s="85" t="s">
        <v>5803</v>
      </c>
      <c r="B1015" s="86" t="s">
        <v>432</v>
      </c>
      <c r="C1015" s="87" t="s">
        <v>7312</v>
      </c>
      <c r="D1015" s="270">
        <f>+'Res att e accert plur'!G271</f>
        <v>0</v>
      </c>
      <c r="E1015" s="271"/>
      <c r="F1015" s="37" t="s">
        <v>5804</v>
      </c>
      <c r="G1015" s="37" t="s">
        <v>6963</v>
      </c>
      <c r="H1015" s="37" t="s">
        <v>5796</v>
      </c>
      <c r="I1015" s="37">
        <v>2</v>
      </c>
      <c r="J1015" s="37" t="s">
        <v>5805</v>
      </c>
      <c r="K1015" s="37" t="s">
        <v>6122</v>
      </c>
      <c r="L1015" s="38"/>
    </row>
    <row r="1016" spans="1:12" x14ac:dyDescent="0.3">
      <c r="A1016" s="85" t="s">
        <v>5803</v>
      </c>
      <c r="B1016" s="86" t="s">
        <v>434</v>
      </c>
      <c r="C1016" s="87" t="s">
        <v>7313</v>
      </c>
      <c r="D1016" s="270">
        <f>+'Res att e accert plur'!G272</f>
        <v>0</v>
      </c>
      <c r="E1016" s="271"/>
      <c r="F1016" s="37" t="s">
        <v>5804</v>
      </c>
      <c r="G1016" s="37" t="s">
        <v>6963</v>
      </c>
      <c r="H1016" s="37" t="s">
        <v>5796</v>
      </c>
      <c r="I1016" s="37">
        <v>2</v>
      </c>
      <c r="J1016" s="37" t="s">
        <v>5805</v>
      </c>
      <c r="K1016" s="37" t="s">
        <v>6122</v>
      </c>
      <c r="L1016" s="38"/>
    </row>
    <row r="1017" spans="1:12" x14ac:dyDescent="0.3">
      <c r="A1017" s="85" t="s">
        <v>5803</v>
      </c>
      <c r="B1017" s="86" t="s">
        <v>436</v>
      </c>
      <c r="C1017" s="87" t="s">
        <v>7314</v>
      </c>
      <c r="D1017" s="270">
        <f>+'Res att e accert plur'!G273</f>
        <v>0</v>
      </c>
      <c r="E1017" s="271"/>
      <c r="F1017" s="37" t="s">
        <v>5804</v>
      </c>
      <c r="G1017" s="37" t="s">
        <v>6963</v>
      </c>
      <c r="H1017" s="37" t="s">
        <v>5796</v>
      </c>
      <c r="I1017" s="37">
        <v>2</v>
      </c>
      <c r="J1017" s="37" t="s">
        <v>5805</v>
      </c>
      <c r="K1017" s="37" t="s">
        <v>6122</v>
      </c>
      <c r="L1017" s="38"/>
    </row>
    <row r="1018" spans="1:12" x14ac:dyDescent="0.3">
      <c r="A1018" s="85" t="s">
        <v>5803</v>
      </c>
      <c r="B1018" s="86" t="s">
        <v>438</v>
      </c>
      <c r="C1018" s="87" t="s">
        <v>7315</v>
      </c>
      <c r="D1018" s="270">
        <f>+'Res att e accert plur'!G274</f>
        <v>0</v>
      </c>
      <c r="E1018" s="271"/>
      <c r="F1018" s="37" t="s">
        <v>5804</v>
      </c>
      <c r="G1018" s="37" t="s">
        <v>6963</v>
      </c>
      <c r="H1018" s="37" t="s">
        <v>5796</v>
      </c>
      <c r="I1018" s="37">
        <v>2</v>
      </c>
      <c r="J1018" s="37" t="s">
        <v>5805</v>
      </c>
      <c r="K1018" s="37" t="s">
        <v>6122</v>
      </c>
      <c r="L1018" s="38"/>
    </row>
    <row r="1019" spans="1:12" x14ac:dyDescent="0.3">
      <c r="A1019" s="85" t="s">
        <v>5803</v>
      </c>
      <c r="B1019" s="86" t="s">
        <v>440</v>
      </c>
      <c r="C1019" s="87" t="s">
        <v>7316</v>
      </c>
      <c r="D1019" s="270">
        <f>+'Res att e accert plur'!G275</f>
        <v>0</v>
      </c>
      <c r="E1019" s="271"/>
      <c r="F1019" s="37" t="s">
        <v>5804</v>
      </c>
      <c r="G1019" s="37" t="s">
        <v>6963</v>
      </c>
      <c r="H1019" s="37" t="s">
        <v>5796</v>
      </c>
      <c r="I1019" s="37">
        <v>2</v>
      </c>
      <c r="J1019" s="37" t="s">
        <v>5805</v>
      </c>
      <c r="K1019" s="37" t="s">
        <v>6122</v>
      </c>
      <c r="L1019" s="38"/>
    </row>
    <row r="1020" spans="1:12" x14ac:dyDescent="0.3">
      <c r="A1020" s="85" t="s">
        <v>5803</v>
      </c>
      <c r="B1020" s="86" t="s">
        <v>442</v>
      </c>
      <c r="C1020" s="87" t="s">
        <v>7317</v>
      </c>
      <c r="D1020" s="270">
        <f>+'Res att e accert plur'!G276</f>
        <v>0</v>
      </c>
      <c r="E1020" s="271"/>
      <c r="F1020" s="37" t="s">
        <v>5804</v>
      </c>
      <c r="G1020" s="37" t="s">
        <v>6963</v>
      </c>
      <c r="H1020" s="37" t="s">
        <v>5796</v>
      </c>
      <c r="I1020" s="37">
        <v>2</v>
      </c>
      <c r="J1020" s="37" t="s">
        <v>5805</v>
      </c>
      <c r="K1020" s="37" t="s">
        <v>6122</v>
      </c>
      <c r="L1020" s="38"/>
    </row>
    <row r="1021" spans="1:12" ht="21.6" x14ac:dyDescent="0.3">
      <c r="A1021" s="85" t="s">
        <v>5803</v>
      </c>
      <c r="B1021" s="86" t="s">
        <v>444</v>
      </c>
      <c r="C1021" s="87" t="s">
        <v>7318</v>
      </c>
      <c r="D1021" s="270">
        <f>+'Res att e accert plur'!G277</f>
        <v>0</v>
      </c>
      <c r="E1021" s="271"/>
      <c r="F1021" s="37" t="s">
        <v>5804</v>
      </c>
      <c r="G1021" s="37" t="s">
        <v>6963</v>
      </c>
      <c r="H1021" s="37" t="s">
        <v>5796</v>
      </c>
      <c r="I1021" s="37">
        <v>2</v>
      </c>
      <c r="J1021" s="37" t="s">
        <v>5805</v>
      </c>
      <c r="K1021" s="37" t="s">
        <v>6122</v>
      </c>
      <c r="L1021" s="38"/>
    </row>
    <row r="1022" spans="1:12" ht="21.6" x14ac:dyDescent="0.3">
      <c r="A1022" s="85" t="s">
        <v>5803</v>
      </c>
      <c r="B1022" s="86" t="s">
        <v>446</v>
      </c>
      <c r="C1022" s="87" t="s">
        <v>7319</v>
      </c>
      <c r="D1022" s="270">
        <f>+'Res att e accert plur'!G278</f>
        <v>0</v>
      </c>
      <c r="E1022" s="271"/>
      <c r="F1022" s="37" t="s">
        <v>5804</v>
      </c>
      <c r="G1022" s="37" t="s">
        <v>6963</v>
      </c>
      <c r="H1022" s="37" t="s">
        <v>5796</v>
      </c>
      <c r="I1022" s="37">
        <v>2</v>
      </c>
      <c r="J1022" s="37" t="s">
        <v>5805</v>
      </c>
      <c r="K1022" s="37" t="s">
        <v>6122</v>
      </c>
      <c r="L1022" s="38"/>
    </row>
    <row r="1023" spans="1:12" ht="21.6" x14ac:dyDescent="0.3">
      <c r="A1023" s="85" t="s">
        <v>5803</v>
      </c>
      <c r="B1023" s="86" t="s">
        <v>448</v>
      </c>
      <c r="C1023" s="87" t="s">
        <v>7320</v>
      </c>
      <c r="D1023" s="270">
        <f>+'Res att e accert plur'!G279</f>
        <v>0</v>
      </c>
      <c r="E1023" s="271"/>
      <c r="F1023" s="37" t="s">
        <v>5804</v>
      </c>
      <c r="G1023" s="37" t="s">
        <v>6963</v>
      </c>
      <c r="H1023" s="37" t="s">
        <v>5796</v>
      </c>
      <c r="I1023" s="37">
        <v>2</v>
      </c>
      <c r="J1023" s="37" t="s">
        <v>5805</v>
      </c>
      <c r="K1023" s="37" t="s">
        <v>6122</v>
      </c>
      <c r="L1023" s="38"/>
    </row>
    <row r="1024" spans="1:12" x14ac:dyDescent="0.3">
      <c r="A1024" s="85" t="s">
        <v>5803</v>
      </c>
      <c r="B1024" s="86" t="s">
        <v>450</v>
      </c>
      <c r="C1024" s="87" t="s">
        <v>7321</v>
      </c>
      <c r="D1024" s="270">
        <f>+'Res att e accert plur'!G280</f>
        <v>0</v>
      </c>
      <c r="E1024" s="271"/>
      <c r="F1024" s="37" t="s">
        <v>5804</v>
      </c>
      <c r="G1024" s="37" t="s">
        <v>6963</v>
      </c>
      <c r="H1024" s="37" t="s">
        <v>5796</v>
      </c>
      <c r="I1024" s="37">
        <v>2</v>
      </c>
      <c r="J1024" s="37" t="s">
        <v>5805</v>
      </c>
      <c r="K1024" s="37" t="s">
        <v>6122</v>
      </c>
      <c r="L1024" s="38"/>
    </row>
    <row r="1025" spans="1:12" x14ac:dyDescent="0.3">
      <c r="A1025" s="33" t="s">
        <v>5802</v>
      </c>
      <c r="B1025" s="39" t="s">
        <v>7322</v>
      </c>
      <c r="C1025" s="40" t="s">
        <v>7323</v>
      </c>
      <c r="D1025" s="271">
        <f>SUM(D1026:D1045)</f>
        <v>0</v>
      </c>
      <c r="E1025" s="271"/>
      <c r="F1025" s="37"/>
      <c r="G1025" s="37"/>
      <c r="H1025" s="37"/>
      <c r="I1025" s="37"/>
      <c r="J1025" s="37"/>
      <c r="K1025" s="37"/>
      <c r="L1025" s="38"/>
    </row>
    <row r="1026" spans="1:12" x14ac:dyDescent="0.3">
      <c r="A1026" s="85" t="s">
        <v>5803</v>
      </c>
      <c r="B1026" s="86" t="s">
        <v>452</v>
      </c>
      <c r="C1026" s="87" t="s">
        <v>7324</v>
      </c>
      <c r="D1026" s="270">
        <f>+'Res att e accert plur'!G281</f>
        <v>0</v>
      </c>
      <c r="E1026" s="271"/>
      <c r="F1026" s="37" t="s">
        <v>5804</v>
      </c>
      <c r="G1026" s="37" t="s">
        <v>6963</v>
      </c>
      <c r="H1026" s="37" t="s">
        <v>5796</v>
      </c>
      <c r="I1026" s="37">
        <v>2</v>
      </c>
      <c r="J1026" s="37" t="s">
        <v>5805</v>
      </c>
      <c r="K1026" s="37" t="s">
        <v>6122</v>
      </c>
      <c r="L1026" s="38"/>
    </row>
    <row r="1027" spans="1:12" x14ac:dyDescent="0.3">
      <c r="A1027" s="85" t="s">
        <v>5803</v>
      </c>
      <c r="B1027" s="86" t="s">
        <v>454</v>
      </c>
      <c r="C1027" s="87" t="s">
        <v>7325</v>
      </c>
      <c r="D1027" s="270">
        <f>+'Res att e accert plur'!G282</f>
        <v>0</v>
      </c>
      <c r="E1027" s="271"/>
      <c r="F1027" s="37" t="s">
        <v>5804</v>
      </c>
      <c r="G1027" s="37" t="s">
        <v>6963</v>
      </c>
      <c r="H1027" s="37" t="s">
        <v>5796</v>
      </c>
      <c r="I1027" s="37">
        <v>2</v>
      </c>
      <c r="J1027" s="37" t="s">
        <v>5805</v>
      </c>
      <c r="K1027" s="37" t="s">
        <v>6122</v>
      </c>
      <c r="L1027" s="38"/>
    </row>
    <row r="1028" spans="1:12" x14ac:dyDescent="0.3">
      <c r="A1028" s="85" t="s">
        <v>5803</v>
      </c>
      <c r="B1028" s="86" t="s">
        <v>456</v>
      </c>
      <c r="C1028" s="87" t="s">
        <v>7326</v>
      </c>
      <c r="D1028" s="270">
        <f>+'Res att e accert plur'!G283</f>
        <v>0</v>
      </c>
      <c r="E1028" s="271"/>
      <c r="F1028" s="37" t="s">
        <v>5804</v>
      </c>
      <c r="G1028" s="37" t="s">
        <v>6963</v>
      </c>
      <c r="H1028" s="37" t="s">
        <v>5796</v>
      </c>
      <c r="I1028" s="37">
        <v>2</v>
      </c>
      <c r="J1028" s="37" t="s">
        <v>5805</v>
      </c>
      <c r="K1028" s="37" t="s">
        <v>6122</v>
      </c>
      <c r="L1028" s="38"/>
    </row>
    <row r="1029" spans="1:12" x14ac:dyDescent="0.3">
      <c r="A1029" s="85" t="s">
        <v>5803</v>
      </c>
      <c r="B1029" s="86" t="s">
        <v>458</v>
      </c>
      <c r="C1029" s="87" t="s">
        <v>7327</v>
      </c>
      <c r="D1029" s="270">
        <f>+'Res att e accert plur'!G284</f>
        <v>0</v>
      </c>
      <c r="E1029" s="271"/>
      <c r="F1029" s="37" t="s">
        <v>5804</v>
      </c>
      <c r="G1029" s="37" t="s">
        <v>6963</v>
      </c>
      <c r="H1029" s="37" t="s">
        <v>5796</v>
      </c>
      <c r="I1029" s="37">
        <v>2</v>
      </c>
      <c r="J1029" s="37" t="s">
        <v>5805</v>
      </c>
      <c r="K1029" s="37" t="s">
        <v>6122</v>
      </c>
      <c r="L1029" s="38"/>
    </row>
    <row r="1030" spans="1:12" x14ac:dyDescent="0.3">
      <c r="A1030" s="85" t="s">
        <v>5803</v>
      </c>
      <c r="B1030" s="86" t="s">
        <v>460</v>
      </c>
      <c r="C1030" s="87" t="s">
        <v>7328</v>
      </c>
      <c r="D1030" s="270">
        <f>+'Res att e accert plur'!G285</f>
        <v>0</v>
      </c>
      <c r="E1030" s="271"/>
      <c r="F1030" s="37" t="s">
        <v>5804</v>
      </c>
      <c r="G1030" s="37" t="s">
        <v>6963</v>
      </c>
      <c r="H1030" s="37" t="s">
        <v>5796</v>
      </c>
      <c r="I1030" s="37">
        <v>2</v>
      </c>
      <c r="J1030" s="37" t="s">
        <v>5805</v>
      </c>
      <c r="K1030" s="37" t="s">
        <v>6122</v>
      </c>
      <c r="L1030" s="38"/>
    </row>
    <row r="1031" spans="1:12" x14ac:dyDescent="0.3">
      <c r="A1031" s="85" t="s">
        <v>5803</v>
      </c>
      <c r="B1031" s="86" t="s">
        <v>462</v>
      </c>
      <c r="C1031" s="87" t="s">
        <v>7329</v>
      </c>
      <c r="D1031" s="270">
        <f>+'Res att e accert plur'!G286</f>
        <v>0</v>
      </c>
      <c r="E1031" s="271"/>
      <c r="F1031" s="37" t="s">
        <v>5804</v>
      </c>
      <c r="G1031" s="37" t="s">
        <v>6963</v>
      </c>
      <c r="H1031" s="37" t="s">
        <v>5796</v>
      </c>
      <c r="I1031" s="37">
        <v>2</v>
      </c>
      <c r="J1031" s="37" t="s">
        <v>5805</v>
      </c>
      <c r="K1031" s="37" t="s">
        <v>6122</v>
      </c>
      <c r="L1031" s="38"/>
    </row>
    <row r="1032" spans="1:12" x14ac:dyDescent="0.3">
      <c r="A1032" s="85" t="s">
        <v>5803</v>
      </c>
      <c r="B1032" s="86" t="s">
        <v>464</v>
      </c>
      <c r="C1032" s="87" t="s">
        <v>7330</v>
      </c>
      <c r="D1032" s="270">
        <f>+'Res att e accert plur'!G287</f>
        <v>0</v>
      </c>
      <c r="E1032" s="271"/>
      <c r="F1032" s="37" t="s">
        <v>5804</v>
      </c>
      <c r="G1032" s="37" t="s">
        <v>6963</v>
      </c>
      <c r="H1032" s="37" t="s">
        <v>5796</v>
      </c>
      <c r="I1032" s="37">
        <v>2</v>
      </c>
      <c r="J1032" s="37" t="s">
        <v>5805</v>
      </c>
      <c r="K1032" s="37" t="s">
        <v>6122</v>
      </c>
      <c r="L1032" s="38"/>
    </row>
    <row r="1033" spans="1:12" x14ac:dyDescent="0.3">
      <c r="A1033" s="85" t="s">
        <v>5803</v>
      </c>
      <c r="B1033" s="86" t="s">
        <v>466</v>
      </c>
      <c r="C1033" s="87" t="s">
        <v>7331</v>
      </c>
      <c r="D1033" s="270">
        <f>+'Res att e accert plur'!G288</f>
        <v>0</v>
      </c>
      <c r="E1033" s="271"/>
      <c r="F1033" s="37" t="s">
        <v>5804</v>
      </c>
      <c r="G1033" s="37" t="s">
        <v>6963</v>
      </c>
      <c r="H1033" s="37" t="s">
        <v>5796</v>
      </c>
      <c r="I1033" s="37">
        <v>2</v>
      </c>
      <c r="J1033" s="37" t="s">
        <v>5805</v>
      </c>
      <c r="K1033" s="37" t="s">
        <v>6122</v>
      </c>
      <c r="L1033" s="38"/>
    </row>
    <row r="1034" spans="1:12" ht="21.6" x14ac:dyDescent="0.3">
      <c r="A1034" s="85" t="s">
        <v>5803</v>
      </c>
      <c r="B1034" s="86" t="s">
        <v>468</v>
      </c>
      <c r="C1034" s="87" t="s">
        <v>7332</v>
      </c>
      <c r="D1034" s="270">
        <f>+'Res att e accert plur'!G289</f>
        <v>0</v>
      </c>
      <c r="E1034" s="271"/>
      <c r="F1034" s="37" t="s">
        <v>5804</v>
      </c>
      <c r="G1034" s="37" t="s">
        <v>6963</v>
      </c>
      <c r="H1034" s="37" t="s">
        <v>5796</v>
      </c>
      <c r="I1034" s="37">
        <v>2</v>
      </c>
      <c r="J1034" s="37" t="s">
        <v>5805</v>
      </c>
      <c r="K1034" s="37" t="s">
        <v>6122</v>
      </c>
      <c r="L1034" s="38"/>
    </row>
    <row r="1035" spans="1:12" x14ac:dyDescent="0.3">
      <c r="A1035" s="85" t="s">
        <v>5803</v>
      </c>
      <c r="B1035" s="86" t="s">
        <v>470</v>
      </c>
      <c r="C1035" s="87" t="s">
        <v>7333</v>
      </c>
      <c r="D1035" s="270">
        <f>+'Res att e accert plur'!G290</f>
        <v>0</v>
      </c>
      <c r="E1035" s="271"/>
      <c r="F1035" s="37" t="s">
        <v>5804</v>
      </c>
      <c r="G1035" s="37" t="s">
        <v>6963</v>
      </c>
      <c r="H1035" s="37" t="s">
        <v>5796</v>
      </c>
      <c r="I1035" s="37">
        <v>2</v>
      </c>
      <c r="J1035" s="37" t="s">
        <v>5805</v>
      </c>
      <c r="K1035" s="37" t="s">
        <v>6122</v>
      </c>
      <c r="L1035" s="38"/>
    </row>
    <row r="1036" spans="1:12" x14ac:dyDescent="0.3">
      <c r="A1036" s="85" t="s">
        <v>5803</v>
      </c>
      <c r="B1036" s="86" t="s">
        <v>472</v>
      </c>
      <c r="C1036" s="87" t="s">
        <v>7334</v>
      </c>
      <c r="D1036" s="270">
        <f>+'Res att e accert plur'!G291</f>
        <v>0</v>
      </c>
      <c r="E1036" s="271"/>
      <c r="F1036" s="37" t="s">
        <v>5804</v>
      </c>
      <c r="G1036" s="37" t="s">
        <v>6963</v>
      </c>
      <c r="H1036" s="37" t="s">
        <v>5796</v>
      </c>
      <c r="I1036" s="37">
        <v>2</v>
      </c>
      <c r="J1036" s="37" t="s">
        <v>5805</v>
      </c>
      <c r="K1036" s="37" t="s">
        <v>6122</v>
      </c>
      <c r="L1036" s="38"/>
    </row>
    <row r="1037" spans="1:12" ht="21.6" x14ac:dyDescent="0.3">
      <c r="A1037" s="85" t="s">
        <v>5803</v>
      </c>
      <c r="B1037" s="86" t="s">
        <v>474</v>
      </c>
      <c r="C1037" s="87" t="s">
        <v>7335</v>
      </c>
      <c r="D1037" s="270">
        <f>+'Res att e accert plur'!G292</f>
        <v>0</v>
      </c>
      <c r="E1037" s="271"/>
      <c r="F1037" s="37" t="s">
        <v>5804</v>
      </c>
      <c r="G1037" s="37" t="s">
        <v>6963</v>
      </c>
      <c r="H1037" s="37" t="s">
        <v>5796</v>
      </c>
      <c r="I1037" s="37">
        <v>2</v>
      </c>
      <c r="J1037" s="37" t="s">
        <v>5805</v>
      </c>
      <c r="K1037" s="37" t="s">
        <v>6122</v>
      </c>
      <c r="L1037" s="38"/>
    </row>
    <row r="1038" spans="1:12" x14ac:dyDescent="0.3">
      <c r="A1038" s="85" t="s">
        <v>5803</v>
      </c>
      <c r="B1038" s="86" t="s">
        <v>476</v>
      </c>
      <c r="C1038" s="87" t="s">
        <v>7336</v>
      </c>
      <c r="D1038" s="270">
        <f>+'Res att e accert plur'!G293</f>
        <v>0</v>
      </c>
      <c r="E1038" s="271"/>
      <c r="F1038" s="37" t="s">
        <v>5804</v>
      </c>
      <c r="G1038" s="37" t="s">
        <v>6963</v>
      </c>
      <c r="H1038" s="37" t="s">
        <v>5796</v>
      </c>
      <c r="I1038" s="37">
        <v>2</v>
      </c>
      <c r="J1038" s="37" t="s">
        <v>5805</v>
      </c>
      <c r="K1038" s="37" t="s">
        <v>6122</v>
      </c>
      <c r="L1038" s="38"/>
    </row>
    <row r="1039" spans="1:12" ht="21.6" x14ac:dyDescent="0.3">
      <c r="A1039" s="85" t="s">
        <v>5803</v>
      </c>
      <c r="B1039" s="86" t="s">
        <v>478</v>
      </c>
      <c r="C1039" s="87" t="s">
        <v>7337</v>
      </c>
      <c r="D1039" s="270">
        <f>+'Res att e accert plur'!G294</f>
        <v>0</v>
      </c>
      <c r="E1039" s="271"/>
      <c r="F1039" s="37" t="s">
        <v>5804</v>
      </c>
      <c r="G1039" s="37" t="s">
        <v>6963</v>
      </c>
      <c r="H1039" s="37" t="s">
        <v>5796</v>
      </c>
      <c r="I1039" s="37">
        <v>2</v>
      </c>
      <c r="J1039" s="37" t="s">
        <v>5805</v>
      </c>
      <c r="K1039" s="37" t="s">
        <v>6122</v>
      </c>
      <c r="L1039" s="38"/>
    </row>
    <row r="1040" spans="1:12" ht="21.6" x14ac:dyDescent="0.3">
      <c r="A1040" s="85" t="s">
        <v>5803</v>
      </c>
      <c r="B1040" s="86" t="s">
        <v>480</v>
      </c>
      <c r="C1040" s="87" t="s">
        <v>7338</v>
      </c>
      <c r="D1040" s="270">
        <f>+'Res att e accert plur'!G295</f>
        <v>0</v>
      </c>
      <c r="E1040" s="271"/>
      <c r="F1040" s="37" t="s">
        <v>5804</v>
      </c>
      <c r="G1040" s="37" t="s">
        <v>6963</v>
      </c>
      <c r="H1040" s="37" t="s">
        <v>5796</v>
      </c>
      <c r="I1040" s="37">
        <v>2</v>
      </c>
      <c r="J1040" s="37" t="s">
        <v>5805</v>
      </c>
      <c r="K1040" s="37" t="s">
        <v>6122</v>
      </c>
      <c r="L1040" s="38"/>
    </row>
    <row r="1041" spans="1:12" x14ac:dyDescent="0.3">
      <c r="A1041" s="85" t="s">
        <v>5803</v>
      </c>
      <c r="B1041" s="86" t="s">
        <v>482</v>
      </c>
      <c r="C1041" s="87" t="s">
        <v>7339</v>
      </c>
      <c r="D1041" s="270">
        <f>+'Res att e accert plur'!G296</f>
        <v>0</v>
      </c>
      <c r="E1041" s="271"/>
      <c r="F1041" s="37" t="s">
        <v>5804</v>
      </c>
      <c r="G1041" s="37" t="s">
        <v>6963</v>
      </c>
      <c r="H1041" s="37" t="s">
        <v>5796</v>
      </c>
      <c r="I1041" s="37">
        <v>2</v>
      </c>
      <c r="J1041" s="37" t="s">
        <v>5805</v>
      </c>
      <c r="K1041" s="37" t="s">
        <v>6122</v>
      </c>
      <c r="L1041" s="38"/>
    </row>
    <row r="1042" spans="1:12" x14ac:dyDescent="0.3">
      <c r="A1042" s="85" t="s">
        <v>5803</v>
      </c>
      <c r="B1042" s="86" t="s">
        <v>484</v>
      </c>
      <c r="C1042" s="87" t="s">
        <v>7340</v>
      </c>
      <c r="D1042" s="270">
        <f>+'Res att e accert plur'!G297</f>
        <v>0</v>
      </c>
      <c r="E1042" s="271"/>
      <c r="F1042" s="37" t="s">
        <v>5804</v>
      </c>
      <c r="G1042" s="37" t="s">
        <v>6963</v>
      </c>
      <c r="H1042" s="37" t="s">
        <v>5796</v>
      </c>
      <c r="I1042" s="37">
        <v>2</v>
      </c>
      <c r="J1042" s="37" t="s">
        <v>5805</v>
      </c>
      <c r="K1042" s="37" t="s">
        <v>6122</v>
      </c>
      <c r="L1042" s="38"/>
    </row>
    <row r="1043" spans="1:12" x14ac:dyDescent="0.3">
      <c r="A1043" s="85" t="s">
        <v>5803</v>
      </c>
      <c r="B1043" s="86" t="s">
        <v>486</v>
      </c>
      <c r="C1043" s="87" t="s">
        <v>7341</v>
      </c>
      <c r="D1043" s="270">
        <f>+'Res att e accert plur'!G298</f>
        <v>0</v>
      </c>
      <c r="E1043" s="271"/>
      <c r="F1043" s="37" t="s">
        <v>5804</v>
      </c>
      <c r="G1043" s="37" t="s">
        <v>6963</v>
      </c>
      <c r="H1043" s="37" t="s">
        <v>5796</v>
      </c>
      <c r="I1043" s="37">
        <v>2</v>
      </c>
      <c r="J1043" s="37" t="s">
        <v>5805</v>
      </c>
      <c r="K1043" s="37" t="s">
        <v>6122</v>
      </c>
      <c r="L1043" s="38"/>
    </row>
    <row r="1044" spans="1:12" ht="21.6" x14ac:dyDescent="0.3">
      <c r="A1044" s="85" t="s">
        <v>5803</v>
      </c>
      <c r="B1044" s="86" t="s">
        <v>488</v>
      </c>
      <c r="C1044" s="87" t="s">
        <v>7342</v>
      </c>
      <c r="D1044" s="270">
        <f>+'Res att e accert plur'!G299</f>
        <v>0</v>
      </c>
      <c r="E1044" s="271"/>
      <c r="F1044" s="37" t="s">
        <v>5804</v>
      </c>
      <c r="G1044" s="37" t="s">
        <v>6963</v>
      </c>
      <c r="H1044" s="37" t="s">
        <v>5796</v>
      </c>
      <c r="I1044" s="37">
        <v>2</v>
      </c>
      <c r="J1044" s="37" t="s">
        <v>5805</v>
      </c>
      <c r="K1044" s="37" t="s">
        <v>6122</v>
      </c>
      <c r="L1044" s="38"/>
    </row>
    <row r="1045" spans="1:12" x14ac:dyDescent="0.3">
      <c r="A1045" s="85" t="s">
        <v>5803</v>
      </c>
      <c r="B1045" s="86" t="s">
        <v>490</v>
      </c>
      <c r="C1045" s="87" t="s">
        <v>7343</v>
      </c>
      <c r="D1045" s="270">
        <f>+'Res att e accert plur'!G300</f>
        <v>0</v>
      </c>
      <c r="E1045" s="271"/>
      <c r="F1045" s="37" t="s">
        <v>5804</v>
      </c>
      <c r="G1045" s="37" t="s">
        <v>6963</v>
      </c>
      <c r="H1045" s="37" t="s">
        <v>5796</v>
      </c>
      <c r="I1045" s="37">
        <v>2</v>
      </c>
      <c r="J1045" s="37" t="s">
        <v>5805</v>
      </c>
      <c r="K1045" s="37" t="s">
        <v>6122</v>
      </c>
      <c r="L1045" s="38"/>
    </row>
    <row r="1046" spans="1:12" x14ac:dyDescent="0.3">
      <c r="A1046" s="33" t="s">
        <v>5802</v>
      </c>
      <c r="B1046" s="39" t="s">
        <v>7344</v>
      </c>
      <c r="C1046" s="40" t="s">
        <v>7345</v>
      </c>
      <c r="D1046" s="271">
        <f>+D1047+D1048+D1049</f>
        <v>0</v>
      </c>
      <c r="E1046" s="271"/>
      <c r="F1046" s="37"/>
      <c r="G1046" s="37"/>
      <c r="H1046" s="37"/>
      <c r="I1046" s="37"/>
      <c r="J1046" s="37"/>
      <c r="K1046" s="37"/>
      <c r="L1046" s="38"/>
    </row>
    <row r="1047" spans="1:12" x14ac:dyDescent="0.3">
      <c r="A1047" s="85" t="s">
        <v>5803</v>
      </c>
      <c r="B1047" s="86" t="s">
        <v>492</v>
      </c>
      <c r="C1047" s="87" t="s">
        <v>7346</v>
      </c>
      <c r="D1047" s="270">
        <f>+'Res att e accert plur'!G301</f>
        <v>0</v>
      </c>
      <c r="E1047" s="271"/>
      <c r="F1047" s="37" t="s">
        <v>5804</v>
      </c>
      <c r="G1047" s="37" t="s">
        <v>6963</v>
      </c>
      <c r="H1047" s="37" t="s">
        <v>5796</v>
      </c>
      <c r="I1047" s="37">
        <v>2</v>
      </c>
      <c r="J1047" s="37" t="s">
        <v>5805</v>
      </c>
      <c r="K1047" s="37" t="s">
        <v>6122</v>
      </c>
      <c r="L1047" s="38"/>
    </row>
    <row r="1048" spans="1:12" x14ac:dyDescent="0.3">
      <c r="A1048" s="85" t="s">
        <v>5803</v>
      </c>
      <c r="B1048" s="86" t="s">
        <v>494</v>
      </c>
      <c r="C1048" s="87" t="s">
        <v>7347</v>
      </c>
      <c r="D1048" s="270">
        <f>+'Res att e accert plur'!G302</f>
        <v>0</v>
      </c>
      <c r="E1048" s="271"/>
      <c r="F1048" s="37" t="s">
        <v>5804</v>
      </c>
      <c r="G1048" s="37" t="s">
        <v>6963</v>
      </c>
      <c r="H1048" s="37" t="s">
        <v>5796</v>
      </c>
      <c r="I1048" s="37">
        <v>2</v>
      </c>
      <c r="J1048" s="37" t="s">
        <v>5805</v>
      </c>
      <c r="K1048" s="37" t="s">
        <v>6122</v>
      </c>
      <c r="L1048" s="38"/>
    </row>
    <row r="1049" spans="1:12" x14ac:dyDescent="0.3">
      <c r="A1049" s="85" t="s">
        <v>5803</v>
      </c>
      <c r="B1049" s="86" t="s">
        <v>496</v>
      </c>
      <c r="C1049" s="87" t="s">
        <v>7348</v>
      </c>
      <c r="D1049" s="270">
        <f>+'Res att e accert plur'!G303</f>
        <v>0</v>
      </c>
      <c r="E1049" s="271"/>
      <c r="F1049" s="37" t="s">
        <v>5804</v>
      </c>
      <c r="G1049" s="37" t="s">
        <v>6963</v>
      </c>
      <c r="H1049" s="37" t="s">
        <v>5796</v>
      </c>
      <c r="I1049" s="37">
        <v>2</v>
      </c>
      <c r="J1049" s="37" t="s">
        <v>5805</v>
      </c>
      <c r="K1049" s="37" t="s">
        <v>6122</v>
      </c>
      <c r="L1049" s="38"/>
    </row>
    <row r="1050" spans="1:12" x14ac:dyDescent="0.3">
      <c r="A1050" s="33" t="s">
        <v>5802</v>
      </c>
      <c r="B1050" s="39" t="s">
        <v>7349</v>
      </c>
      <c r="C1050" s="40" t="s">
        <v>7350</v>
      </c>
      <c r="D1050" s="271">
        <f>+D1051</f>
        <v>0</v>
      </c>
      <c r="E1050" s="271"/>
      <c r="F1050" s="37"/>
      <c r="G1050" s="37"/>
      <c r="H1050" s="37"/>
      <c r="I1050" s="37"/>
      <c r="J1050" s="37"/>
      <c r="K1050" s="37"/>
      <c r="L1050" s="38"/>
    </row>
    <row r="1051" spans="1:12" ht="21.6" x14ac:dyDescent="0.3">
      <c r="A1051" s="85" t="s">
        <v>5803</v>
      </c>
      <c r="B1051" s="86" t="s">
        <v>498</v>
      </c>
      <c r="C1051" s="87" t="s">
        <v>7351</v>
      </c>
      <c r="D1051" s="270">
        <f>+'Res att e accert plur'!G304</f>
        <v>0</v>
      </c>
      <c r="E1051" s="271"/>
      <c r="F1051" s="37" t="s">
        <v>5804</v>
      </c>
      <c r="G1051" s="37" t="s">
        <v>6963</v>
      </c>
      <c r="H1051" s="37" t="s">
        <v>5796</v>
      </c>
      <c r="I1051" s="37">
        <v>2</v>
      </c>
      <c r="J1051" s="37" t="s">
        <v>5805</v>
      </c>
      <c r="K1051" s="37" t="s">
        <v>6122</v>
      </c>
      <c r="L1051" s="38"/>
    </row>
    <row r="1052" spans="1:12" ht="24" customHeight="1" x14ac:dyDescent="0.3">
      <c r="A1052" s="33" t="s">
        <v>5802</v>
      </c>
      <c r="B1052" s="39" t="s">
        <v>7352</v>
      </c>
      <c r="C1052" s="40" t="s">
        <v>7353</v>
      </c>
      <c r="D1052" s="271">
        <f>SUM(D1053:D1066)</f>
        <v>0</v>
      </c>
      <c r="E1052" s="271"/>
      <c r="F1052" s="37"/>
      <c r="G1052" s="37"/>
      <c r="H1052" s="37"/>
      <c r="I1052" s="37"/>
      <c r="J1052" s="37"/>
      <c r="K1052" s="37"/>
      <c r="L1052" s="38"/>
    </row>
    <row r="1053" spans="1:12" x14ac:dyDescent="0.3">
      <c r="A1053" s="85" t="s">
        <v>5803</v>
      </c>
      <c r="B1053" s="86" t="s">
        <v>520</v>
      </c>
      <c r="C1053" s="87" t="s">
        <v>7354</v>
      </c>
      <c r="D1053" s="270">
        <f>+'Res att e accert plur'!G318</f>
        <v>0</v>
      </c>
      <c r="E1053" s="271"/>
      <c r="F1053" s="37" t="s">
        <v>5804</v>
      </c>
      <c r="G1053" s="37" t="s">
        <v>6963</v>
      </c>
      <c r="H1053" s="37" t="s">
        <v>5796</v>
      </c>
      <c r="I1053" s="37">
        <v>2</v>
      </c>
      <c r="J1053" s="37" t="s">
        <v>5805</v>
      </c>
      <c r="K1053" s="37" t="s">
        <v>6122</v>
      </c>
      <c r="L1053" s="38"/>
    </row>
    <row r="1054" spans="1:12" ht="21.6" x14ac:dyDescent="0.3">
      <c r="A1054" s="85" t="s">
        <v>5803</v>
      </c>
      <c r="B1054" s="86" t="s">
        <v>522</v>
      </c>
      <c r="C1054" s="87" t="s">
        <v>7355</v>
      </c>
      <c r="D1054" s="270">
        <f>+'Res att e accert plur'!G319</f>
        <v>0</v>
      </c>
      <c r="E1054" s="271"/>
      <c r="F1054" s="37" t="s">
        <v>5804</v>
      </c>
      <c r="G1054" s="37" t="s">
        <v>6963</v>
      </c>
      <c r="H1054" s="37" t="s">
        <v>5796</v>
      </c>
      <c r="I1054" s="37">
        <v>2</v>
      </c>
      <c r="J1054" s="37" t="s">
        <v>5805</v>
      </c>
      <c r="K1054" s="37" t="s">
        <v>6122</v>
      </c>
      <c r="L1054" s="38"/>
    </row>
    <row r="1055" spans="1:12" ht="21.6" x14ac:dyDescent="0.3">
      <c r="A1055" s="85" t="s">
        <v>5803</v>
      </c>
      <c r="B1055" s="86" t="s">
        <v>524</v>
      </c>
      <c r="C1055" s="87" t="s">
        <v>7356</v>
      </c>
      <c r="D1055" s="270">
        <f>+'Res att e accert plur'!G320</f>
        <v>0</v>
      </c>
      <c r="E1055" s="271"/>
      <c r="F1055" s="37" t="s">
        <v>5804</v>
      </c>
      <c r="G1055" s="37" t="s">
        <v>6963</v>
      </c>
      <c r="H1055" s="37" t="s">
        <v>5796</v>
      </c>
      <c r="I1055" s="37">
        <v>2</v>
      </c>
      <c r="J1055" s="37" t="s">
        <v>5805</v>
      </c>
      <c r="K1055" s="37" t="s">
        <v>6122</v>
      </c>
      <c r="L1055" s="38"/>
    </row>
    <row r="1056" spans="1:12" ht="21.6" x14ac:dyDescent="0.3">
      <c r="A1056" s="85" t="s">
        <v>5803</v>
      </c>
      <c r="B1056" s="86" t="s">
        <v>526</v>
      </c>
      <c r="C1056" s="87" t="s">
        <v>7357</v>
      </c>
      <c r="D1056" s="270">
        <f>+'Res att e accert plur'!G321</f>
        <v>0</v>
      </c>
      <c r="E1056" s="271"/>
      <c r="F1056" s="37" t="s">
        <v>5804</v>
      </c>
      <c r="G1056" s="37" t="s">
        <v>6963</v>
      </c>
      <c r="H1056" s="37" t="s">
        <v>5796</v>
      </c>
      <c r="I1056" s="37">
        <v>2</v>
      </c>
      <c r="J1056" s="37" t="s">
        <v>5805</v>
      </c>
      <c r="K1056" s="37" t="s">
        <v>6122</v>
      </c>
      <c r="L1056" s="38"/>
    </row>
    <row r="1057" spans="1:12" ht="21.6" x14ac:dyDescent="0.3">
      <c r="A1057" s="85" t="s">
        <v>5803</v>
      </c>
      <c r="B1057" s="86" t="s">
        <v>528</v>
      </c>
      <c r="C1057" s="87" t="s">
        <v>7358</v>
      </c>
      <c r="D1057" s="270">
        <f>+'Res att e accert plur'!G322</f>
        <v>0</v>
      </c>
      <c r="E1057" s="271"/>
      <c r="F1057" s="37" t="s">
        <v>5804</v>
      </c>
      <c r="G1057" s="37" t="s">
        <v>6963</v>
      </c>
      <c r="H1057" s="37" t="s">
        <v>5796</v>
      </c>
      <c r="I1057" s="37">
        <v>2</v>
      </c>
      <c r="J1057" s="37" t="s">
        <v>5805</v>
      </c>
      <c r="K1057" s="37" t="s">
        <v>6122</v>
      </c>
      <c r="L1057" s="38"/>
    </row>
    <row r="1058" spans="1:12" ht="21.6" x14ac:dyDescent="0.3">
      <c r="A1058" s="85" t="s">
        <v>5803</v>
      </c>
      <c r="B1058" s="86" t="s">
        <v>530</v>
      </c>
      <c r="C1058" s="87" t="s">
        <v>7359</v>
      </c>
      <c r="D1058" s="270">
        <f>+'Res att e accert plur'!G323</f>
        <v>0</v>
      </c>
      <c r="E1058" s="271"/>
      <c r="F1058" s="37" t="s">
        <v>5804</v>
      </c>
      <c r="G1058" s="37" t="s">
        <v>6963</v>
      </c>
      <c r="H1058" s="37" t="s">
        <v>5796</v>
      </c>
      <c r="I1058" s="37">
        <v>2</v>
      </c>
      <c r="J1058" s="37" t="s">
        <v>5805</v>
      </c>
      <c r="K1058" s="37" t="s">
        <v>6122</v>
      </c>
      <c r="L1058" s="38"/>
    </row>
    <row r="1059" spans="1:12" ht="21.6" x14ac:dyDescent="0.3">
      <c r="A1059" s="85" t="s">
        <v>5803</v>
      </c>
      <c r="B1059" s="86" t="s">
        <v>532</v>
      </c>
      <c r="C1059" s="87" t="s">
        <v>7360</v>
      </c>
      <c r="D1059" s="270">
        <f>+'Res att e accert plur'!G324</f>
        <v>0</v>
      </c>
      <c r="E1059" s="271"/>
      <c r="F1059" s="37" t="s">
        <v>5804</v>
      </c>
      <c r="G1059" s="37" t="s">
        <v>6963</v>
      </c>
      <c r="H1059" s="37" t="s">
        <v>5796</v>
      </c>
      <c r="I1059" s="37">
        <v>2</v>
      </c>
      <c r="J1059" s="37" t="s">
        <v>5805</v>
      </c>
      <c r="K1059" s="37" t="s">
        <v>6122</v>
      </c>
      <c r="L1059" s="38"/>
    </row>
    <row r="1060" spans="1:12" ht="21.6" x14ac:dyDescent="0.3">
      <c r="A1060" s="85" t="s">
        <v>5803</v>
      </c>
      <c r="B1060" s="86" t="s">
        <v>534</v>
      </c>
      <c r="C1060" s="87" t="s">
        <v>7361</v>
      </c>
      <c r="D1060" s="270">
        <f>+'Res att e accert plur'!G325</f>
        <v>0</v>
      </c>
      <c r="E1060" s="271"/>
      <c r="F1060" s="37" t="s">
        <v>5804</v>
      </c>
      <c r="G1060" s="37" t="s">
        <v>6963</v>
      </c>
      <c r="H1060" s="37" t="s">
        <v>5796</v>
      </c>
      <c r="I1060" s="37">
        <v>2</v>
      </c>
      <c r="J1060" s="37" t="s">
        <v>5805</v>
      </c>
      <c r="K1060" s="37" t="s">
        <v>6122</v>
      </c>
      <c r="L1060" s="38"/>
    </row>
    <row r="1061" spans="1:12" ht="21.6" x14ac:dyDescent="0.3">
      <c r="A1061" s="85" t="s">
        <v>5803</v>
      </c>
      <c r="B1061" s="86" t="s">
        <v>536</v>
      </c>
      <c r="C1061" s="87" t="s">
        <v>7362</v>
      </c>
      <c r="D1061" s="270">
        <f>+'Res att e accert plur'!G326</f>
        <v>0</v>
      </c>
      <c r="E1061" s="271"/>
      <c r="F1061" s="37" t="s">
        <v>5804</v>
      </c>
      <c r="G1061" s="37" t="s">
        <v>6963</v>
      </c>
      <c r="H1061" s="37" t="s">
        <v>5796</v>
      </c>
      <c r="I1061" s="37">
        <v>2</v>
      </c>
      <c r="J1061" s="37" t="s">
        <v>5805</v>
      </c>
      <c r="K1061" s="37" t="s">
        <v>6122</v>
      </c>
      <c r="L1061" s="38"/>
    </row>
    <row r="1062" spans="1:12" ht="21.6" x14ac:dyDescent="0.3">
      <c r="A1062" s="85" t="s">
        <v>5803</v>
      </c>
      <c r="B1062" s="86" t="s">
        <v>538</v>
      </c>
      <c r="C1062" s="87" t="s">
        <v>7363</v>
      </c>
      <c r="D1062" s="270">
        <f>+'Res att e accert plur'!G327</f>
        <v>0</v>
      </c>
      <c r="E1062" s="271"/>
      <c r="F1062" s="37" t="s">
        <v>5804</v>
      </c>
      <c r="G1062" s="37" t="s">
        <v>6963</v>
      </c>
      <c r="H1062" s="37" t="s">
        <v>5796</v>
      </c>
      <c r="I1062" s="37">
        <v>2</v>
      </c>
      <c r="J1062" s="37" t="s">
        <v>5805</v>
      </c>
      <c r="K1062" s="37" t="s">
        <v>6122</v>
      </c>
      <c r="L1062" s="38"/>
    </row>
    <row r="1063" spans="1:12" ht="21.6" x14ac:dyDescent="0.3">
      <c r="A1063" s="85" t="s">
        <v>5803</v>
      </c>
      <c r="B1063" s="86" t="s">
        <v>540</v>
      </c>
      <c r="C1063" s="87" t="s">
        <v>7364</v>
      </c>
      <c r="D1063" s="270">
        <f>+'Res att e accert plur'!G328</f>
        <v>0</v>
      </c>
      <c r="E1063" s="271"/>
      <c r="F1063" s="37" t="s">
        <v>5804</v>
      </c>
      <c r="G1063" s="37" t="s">
        <v>6963</v>
      </c>
      <c r="H1063" s="37" t="s">
        <v>5796</v>
      </c>
      <c r="I1063" s="37">
        <v>2</v>
      </c>
      <c r="J1063" s="37" t="s">
        <v>5805</v>
      </c>
      <c r="K1063" s="37" t="s">
        <v>6122</v>
      </c>
      <c r="L1063" s="38"/>
    </row>
    <row r="1064" spans="1:12" ht="21.6" x14ac:dyDescent="0.3">
      <c r="A1064" s="85" t="s">
        <v>5803</v>
      </c>
      <c r="B1064" s="86" t="s">
        <v>542</v>
      </c>
      <c r="C1064" s="87" t="s">
        <v>7365</v>
      </c>
      <c r="D1064" s="270">
        <f>+'Res att e accert plur'!G329</f>
        <v>0</v>
      </c>
      <c r="E1064" s="271"/>
      <c r="F1064" s="37" t="s">
        <v>5804</v>
      </c>
      <c r="G1064" s="37" t="s">
        <v>6963</v>
      </c>
      <c r="H1064" s="37" t="s">
        <v>5796</v>
      </c>
      <c r="I1064" s="37">
        <v>2</v>
      </c>
      <c r="J1064" s="37" t="s">
        <v>5805</v>
      </c>
      <c r="K1064" s="37" t="s">
        <v>6122</v>
      </c>
      <c r="L1064" s="38"/>
    </row>
    <row r="1065" spans="1:12" ht="21.6" x14ac:dyDescent="0.3">
      <c r="A1065" s="85" t="s">
        <v>5803</v>
      </c>
      <c r="B1065" s="86" t="s">
        <v>544</v>
      </c>
      <c r="C1065" s="87" t="s">
        <v>7366</v>
      </c>
      <c r="D1065" s="270">
        <f>+'Res att e accert plur'!G330</f>
        <v>0</v>
      </c>
      <c r="E1065" s="271"/>
      <c r="F1065" s="37" t="s">
        <v>5804</v>
      </c>
      <c r="G1065" s="37" t="s">
        <v>6963</v>
      </c>
      <c r="H1065" s="37" t="s">
        <v>5796</v>
      </c>
      <c r="I1065" s="37">
        <v>2</v>
      </c>
      <c r="J1065" s="37" t="s">
        <v>5805</v>
      </c>
      <c r="K1065" s="37" t="s">
        <v>6122</v>
      </c>
      <c r="L1065" s="38"/>
    </row>
    <row r="1066" spans="1:12" ht="21.6" x14ac:dyDescent="0.3">
      <c r="A1066" s="85" t="s">
        <v>5803</v>
      </c>
      <c r="B1066" s="86" t="s">
        <v>546</v>
      </c>
      <c r="C1066" s="87" t="s">
        <v>7367</v>
      </c>
      <c r="D1066" s="270">
        <f>+'Res att e accert plur'!G331</f>
        <v>0</v>
      </c>
      <c r="E1066" s="271"/>
      <c r="F1066" s="37" t="s">
        <v>5804</v>
      </c>
      <c r="G1066" s="37" t="s">
        <v>6963</v>
      </c>
      <c r="H1066" s="37" t="s">
        <v>5796</v>
      </c>
      <c r="I1066" s="37">
        <v>2</v>
      </c>
      <c r="J1066" s="37" t="s">
        <v>5805</v>
      </c>
      <c r="K1066" s="37" t="s">
        <v>6122</v>
      </c>
      <c r="L1066" s="38"/>
    </row>
    <row r="1067" spans="1:12" ht="24" customHeight="1" x14ac:dyDescent="0.3">
      <c r="A1067" s="33" t="s">
        <v>5802</v>
      </c>
      <c r="B1067" s="39" t="s">
        <v>7368</v>
      </c>
      <c r="C1067" s="40" t="s">
        <v>7369</v>
      </c>
      <c r="D1067" s="271">
        <f>SUM(D1068:D1087)</f>
        <v>0</v>
      </c>
      <c r="E1067" s="271"/>
      <c r="F1067" s="37"/>
      <c r="G1067" s="37"/>
      <c r="H1067" s="37"/>
      <c r="I1067" s="37"/>
      <c r="J1067" s="37"/>
      <c r="K1067" s="37"/>
      <c r="L1067" s="38"/>
    </row>
    <row r="1068" spans="1:12" ht="21.6" x14ac:dyDescent="0.3">
      <c r="A1068" s="85" t="s">
        <v>5803</v>
      </c>
      <c r="B1068" s="86" t="s">
        <v>548</v>
      </c>
      <c r="C1068" s="87" t="s">
        <v>7370</v>
      </c>
      <c r="D1068" s="270">
        <f>+'Res att e accert plur'!G332</f>
        <v>0</v>
      </c>
      <c r="E1068" s="271"/>
      <c r="F1068" s="37" t="s">
        <v>5804</v>
      </c>
      <c r="G1068" s="37" t="s">
        <v>6963</v>
      </c>
      <c r="H1068" s="37" t="s">
        <v>5796</v>
      </c>
      <c r="I1068" s="37">
        <v>2</v>
      </c>
      <c r="J1068" s="37" t="s">
        <v>5805</v>
      </c>
      <c r="K1068" s="37" t="s">
        <v>6122</v>
      </c>
      <c r="L1068" s="38"/>
    </row>
    <row r="1069" spans="1:12" x14ac:dyDescent="0.3">
      <c r="A1069" s="85" t="s">
        <v>5803</v>
      </c>
      <c r="B1069" s="86" t="s">
        <v>550</v>
      </c>
      <c r="C1069" s="87" t="s">
        <v>7371</v>
      </c>
      <c r="D1069" s="270">
        <f>+'Res att e accert plur'!G333</f>
        <v>0</v>
      </c>
      <c r="E1069" s="271"/>
      <c r="F1069" s="37" t="s">
        <v>5804</v>
      </c>
      <c r="G1069" s="37" t="s">
        <v>6963</v>
      </c>
      <c r="H1069" s="37" t="s">
        <v>5796</v>
      </c>
      <c r="I1069" s="37">
        <v>2</v>
      </c>
      <c r="J1069" s="37" t="s">
        <v>5805</v>
      </c>
      <c r="K1069" s="37" t="s">
        <v>6122</v>
      </c>
      <c r="L1069" s="38"/>
    </row>
    <row r="1070" spans="1:12" x14ac:dyDescent="0.3">
      <c r="A1070" s="85" t="s">
        <v>5803</v>
      </c>
      <c r="B1070" s="86" t="s">
        <v>552</v>
      </c>
      <c r="C1070" s="87" t="s">
        <v>7372</v>
      </c>
      <c r="D1070" s="270">
        <f>+'Res att e accert plur'!G334</f>
        <v>0</v>
      </c>
      <c r="E1070" s="271"/>
      <c r="F1070" s="37" t="s">
        <v>5804</v>
      </c>
      <c r="G1070" s="37" t="s">
        <v>6963</v>
      </c>
      <c r="H1070" s="37" t="s">
        <v>5796</v>
      </c>
      <c r="I1070" s="37">
        <v>2</v>
      </c>
      <c r="J1070" s="37" t="s">
        <v>5805</v>
      </c>
      <c r="K1070" s="37" t="s">
        <v>6122</v>
      </c>
      <c r="L1070" s="38"/>
    </row>
    <row r="1071" spans="1:12" ht="21.6" x14ac:dyDescent="0.3">
      <c r="A1071" s="85" t="s">
        <v>5803</v>
      </c>
      <c r="B1071" s="86" t="s">
        <v>554</v>
      </c>
      <c r="C1071" s="87" t="s">
        <v>7373</v>
      </c>
      <c r="D1071" s="270">
        <f>+'Res att e accert plur'!G335</f>
        <v>0</v>
      </c>
      <c r="E1071" s="271"/>
      <c r="F1071" s="37" t="s">
        <v>5804</v>
      </c>
      <c r="G1071" s="37" t="s">
        <v>6963</v>
      </c>
      <c r="H1071" s="37" t="s">
        <v>5796</v>
      </c>
      <c r="I1071" s="37">
        <v>2</v>
      </c>
      <c r="J1071" s="37" t="s">
        <v>5805</v>
      </c>
      <c r="K1071" s="37" t="s">
        <v>6122</v>
      </c>
      <c r="L1071" s="38"/>
    </row>
    <row r="1072" spans="1:12" ht="21.6" x14ac:dyDescent="0.3">
      <c r="A1072" s="85" t="s">
        <v>5803</v>
      </c>
      <c r="B1072" s="86" t="s">
        <v>556</v>
      </c>
      <c r="C1072" s="87" t="s">
        <v>7374</v>
      </c>
      <c r="D1072" s="270">
        <f>+'Res att e accert plur'!G336</f>
        <v>0</v>
      </c>
      <c r="E1072" s="271"/>
      <c r="F1072" s="37" t="s">
        <v>5804</v>
      </c>
      <c r="G1072" s="37" t="s">
        <v>6963</v>
      </c>
      <c r="H1072" s="37" t="s">
        <v>5796</v>
      </c>
      <c r="I1072" s="37">
        <v>2</v>
      </c>
      <c r="J1072" s="37" t="s">
        <v>5805</v>
      </c>
      <c r="K1072" s="37" t="s">
        <v>6122</v>
      </c>
      <c r="L1072" s="38"/>
    </row>
    <row r="1073" spans="1:12" ht="21.6" x14ac:dyDescent="0.3">
      <c r="A1073" s="85" t="s">
        <v>5803</v>
      </c>
      <c r="B1073" s="86" t="s">
        <v>558</v>
      </c>
      <c r="C1073" s="87" t="s">
        <v>7375</v>
      </c>
      <c r="D1073" s="270">
        <f>+'Res att e accert plur'!G337</f>
        <v>0</v>
      </c>
      <c r="E1073" s="271"/>
      <c r="F1073" s="37" t="s">
        <v>5804</v>
      </c>
      <c r="G1073" s="37" t="s">
        <v>6963</v>
      </c>
      <c r="H1073" s="37" t="s">
        <v>5796</v>
      </c>
      <c r="I1073" s="37">
        <v>2</v>
      </c>
      <c r="J1073" s="37" t="s">
        <v>5805</v>
      </c>
      <c r="K1073" s="37" t="s">
        <v>6122</v>
      </c>
      <c r="L1073" s="38"/>
    </row>
    <row r="1074" spans="1:12" ht="21.6" x14ac:dyDescent="0.3">
      <c r="A1074" s="85" t="s">
        <v>5803</v>
      </c>
      <c r="B1074" s="86" t="s">
        <v>560</v>
      </c>
      <c r="C1074" s="87" t="s">
        <v>7376</v>
      </c>
      <c r="D1074" s="270">
        <f>+'Res att e accert plur'!G338</f>
        <v>0</v>
      </c>
      <c r="E1074" s="271"/>
      <c r="F1074" s="37" t="s">
        <v>5804</v>
      </c>
      <c r="G1074" s="37" t="s">
        <v>6963</v>
      </c>
      <c r="H1074" s="37" t="s">
        <v>5796</v>
      </c>
      <c r="I1074" s="37">
        <v>2</v>
      </c>
      <c r="J1074" s="37" t="s">
        <v>5805</v>
      </c>
      <c r="K1074" s="37" t="s">
        <v>6122</v>
      </c>
      <c r="L1074" s="38"/>
    </row>
    <row r="1075" spans="1:12" x14ac:dyDescent="0.3">
      <c r="A1075" s="85" t="s">
        <v>5803</v>
      </c>
      <c r="B1075" s="86" t="s">
        <v>562</v>
      </c>
      <c r="C1075" s="87" t="s">
        <v>7377</v>
      </c>
      <c r="D1075" s="270">
        <f>+'Res att e accert plur'!G339</f>
        <v>0</v>
      </c>
      <c r="E1075" s="271"/>
      <c r="F1075" s="37" t="s">
        <v>5804</v>
      </c>
      <c r="G1075" s="37" t="s">
        <v>6963</v>
      </c>
      <c r="H1075" s="37" t="s">
        <v>5796</v>
      </c>
      <c r="I1075" s="37">
        <v>2</v>
      </c>
      <c r="J1075" s="37" t="s">
        <v>5805</v>
      </c>
      <c r="K1075" s="37" t="s">
        <v>6122</v>
      </c>
      <c r="L1075" s="38"/>
    </row>
    <row r="1076" spans="1:12" ht="21.6" x14ac:dyDescent="0.3">
      <c r="A1076" s="85" t="s">
        <v>5803</v>
      </c>
      <c r="B1076" s="86" t="s">
        <v>564</v>
      </c>
      <c r="C1076" s="87" t="s">
        <v>7378</v>
      </c>
      <c r="D1076" s="270">
        <f>+'Res att e accert plur'!G340</f>
        <v>0</v>
      </c>
      <c r="E1076" s="271"/>
      <c r="F1076" s="37" t="s">
        <v>5804</v>
      </c>
      <c r="G1076" s="37" t="s">
        <v>6963</v>
      </c>
      <c r="H1076" s="37" t="s">
        <v>5796</v>
      </c>
      <c r="I1076" s="37">
        <v>2</v>
      </c>
      <c r="J1076" s="37" t="s">
        <v>5805</v>
      </c>
      <c r="K1076" s="37" t="s">
        <v>6122</v>
      </c>
      <c r="L1076" s="38"/>
    </row>
    <row r="1077" spans="1:12" ht="21.6" x14ac:dyDescent="0.3">
      <c r="A1077" s="85" t="s">
        <v>5803</v>
      </c>
      <c r="B1077" s="86" t="s">
        <v>566</v>
      </c>
      <c r="C1077" s="87" t="s">
        <v>7379</v>
      </c>
      <c r="D1077" s="270">
        <f>+'Res att e accert plur'!G341</f>
        <v>0</v>
      </c>
      <c r="E1077" s="271"/>
      <c r="F1077" s="37" t="s">
        <v>5804</v>
      </c>
      <c r="G1077" s="37" t="s">
        <v>6963</v>
      </c>
      <c r="H1077" s="37" t="s">
        <v>5796</v>
      </c>
      <c r="I1077" s="37">
        <v>2</v>
      </c>
      <c r="J1077" s="37" t="s">
        <v>5805</v>
      </c>
      <c r="K1077" s="37" t="s">
        <v>6122</v>
      </c>
      <c r="L1077" s="38"/>
    </row>
    <row r="1078" spans="1:12" ht="21.6" x14ac:dyDescent="0.3">
      <c r="A1078" s="85" t="s">
        <v>5803</v>
      </c>
      <c r="B1078" s="86" t="s">
        <v>568</v>
      </c>
      <c r="C1078" s="87" t="s">
        <v>7380</v>
      </c>
      <c r="D1078" s="270">
        <f>+'Res att e accert plur'!G342</f>
        <v>0</v>
      </c>
      <c r="E1078" s="271"/>
      <c r="F1078" s="37" t="s">
        <v>5804</v>
      </c>
      <c r="G1078" s="37" t="s">
        <v>6963</v>
      </c>
      <c r="H1078" s="37" t="s">
        <v>5796</v>
      </c>
      <c r="I1078" s="37">
        <v>2</v>
      </c>
      <c r="J1078" s="37" t="s">
        <v>5805</v>
      </c>
      <c r="K1078" s="37" t="s">
        <v>6122</v>
      </c>
      <c r="L1078" s="38"/>
    </row>
    <row r="1079" spans="1:12" ht="21.6" x14ac:dyDescent="0.3">
      <c r="A1079" s="85" t="s">
        <v>5803</v>
      </c>
      <c r="B1079" s="86" t="s">
        <v>570</v>
      </c>
      <c r="C1079" s="87" t="s">
        <v>7381</v>
      </c>
      <c r="D1079" s="270">
        <f>+'Res att e accert plur'!G343</f>
        <v>0</v>
      </c>
      <c r="E1079" s="271"/>
      <c r="F1079" s="37" t="s">
        <v>5804</v>
      </c>
      <c r="G1079" s="37" t="s">
        <v>6963</v>
      </c>
      <c r="H1079" s="37" t="s">
        <v>5796</v>
      </c>
      <c r="I1079" s="37">
        <v>2</v>
      </c>
      <c r="J1079" s="37" t="s">
        <v>5805</v>
      </c>
      <c r="K1079" s="37" t="s">
        <v>6122</v>
      </c>
      <c r="L1079" s="38"/>
    </row>
    <row r="1080" spans="1:12" x14ac:dyDescent="0.3">
      <c r="A1080" s="85" t="s">
        <v>5803</v>
      </c>
      <c r="B1080" s="86" t="s">
        <v>572</v>
      </c>
      <c r="C1080" s="87" t="s">
        <v>7382</v>
      </c>
      <c r="D1080" s="270">
        <f>+'Res att e accert plur'!G344</f>
        <v>0</v>
      </c>
      <c r="E1080" s="271"/>
      <c r="F1080" s="37" t="s">
        <v>5804</v>
      </c>
      <c r="G1080" s="37" t="s">
        <v>6963</v>
      </c>
      <c r="H1080" s="37" t="s">
        <v>5796</v>
      </c>
      <c r="I1080" s="37">
        <v>2</v>
      </c>
      <c r="J1080" s="37" t="s">
        <v>5805</v>
      </c>
      <c r="K1080" s="37" t="s">
        <v>6122</v>
      </c>
      <c r="L1080" s="38"/>
    </row>
    <row r="1081" spans="1:12" ht="21.6" x14ac:dyDescent="0.3">
      <c r="A1081" s="85" t="s">
        <v>5803</v>
      </c>
      <c r="B1081" s="86" t="s">
        <v>574</v>
      </c>
      <c r="C1081" s="87" t="s">
        <v>7383</v>
      </c>
      <c r="D1081" s="270">
        <f>+'Res att e accert plur'!G345</f>
        <v>0</v>
      </c>
      <c r="E1081" s="271"/>
      <c r="F1081" s="37" t="s">
        <v>5804</v>
      </c>
      <c r="G1081" s="37" t="s">
        <v>6963</v>
      </c>
      <c r="H1081" s="37" t="s">
        <v>5796</v>
      </c>
      <c r="I1081" s="37">
        <v>2</v>
      </c>
      <c r="J1081" s="37" t="s">
        <v>5805</v>
      </c>
      <c r="K1081" s="37" t="s">
        <v>6122</v>
      </c>
      <c r="L1081" s="38"/>
    </row>
    <row r="1082" spans="1:12" ht="21.6" x14ac:dyDescent="0.3">
      <c r="A1082" s="85" t="s">
        <v>5803</v>
      </c>
      <c r="B1082" s="86" t="s">
        <v>576</v>
      </c>
      <c r="C1082" s="87" t="s">
        <v>7384</v>
      </c>
      <c r="D1082" s="270">
        <f>+'Res att e accert plur'!G346</f>
        <v>0</v>
      </c>
      <c r="E1082" s="271"/>
      <c r="F1082" s="37" t="s">
        <v>5804</v>
      </c>
      <c r="G1082" s="37" t="s">
        <v>6963</v>
      </c>
      <c r="H1082" s="37" t="s">
        <v>5796</v>
      </c>
      <c r="I1082" s="37">
        <v>2</v>
      </c>
      <c r="J1082" s="37" t="s">
        <v>5805</v>
      </c>
      <c r="K1082" s="37" t="s">
        <v>6122</v>
      </c>
      <c r="L1082" s="38"/>
    </row>
    <row r="1083" spans="1:12" ht="21.6" x14ac:dyDescent="0.3">
      <c r="A1083" s="85" t="s">
        <v>5803</v>
      </c>
      <c r="B1083" s="86" t="s">
        <v>578</v>
      </c>
      <c r="C1083" s="87" t="s">
        <v>7385</v>
      </c>
      <c r="D1083" s="270">
        <f>+'Res att e accert plur'!G347</f>
        <v>0</v>
      </c>
      <c r="E1083" s="271"/>
      <c r="F1083" s="37" t="s">
        <v>5804</v>
      </c>
      <c r="G1083" s="37" t="s">
        <v>6963</v>
      </c>
      <c r="H1083" s="37" t="s">
        <v>5796</v>
      </c>
      <c r="I1083" s="37">
        <v>2</v>
      </c>
      <c r="J1083" s="37" t="s">
        <v>5805</v>
      </c>
      <c r="K1083" s="37" t="s">
        <v>6122</v>
      </c>
      <c r="L1083" s="38"/>
    </row>
    <row r="1084" spans="1:12" ht="21.6" x14ac:dyDescent="0.3">
      <c r="A1084" s="85" t="s">
        <v>5803</v>
      </c>
      <c r="B1084" s="86" t="s">
        <v>580</v>
      </c>
      <c r="C1084" s="87" t="s">
        <v>7386</v>
      </c>
      <c r="D1084" s="270">
        <f>+'Res att e accert plur'!G348</f>
        <v>0</v>
      </c>
      <c r="E1084" s="271"/>
      <c r="F1084" s="37" t="s">
        <v>5804</v>
      </c>
      <c r="G1084" s="37" t="s">
        <v>6963</v>
      </c>
      <c r="H1084" s="37" t="s">
        <v>5796</v>
      </c>
      <c r="I1084" s="37">
        <v>2</v>
      </c>
      <c r="J1084" s="37" t="s">
        <v>5805</v>
      </c>
      <c r="K1084" s="37" t="s">
        <v>6122</v>
      </c>
      <c r="L1084" s="38"/>
    </row>
    <row r="1085" spans="1:12" ht="21.6" x14ac:dyDescent="0.3">
      <c r="A1085" s="85" t="s">
        <v>5803</v>
      </c>
      <c r="B1085" s="86" t="s">
        <v>582</v>
      </c>
      <c r="C1085" s="87" t="s">
        <v>7387</v>
      </c>
      <c r="D1085" s="270">
        <f>+'Res att e accert plur'!G349</f>
        <v>0</v>
      </c>
      <c r="E1085" s="271"/>
      <c r="F1085" s="37" t="s">
        <v>5804</v>
      </c>
      <c r="G1085" s="37" t="s">
        <v>6963</v>
      </c>
      <c r="H1085" s="37" t="s">
        <v>5796</v>
      </c>
      <c r="I1085" s="37">
        <v>2</v>
      </c>
      <c r="J1085" s="37" t="s">
        <v>5805</v>
      </c>
      <c r="K1085" s="37" t="s">
        <v>6122</v>
      </c>
      <c r="L1085" s="38"/>
    </row>
    <row r="1086" spans="1:12" ht="21.6" x14ac:dyDescent="0.3">
      <c r="A1086" s="85" t="s">
        <v>5803</v>
      </c>
      <c r="B1086" s="86" t="s">
        <v>584</v>
      </c>
      <c r="C1086" s="87" t="s">
        <v>7388</v>
      </c>
      <c r="D1086" s="270">
        <f>+'Res att e accert plur'!G350</f>
        <v>0</v>
      </c>
      <c r="E1086" s="271"/>
      <c r="F1086" s="37" t="s">
        <v>5804</v>
      </c>
      <c r="G1086" s="37" t="s">
        <v>6963</v>
      </c>
      <c r="H1086" s="37" t="s">
        <v>5796</v>
      </c>
      <c r="I1086" s="37">
        <v>2</v>
      </c>
      <c r="J1086" s="37" t="s">
        <v>5805</v>
      </c>
      <c r="K1086" s="37" t="s">
        <v>6122</v>
      </c>
      <c r="L1086" s="38"/>
    </row>
    <row r="1087" spans="1:12" ht="21.6" x14ac:dyDescent="0.3">
      <c r="A1087" s="85" t="s">
        <v>5803</v>
      </c>
      <c r="B1087" s="86" t="s">
        <v>586</v>
      </c>
      <c r="C1087" s="87" t="s">
        <v>7389</v>
      </c>
      <c r="D1087" s="270">
        <f>+'Res att e accert plur'!G351</f>
        <v>0</v>
      </c>
      <c r="E1087" s="271"/>
      <c r="F1087" s="37" t="s">
        <v>5804</v>
      </c>
      <c r="G1087" s="37" t="s">
        <v>6963</v>
      </c>
      <c r="H1087" s="37" t="s">
        <v>5796</v>
      </c>
      <c r="I1087" s="37">
        <v>2</v>
      </c>
      <c r="J1087" s="37" t="s">
        <v>5805</v>
      </c>
      <c r="K1087" s="37" t="s">
        <v>6122</v>
      </c>
      <c r="L1087" s="38"/>
    </row>
    <row r="1088" spans="1:12" ht="22.5" customHeight="1" x14ac:dyDescent="0.3">
      <c r="A1088" s="33" t="s">
        <v>5802</v>
      </c>
      <c r="B1088" s="39" t="s">
        <v>7390</v>
      </c>
      <c r="C1088" s="40" t="s">
        <v>7391</v>
      </c>
      <c r="D1088" s="271">
        <f>+D1089+D1090+D1091</f>
        <v>0</v>
      </c>
      <c r="E1088" s="271"/>
      <c r="F1088" s="37"/>
      <c r="G1088" s="37"/>
      <c r="H1088" s="37"/>
      <c r="I1088" s="37"/>
      <c r="J1088" s="37"/>
      <c r="K1088" s="37"/>
      <c r="L1088" s="38"/>
    </row>
    <row r="1089" spans="1:12" x14ac:dyDescent="0.3">
      <c r="A1089" s="85" t="s">
        <v>5803</v>
      </c>
      <c r="B1089" s="86" t="s">
        <v>588</v>
      </c>
      <c r="C1089" s="87" t="s">
        <v>7392</v>
      </c>
      <c r="D1089" s="270">
        <f>+'Res att e accert plur'!G352</f>
        <v>0</v>
      </c>
      <c r="E1089" s="271"/>
      <c r="F1089" s="37" t="s">
        <v>5804</v>
      </c>
      <c r="G1089" s="37" t="s">
        <v>6963</v>
      </c>
      <c r="H1089" s="37" t="s">
        <v>5796</v>
      </c>
      <c r="I1089" s="37">
        <v>2</v>
      </c>
      <c r="J1089" s="37" t="s">
        <v>5805</v>
      </c>
      <c r="K1089" s="37" t="s">
        <v>6122</v>
      </c>
      <c r="L1089" s="38"/>
    </row>
    <row r="1090" spans="1:12" x14ac:dyDescent="0.3">
      <c r="A1090" s="85" t="s">
        <v>5803</v>
      </c>
      <c r="B1090" s="86" t="s">
        <v>590</v>
      </c>
      <c r="C1090" s="87" t="s">
        <v>7393</v>
      </c>
      <c r="D1090" s="270">
        <f>+'Res att e accert plur'!G353</f>
        <v>0</v>
      </c>
      <c r="E1090" s="271"/>
      <c r="F1090" s="37" t="s">
        <v>5804</v>
      </c>
      <c r="G1090" s="37" t="s">
        <v>6963</v>
      </c>
      <c r="H1090" s="37" t="s">
        <v>5796</v>
      </c>
      <c r="I1090" s="37">
        <v>2</v>
      </c>
      <c r="J1090" s="37" t="s">
        <v>5805</v>
      </c>
      <c r="K1090" s="37" t="s">
        <v>6122</v>
      </c>
      <c r="L1090" s="38"/>
    </row>
    <row r="1091" spans="1:12" ht="21.6" x14ac:dyDescent="0.3">
      <c r="A1091" s="85" t="s">
        <v>5803</v>
      </c>
      <c r="B1091" s="86" t="s">
        <v>592</v>
      </c>
      <c r="C1091" s="87" t="s">
        <v>7394</v>
      </c>
      <c r="D1091" s="270">
        <f>+'Res att e accert plur'!G354</f>
        <v>0</v>
      </c>
      <c r="E1091" s="271"/>
      <c r="F1091" s="37" t="s">
        <v>5804</v>
      </c>
      <c r="G1091" s="37" t="s">
        <v>6963</v>
      </c>
      <c r="H1091" s="37" t="s">
        <v>5796</v>
      </c>
      <c r="I1091" s="37">
        <v>2</v>
      </c>
      <c r="J1091" s="37" t="s">
        <v>5805</v>
      </c>
      <c r="K1091" s="37" t="s">
        <v>6122</v>
      </c>
      <c r="L1091" s="38"/>
    </row>
    <row r="1092" spans="1:12" ht="28.5" customHeight="1" x14ac:dyDescent="0.3">
      <c r="A1092" s="33" t="s">
        <v>5802</v>
      </c>
      <c r="B1092" s="39" t="s">
        <v>7395</v>
      </c>
      <c r="C1092" s="40" t="s">
        <v>7396</v>
      </c>
      <c r="D1092" s="271">
        <f>+D1093</f>
        <v>0</v>
      </c>
      <c r="E1092" s="271"/>
      <c r="F1092" s="37"/>
      <c r="G1092" s="37"/>
      <c r="H1092" s="37"/>
      <c r="I1092" s="37"/>
      <c r="J1092" s="37"/>
      <c r="K1092" s="37"/>
      <c r="L1092" s="38"/>
    </row>
    <row r="1093" spans="1:12" ht="21.6" x14ac:dyDescent="0.3">
      <c r="A1093" s="85" t="s">
        <v>5803</v>
      </c>
      <c r="B1093" s="86" t="s">
        <v>594</v>
      </c>
      <c r="C1093" s="87" t="s">
        <v>7396</v>
      </c>
      <c r="D1093" s="270">
        <f>+'Res att e accert plur'!G355</f>
        <v>0</v>
      </c>
      <c r="E1093" s="271"/>
      <c r="F1093" s="37" t="s">
        <v>5804</v>
      </c>
      <c r="G1093" s="37" t="s">
        <v>6963</v>
      </c>
      <c r="H1093" s="37" t="s">
        <v>5796</v>
      </c>
      <c r="I1093" s="37">
        <v>2</v>
      </c>
      <c r="J1093" s="37" t="s">
        <v>5805</v>
      </c>
      <c r="K1093" s="37" t="s">
        <v>6122</v>
      </c>
      <c r="L1093" s="38"/>
    </row>
    <row r="1094" spans="1:12" x14ac:dyDescent="0.3">
      <c r="A1094" s="33" t="s">
        <v>5801</v>
      </c>
      <c r="B1094" s="34" t="s">
        <v>7397</v>
      </c>
      <c r="C1094" s="35" t="s">
        <v>7398</v>
      </c>
      <c r="D1094" s="321">
        <f>+D1095</f>
        <v>0</v>
      </c>
      <c r="E1094" s="321"/>
      <c r="F1094" s="37"/>
      <c r="G1094" s="37"/>
      <c r="H1094" s="37"/>
      <c r="I1094" s="37"/>
      <c r="J1094" s="37"/>
      <c r="K1094" s="37"/>
      <c r="L1094" s="38"/>
    </row>
    <row r="1095" spans="1:12" x14ac:dyDescent="0.3">
      <c r="A1095" s="33" t="s">
        <v>5802</v>
      </c>
      <c r="B1095" s="39" t="s">
        <v>7399</v>
      </c>
      <c r="C1095" s="40" t="s">
        <v>7398</v>
      </c>
      <c r="D1095" s="271">
        <f>+D1096</f>
        <v>0</v>
      </c>
      <c r="E1095" s="271"/>
      <c r="F1095" s="37"/>
      <c r="G1095" s="37"/>
      <c r="H1095" s="37"/>
      <c r="I1095" s="37"/>
      <c r="J1095" s="37"/>
      <c r="K1095" s="37"/>
      <c r="L1095" s="38"/>
    </row>
    <row r="1096" spans="1:12" x14ac:dyDescent="0.3">
      <c r="A1096" s="85" t="s">
        <v>5803</v>
      </c>
      <c r="B1096" s="86" t="s">
        <v>502</v>
      </c>
      <c r="C1096" s="87" t="s">
        <v>7400</v>
      </c>
      <c r="D1096" s="270">
        <f>+'Res att e accert plur'!G306</f>
        <v>0</v>
      </c>
      <c r="E1096" s="271"/>
      <c r="F1096" s="37" t="s">
        <v>5804</v>
      </c>
      <c r="G1096" s="37" t="s">
        <v>6963</v>
      </c>
      <c r="H1096" s="37" t="s">
        <v>5796</v>
      </c>
      <c r="I1096" s="37">
        <v>2</v>
      </c>
      <c r="J1096" s="37" t="s">
        <v>5805</v>
      </c>
      <c r="K1096" s="37" t="s">
        <v>6220</v>
      </c>
      <c r="L1096" s="38"/>
    </row>
    <row r="1097" spans="1:12" x14ac:dyDescent="0.3">
      <c r="A1097" s="33" t="s">
        <v>5801</v>
      </c>
      <c r="B1097" s="34" t="s">
        <v>7401</v>
      </c>
      <c r="C1097" s="35" t="s">
        <v>7402</v>
      </c>
      <c r="D1097" s="321">
        <f>+D1098</f>
        <v>0</v>
      </c>
      <c r="E1097" s="321"/>
      <c r="F1097" s="37"/>
      <c r="G1097" s="37"/>
      <c r="H1097" s="37"/>
      <c r="I1097" s="37"/>
      <c r="J1097" s="37"/>
      <c r="K1097" s="37"/>
      <c r="L1097" s="38"/>
    </row>
    <row r="1098" spans="1:12" x14ac:dyDescent="0.3">
      <c r="A1098" s="33" t="s">
        <v>5802</v>
      </c>
      <c r="B1098" s="39" t="s">
        <v>7403</v>
      </c>
      <c r="C1098" s="40" t="s">
        <v>7402</v>
      </c>
      <c r="D1098" s="271">
        <f>+D1099</f>
        <v>0</v>
      </c>
      <c r="E1098" s="271"/>
      <c r="F1098" s="37"/>
      <c r="G1098" s="37"/>
      <c r="H1098" s="37"/>
      <c r="I1098" s="37"/>
      <c r="J1098" s="37"/>
      <c r="K1098" s="37"/>
      <c r="L1098" s="38"/>
    </row>
    <row r="1099" spans="1:12" x14ac:dyDescent="0.3">
      <c r="A1099" s="85" t="s">
        <v>5803</v>
      </c>
      <c r="B1099" s="86" t="s">
        <v>504</v>
      </c>
      <c r="C1099" s="87" t="s">
        <v>7404</v>
      </c>
      <c r="D1099" s="270">
        <f>+'Res att e accert plur'!G307</f>
        <v>0</v>
      </c>
      <c r="E1099" s="271"/>
      <c r="F1099" s="37" t="s">
        <v>5804</v>
      </c>
      <c r="G1099" s="37" t="s">
        <v>6963</v>
      </c>
      <c r="H1099" s="37" t="s">
        <v>5796</v>
      </c>
      <c r="I1099" s="37">
        <v>2</v>
      </c>
      <c r="J1099" s="37" t="s">
        <v>5805</v>
      </c>
      <c r="K1099" s="37" t="s">
        <v>6225</v>
      </c>
      <c r="L1099" s="38"/>
    </row>
    <row r="1100" spans="1:12" x14ac:dyDescent="0.3">
      <c r="A1100" s="33" t="s">
        <v>5801</v>
      </c>
      <c r="B1100" s="34" t="s">
        <v>7405</v>
      </c>
      <c r="C1100" s="35" t="s">
        <v>7406</v>
      </c>
      <c r="D1100" s="321">
        <f>+D1101+D1103+D1105+D1107</f>
        <v>0</v>
      </c>
      <c r="E1100" s="321"/>
      <c r="F1100" s="37"/>
      <c r="G1100" s="37"/>
      <c r="H1100" s="37"/>
      <c r="I1100" s="37"/>
      <c r="J1100" s="37"/>
      <c r="K1100" s="37"/>
      <c r="L1100" s="38"/>
    </row>
    <row r="1101" spans="1:12" x14ac:dyDescent="0.3">
      <c r="A1101" s="33" t="s">
        <v>5802</v>
      </c>
      <c r="B1101" s="39" t="s">
        <v>7407</v>
      </c>
      <c r="C1101" s="40" t="s">
        <v>7408</v>
      </c>
      <c r="D1101" s="271">
        <f>+D1102</f>
        <v>0</v>
      </c>
      <c r="E1101" s="271"/>
      <c r="F1101" s="37"/>
      <c r="G1101" s="37"/>
      <c r="H1101" s="37"/>
      <c r="I1101" s="37"/>
      <c r="J1101" s="37"/>
      <c r="K1101" s="37"/>
      <c r="L1101" s="38"/>
    </row>
    <row r="1102" spans="1:12" x14ac:dyDescent="0.3">
      <c r="A1102" s="85" t="s">
        <v>5803</v>
      </c>
      <c r="B1102" s="86" t="s">
        <v>500</v>
      </c>
      <c r="C1102" s="87" t="s">
        <v>7409</v>
      </c>
      <c r="D1102" s="270">
        <f>+'Res att e accert plur'!G305</f>
        <v>0</v>
      </c>
      <c r="E1102" s="271"/>
      <c r="F1102" s="37" t="s">
        <v>5804</v>
      </c>
      <c r="G1102" s="37" t="s">
        <v>6963</v>
      </c>
      <c r="H1102" s="37" t="s">
        <v>5796</v>
      </c>
      <c r="I1102" s="37">
        <v>2</v>
      </c>
      <c r="J1102" s="37" t="s">
        <v>5805</v>
      </c>
      <c r="K1102" s="37" t="s">
        <v>6816</v>
      </c>
      <c r="L1102" s="38"/>
    </row>
    <row r="1103" spans="1:12" x14ac:dyDescent="0.3">
      <c r="A1103" s="33" t="s">
        <v>5802</v>
      </c>
      <c r="B1103" s="39" t="s">
        <v>7410</v>
      </c>
      <c r="C1103" s="40" t="s">
        <v>7411</v>
      </c>
      <c r="D1103" s="271">
        <f>+D1104</f>
        <v>0</v>
      </c>
      <c r="E1103" s="271"/>
      <c r="F1103" s="37"/>
      <c r="G1103" s="37"/>
      <c r="H1103" s="37"/>
      <c r="I1103" s="37"/>
      <c r="J1103" s="37"/>
      <c r="K1103" s="37"/>
      <c r="L1103" s="38"/>
    </row>
    <row r="1104" spans="1:12" x14ac:dyDescent="0.3">
      <c r="A1104" s="85" t="s">
        <v>5803</v>
      </c>
      <c r="B1104" s="86" t="s">
        <v>506</v>
      </c>
      <c r="C1104" s="87" t="s">
        <v>7412</v>
      </c>
      <c r="D1104" s="270">
        <f>+'Res att e accert plur'!G308</f>
        <v>0</v>
      </c>
      <c r="E1104" s="271"/>
      <c r="F1104" s="37" t="s">
        <v>5804</v>
      </c>
      <c r="G1104" s="37" t="s">
        <v>6963</v>
      </c>
      <c r="H1104" s="37" t="s">
        <v>5796</v>
      </c>
      <c r="I1104" s="37">
        <v>2</v>
      </c>
      <c r="J1104" s="37" t="s">
        <v>5805</v>
      </c>
      <c r="K1104" s="37" t="s">
        <v>6816</v>
      </c>
      <c r="L1104" s="38"/>
    </row>
    <row r="1105" spans="1:12" x14ac:dyDescent="0.3">
      <c r="A1105" s="33" t="s">
        <v>5802</v>
      </c>
      <c r="B1105" s="39" t="s">
        <v>7413</v>
      </c>
      <c r="C1105" s="40" t="s">
        <v>7414</v>
      </c>
      <c r="D1105" s="271">
        <f>+D1106</f>
        <v>0</v>
      </c>
      <c r="E1105" s="271"/>
      <c r="F1105" s="37"/>
      <c r="G1105" s="37"/>
      <c r="H1105" s="37"/>
      <c r="I1105" s="37"/>
      <c r="J1105" s="37"/>
      <c r="K1105" s="37"/>
      <c r="L1105" s="38"/>
    </row>
    <row r="1106" spans="1:12" x14ac:dyDescent="0.3">
      <c r="A1106" s="85" t="s">
        <v>5803</v>
      </c>
      <c r="B1106" s="86" t="s">
        <v>508</v>
      </c>
      <c r="C1106" s="87" t="s">
        <v>7415</v>
      </c>
      <c r="D1106" s="270">
        <f>+'Res att e accert plur'!G309</f>
        <v>0</v>
      </c>
      <c r="E1106" s="271"/>
      <c r="F1106" s="37" t="s">
        <v>5804</v>
      </c>
      <c r="G1106" s="37" t="s">
        <v>6963</v>
      </c>
      <c r="H1106" s="37" t="s">
        <v>5796</v>
      </c>
      <c r="I1106" s="37">
        <v>2</v>
      </c>
      <c r="J1106" s="37" t="s">
        <v>5805</v>
      </c>
      <c r="K1106" s="37" t="s">
        <v>6816</v>
      </c>
      <c r="L1106" s="38"/>
    </row>
    <row r="1107" spans="1:12" x14ac:dyDescent="0.3">
      <c r="A1107" s="33" t="s">
        <v>5802</v>
      </c>
      <c r="B1107" s="39" t="s">
        <v>7416</v>
      </c>
      <c r="C1107" s="40" t="s">
        <v>7417</v>
      </c>
      <c r="D1107" s="271">
        <f>SUM(D1108:D1115)</f>
        <v>0</v>
      </c>
      <c r="E1107" s="271"/>
      <c r="F1107" s="37"/>
      <c r="G1107" s="37"/>
      <c r="H1107" s="37"/>
      <c r="I1107" s="37"/>
      <c r="J1107" s="37"/>
      <c r="K1107" s="37"/>
      <c r="L1107" s="38"/>
    </row>
    <row r="1108" spans="1:12" x14ac:dyDescent="0.3">
      <c r="A1108" s="85" t="s">
        <v>5803</v>
      </c>
      <c r="B1108" s="86" t="s">
        <v>509</v>
      </c>
      <c r="C1108" s="87" t="s">
        <v>7418</v>
      </c>
      <c r="D1108" s="270">
        <f>+'Res att e accert plur'!G310</f>
        <v>0</v>
      </c>
      <c r="E1108" s="271"/>
      <c r="F1108" s="37" t="s">
        <v>5804</v>
      </c>
      <c r="G1108" s="37" t="s">
        <v>6963</v>
      </c>
      <c r="H1108" s="37" t="s">
        <v>5796</v>
      </c>
      <c r="I1108" s="37">
        <v>2</v>
      </c>
      <c r="J1108" s="37" t="s">
        <v>5805</v>
      </c>
      <c r="K1108" s="37" t="s">
        <v>6816</v>
      </c>
      <c r="L1108" s="38"/>
    </row>
    <row r="1109" spans="1:12" x14ac:dyDescent="0.3">
      <c r="A1109" s="85" t="s">
        <v>5803</v>
      </c>
      <c r="B1109" s="86" t="s">
        <v>510</v>
      </c>
      <c r="C1109" s="87" t="s">
        <v>7419</v>
      </c>
      <c r="D1109" s="270">
        <f>+'Res att e accert plur'!G311</f>
        <v>0</v>
      </c>
      <c r="E1109" s="271"/>
      <c r="F1109" s="37" t="s">
        <v>5804</v>
      </c>
      <c r="G1109" s="37" t="s">
        <v>6963</v>
      </c>
      <c r="H1109" s="37" t="s">
        <v>5796</v>
      </c>
      <c r="I1109" s="37">
        <v>2</v>
      </c>
      <c r="J1109" s="37" t="s">
        <v>5805</v>
      </c>
      <c r="K1109" s="37" t="s">
        <v>6816</v>
      </c>
      <c r="L1109" s="38"/>
    </row>
    <row r="1110" spans="1:12" x14ac:dyDescent="0.3">
      <c r="A1110" s="85" t="s">
        <v>5803</v>
      </c>
      <c r="B1110" s="86" t="s">
        <v>511</v>
      </c>
      <c r="C1110" s="87" t="s">
        <v>7420</v>
      </c>
      <c r="D1110" s="270">
        <f>+'Res att e accert plur'!G312</f>
        <v>0</v>
      </c>
      <c r="E1110" s="271"/>
      <c r="F1110" s="37" t="s">
        <v>5804</v>
      </c>
      <c r="G1110" s="37" t="s">
        <v>6963</v>
      </c>
      <c r="H1110" s="37" t="s">
        <v>5796</v>
      </c>
      <c r="I1110" s="37">
        <v>2</v>
      </c>
      <c r="J1110" s="37" t="s">
        <v>5805</v>
      </c>
      <c r="K1110" s="37" t="s">
        <v>6816</v>
      </c>
      <c r="L1110" s="38"/>
    </row>
    <row r="1111" spans="1:12" x14ac:dyDescent="0.3">
      <c r="A1111" s="85" t="s">
        <v>5803</v>
      </c>
      <c r="B1111" s="86" t="s">
        <v>512</v>
      </c>
      <c r="C1111" s="87" t="s">
        <v>7421</v>
      </c>
      <c r="D1111" s="270">
        <f>+'Res att e accert plur'!G313</f>
        <v>0</v>
      </c>
      <c r="E1111" s="271"/>
      <c r="F1111" s="37" t="s">
        <v>5804</v>
      </c>
      <c r="G1111" s="37" t="s">
        <v>6963</v>
      </c>
      <c r="H1111" s="37" t="s">
        <v>5796</v>
      </c>
      <c r="I1111" s="37">
        <v>2</v>
      </c>
      <c r="J1111" s="37" t="s">
        <v>5805</v>
      </c>
      <c r="K1111" s="37" t="s">
        <v>6816</v>
      </c>
      <c r="L1111" s="38"/>
    </row>
    <row r="1112" spans="1:12" x14ac:dyDescent="0.3">
      <c r="A1112" s="85" t="s">
        <v>5803</v>
      </c>
      <c r="B1112" s="86" t="s">
        <v>513</v>
      </c>
      <c r="C1112" s="87" t="s">
        <v>7422</v>
      </c>
      <c r="D1112" s="270">
        <f>+'Res att e accert plur'!G314</f>
        <v>0</v>
      </c>
      <c r="E1112" s="271"/>
      <c r="F1112" s="37" t="s">
        <v>5804</v>
      </c>
      <c r="G1112" s="37" t="s">
        <v>6963</v>
      </c>
      <c r="H1112" s="37" t="s">
        <v>5796</v>
      </c>
      <c r="I1112" s="37">
        <v>2</v>
      </c>
      <c r="J1112" s="37" t="s">
        <v>5805</v>
      </c>
      <c r="K1112" s="37" t="s">
        <v>6816</v>
      </c>
      <c r="L1112" s="38"/>
    </row>
    <row r="1113" spans="1:12" x14ac:dyDescent="0.3">
      <c r="A1113" s="85" t="s">
        <v>5803</v>
      </c>
      <c r="B1113" s="86" t="s">
        <v>514</v>
      </c>
      <c r="C1113" s="87" t="s">
        <v>7423</v>
      </c>
      <c r="D1113" s="270">
        <f>+'Res att e accert plur'!G315</f>
        <v>0</v>
      </c>
      <c r="E1113" s="271"/>
      <c r="F1113" s="37" t="s">
        <v>5804</v>
      </c>
      <c r="G1113" s="37" t="s">
        <v>6963</v>
      </c>
      <c r="H1113" s="37" t="s">
        <v>5796</v>
      </c>
      <c r="I1113" s="37">
        <v>2</v>
      </c>
      <c r="J1113" s="37" t="s">
        <v>5805</v>
      </c>
      <c r="K1113" s="37" t="s">
        <v>6816</v>
      </c>
      <c r="L1113" s="38"/>
    </row>
    <row r="1114" spans="1:12" x14ac:dyDescent="0.3">
      <c r="A1114" s="85" t="s">
        <v>5803</v>
      </c>
      <c r="B1114" s="86" t="s">
        <v>516</v>
      </c>
      <c r="C1114" s="87" t="s">
        <v>7424</v>
      </c>
      <c r="D1114" s="270">
        <f>+'Res att e accert plur'!G316</f>
        <v>0</v>
      </c>
      <c r="E1114" s="271"/>
      <c r="F1114" s="37" t="s">
        <v>5804</v>
      </c>
      <c r="G1114" s="37" t="s">
        <v>6963</v>
      </c>
      <c r="H1114" s="37" t="s">
        <v>5796</v>
      </c>
      <c r="I1114" s="37">
        <v>2</v>
      </c>
      <c r="J1114" s="37" t="s">
        <v>5805</v>
      </c>
      <c r="K1114" s="37" t="s">
        <v>6816</v>
      </c>
      <c r="L1114" s="38"/>
    </row>
    <row r="1115" spans="1:12" x14ac:dyDescent="0.3">
      <c r="A1115" s="85" t="s">
        <v>5803</v>
      </c>
      <c r="B1115" s="86" t="s">
        <v>518</v>
      </c>
      <c r="C1115" s="87" t="s">
        <v>7425</v>
      </c>
      <c r="D1115" s="270">
        <f>+'Res att e accert plur'!G317</f>
        <v>0</v>
      </c>
      <c r="E1115" s="271"/>
      <c r="F1115" s="37" t="s">
        <v>5804</v>
      </c>
      <c r="G1115" s="37" t="s">
        <v>6963</v>
      </c>
      <c r="H1115" s="37" t="s">
        <v>5796</v>
      </c>
      <c r="I1115" s="37">
        <v>2</v>
      </c>
      <c r="J1115" s="37" t="s">
        <v>5805</v>
      </c>
      <c r="K1115" s="37" t="s">
        <v>6816</v>
      </c>
      <c r="L1115" s="38"/>
    </row>
    <row r="1116" spans="1:12" x14ac:dyDescent="0.3">
      <c r="A1116" s="27" t="s">
        <v>5800</v>
      </c>
      <c r="B1116" s="28" t="s">
        <v>7426</v>
      </c>
      <c r="C1116" s="29" t="s">
        <v>7427</v>
      </c>
      <c r="D1116" s="320">
        <f>+D1117+D1159+D1162+D1165+D1171+D1213+D1216+D1219+D1226+D1268+D1271+D1274+D1281+D1323+D1326+D1329</f>
        <v>0</v>
      </c>
      <c r="E1116" s="321"/>
      <c r="F1116" s="31"/>
      <c r="G1116" s="31"/>
      <c r="H1116" s="31"/>
      <c r="I1116" s="31"/>
      <c r="J1116" s="31"/>
      <c r="K1116" s="31"/>
      <c r="L1116" s="32"/>
    </row>
    <row r="1117" spans="1:12" ht="22.5" customHeight="1" x14ac:dyDescent="0.3">
      <c r="A1117" s="33" t="s">
        <v>5801</v>
      </c>
      <c r="B1117" s="34" t="s">
        <v>7428</v>
      </c>
      <c r="C1117" s="35" t="s">
        <v>7429</v>
      </c>
      <c r="D1117" s="321">
        <f>+D1118+D1132+D1153+D1157</f>
        <v>0</v>
      </c>
      <c r="E1117" s="321"/>
      <c r="F1117" s="37"/>
      <c r="G1117" s="37"/>
      <c r="H1117" s="37"/>
      <c r="I1117" s="37"/>
      <c r="J1117" s="37"/>
      <c r="K1117" s="37"/>
      <c r="L1117" s="38"/>
    </row>
    <row r="1118" spans="1:12" ht="27" customHeight="1" x14ac:dyDescent="0.3">
      <c r="A1118" s="33" t="s">
        <v>5802</v>
      </c>
      <c r="B1118" s="39" t="s">
        <v>7430</v>
      </c>
      <c r="C1118" s="40" t="s">
        <v>7431</v>
      </c>
      <c r="D1118" s="271">
        <f>SUM(D1119:D1131)</f>
        <v>0</v>
      </c>
      <c r="E1118" s="271"/>
      <c r="F1118" s="37"/>
      <c r="G1118" s="37"/>
      <c r="H1118" s="37"/>
      <c r="I1118" s="37"/>
      <c r="J1118" s="37"/>
      <c r="K1118" s="37"/>
      <c r="L1118" s="38"/>
    </row>
    <row r="1119" spans="1:12" ht="21.6" x14ac:dyDescent="0.3">
      <c r="A1119" s="85" t="s">
        <v>5803</v>
      </c>
      <c r="B1119" s="86" t="s">
        <v>596</v>
      </c>
      <c r="C1119" s="87" t="s">
        <v>7432</v>
      </c>
      <c r="D1119" s="270">
        <f>+'Res att e accert plur'!G356</f>
        <v>0</v>
      </c>
      <c r="E1119" s="271"/>
      <c r="F1119" s="37" t="s">
        <v>5804</v>
      </c>
      <c r="G1119" s="37" t="s">
        <v>6963</v>
      </c>
      <c r="H1119" s="37" t="s">
        <v>5796</v>
      </c>
      <c r="I1119" s="37">
        <v>2</v>
      </c>
      <c r="J1119" s="37" t="s">
        <v>5805</v>
      </c>
      <c r="K1119" s="37" t="s">
        <v>6122</v>
      </c>
      <c r="L1119" s="38"/>
    </row>
    <row r="1120" spans="1:12" ht="21.6" x14ac:dyDescent="0.3">
      <c r="A1120" s="85" t="s">
        <v>5803</v>
      </c>
      <c r="B1120" s="86" t="s">
        <v>598</v>
      </c>
      <c r="C1120" s="87" t="s">
        <v>7433</v>
      </c>
      <c r="D1120" s="270">
        <f>+'Res att e accert plur'!G357</f>
        <v>0</v>
      </c>
      <c r="E1120" s="271"/>
      <c r="F1120" s="37" t="s">
        <v>5804</v>
      </c>
      <c r="G1120" s="37" t="s">
        <v>6963</v>
      </c>
      <c r="H1120" s="37" t="s">
        <v>5796</v>
      </c>
      <c r="I1120" s="37">
        <v>2</v>
      </c>
      <c r="J1120" s="37" t="s">
        <v>5805</v>
      </c>
      <c r="K1120" s="37" t="s">
        <v>6122</v>
      </c>
      <c r="L1120" s="38"/>
    </row>
    <row r="1121" spans="1:12" ht="21.6" x14ac:dyDescent="0.3">
      <c r="A1121" s="85" t="s">
        <v>5803</v>
      </c>
      <c r="B1121" s="86" t="s">
        <v>600</v>
      </c>
      <c r="C1121" s="87" t="s">
        <v>7434</v>
      </c>
      <c r="D1121" s="270">
        <f>+'Res att e accert plur'!G358</f>
        <v>0</v>
      </c>
      <c r="E1121" s="271"/>
      <c r="F1121" s="37" t="s">
        <v>5804</v>
      </c>
      <c r="G1121" s="37" t="s">
        <v>6963</v>
      </c>
      <c r="H1121" s="37" t="s">
        <v>5796</v>
      </c>
      <c r="I1121" s="37">
        <v>2</v>
      </c>
      <c r="J1121" s="37" t="s">
        <v>5805</v>
      </c>
      <c r="K1121" s="37" t="s">
        <v>6122</v>
      </c>
      <c r="L1121" s="38"/>
    </row>
    <row r="1122" spans="1:12" ht="21.6" x14ac:dyDescent="0.3">
      <c r="A1122" s="85" t="s">
        <v>5803</v>
      </c>
      <c r="B1122" s="86" t="s">
        <v>602</v>
      </c>
      <c r="C1122" s="87" t="s">
        <v>7435</v>
      </c>
      <c r="D1122" s="270">
        <f>+'Res att e accert plur'!G359</f>
        <v>0</v>
      </c>
      <c r="E1122" s="271"/>
      <c r="F1122" s="37" t="s">
        <v>5804</v>
      </c>
      <c r="G1122" s="37" t="s">
        <v>6963</v>
      </c>
      <c r="H1122" s="37" t="s">
        <v>5796</v>
      </c>
      <c r="I1122" s="37">
        <v>2</v>
      </c>
      <c r="J1122" s="37" t="s">
        <v>5805</v>
      </c>
      <c r="K1122" s="37" t="s">
        <v>6122</v>
      </c>
      <c r="L1122" s="38"/>
    </row>
    <row r="1123" spans="1:12" ht="21.6" x14ac:dyDescent="0.3">
      <c r="A1123" s="85" t="s">
        <v>5803</v>
      </c>
      <c r="B1123" s="86" t="s">
        <v>604</v>
      </c>
      <c r="C1123" s="87" t="s">
        <v>7436</v>
      </c>
      <c r="D1123" s="270">
        <f>+'Res att e accert plur'!G360</f>
        <v>0</v>
      </c>
      <c r="E1123" s="271"/>
      <c r="F1123" s="37" t="s">
        <v>5804</v>
      </c>
      <c r="G1123" s="37" t="s">
        <v>6963</v>
      </c>
      <c r="H1123" s="37" t="s">
        <v>5796</v>
      </c>
      <c r="I1123" s="37">
        <v>2</v>
      </c>
      <c r="J1123" s="37" t="s">
        <v>5805</v>
      </c>
      <c r="K1123" s="37" t="s">
        <v>6122</v>
      </c>
      <c r="L1123" s="38"/>
    </row>
    <row r="1124" spans="1:12" ht="21.6" x14ac:dyDescent="0.3">
      <c r="A1124" s="85" t="s">
        <v>5803</v>
      </c>
      <c r="B1124" s="86" t="s">
        <v>606</v>
      </c>
      <c r="C1124" s="87" t="s">
        <v>7437</v>
      </c>
      <c r="D1124" s="270">
        <f>+'Res att e accert plur'!G361</f>
        <v>0</v>
      </c>
      <c r="E1124" s="271"/>
      <c r="F1124" s="37" t="s">
        <v>5804</v>
      </c>
      <c r="G1124" s="37" t="s">
        <v>6963</v>
      </c>
      <c r="H1124" s="37" t="s">
        <v>5796</v>
      </c>
      <c r="I1124" s="37">
        <v>2</v>
      </c>
      <c r="J1124" s="37" t="s">
        <v>5805</v>
      </c>
      <c r="K1124" s="37" t="s">
        <v>6122</v>
      </c>
      <c r="L1124" s="38"/>
    </row>
    <row r="1125" spans="1:12" ht="21.6" x14ac:dyDescent="0.3">
      <c r="A1125" s="85" t="s">
        <v>5803</v>
      </c>
      <c r="B1125" s="86" t="s">
        <v>608</v>
      </c>
      <c r="C1125" s="87" t="s">
        <v>7438</v>
      </c>
      <c r="D1125" s="270">
        <f>+'Res att e accert plur'!G362</f>
        <v>0</v>
      </c>
      <c r="E1125" s="271"/>
      <c r="F1125" s="37" t="s">
        <v>5804</v>
      </c>
      <c r="G1125" s="37" t="s">
        <v>6963</v>
      </c>
      <c r="H1125" s="37" t="s">
        <v>5796</v>
      </c>
      <c r="I1125" s="37">
        <v>2</v>
      </c>
      <c r="J1125" s="37" t="s">
        <v>5805</v>
      </c>
      <c r="K1125" s="37" t="s">
        <v>6122</v>
      </c>
      <c r="L1125" s="38"/>
    </row>
    <row r="1126" spans="1:12" ht="21.6" x14ac:dyDescent="0.3">
      <c r="A1126" s="85" t="s">
        <v>5803</v>
      </c>
      <c r="B1126" s="86" t="s">
        <v>610</v>
      </c>
      <c r="C1126" s="87" t="s">
        <v>7439</v>
      </c>
      <c r="D1126" s="270">
        <f>+'Res att e accert plur'!G363</f>
        <v>0</v>
      </c>
      <c r="E1126" s="271"/>
      <c r="F1126" s="37" t="s">
        <v>5804</v>
      </c>
      <c r="G1126" s="37" t="s">
        <v>6963</v>
      </c>
      <c r="H1126" s="37" t="s">
        <v>5796</v>
      </c>
      <c r="I1126" s="37">
        <v>2</v>
      </c>
      <c r="J1126" s="37" t="s">
        <v>5805</v>
      </c>
      <c r="K1126" s="37" t="s">
        <v>6122</v>
      </c>
      <c r="L1126" s="38"/>
    </row>
    <row r="1127" spans="1:12" ht="21.6" x14ac:dyDescent="0.3">
      <c r="A1127" s="85" t="s">
        <v>5803</v>
      </c>
      <c r="B1127" s="86" t="s">
        <v>612</v>
      </c>
      <c r="C1127" s="87" t="s">
        <v>7440</v>
      </c>
      <c r="D1127" s="270">
        <f>+'Res att e accert plur'!G364</f>
        <v>0</v>
      </c>
      <c r="E1127" s="271"/>
      <c r="F1127" s="37" t="s">
        <v>5804</v>
      </c>
      <c r="G1127" s="37" t="s">
        <v>6963</v>
      </c>
      <c r="H1127" s="37" t="s">
        <v>5796</v>
      </c>
      <c r="I1127" s="37">
        <v>2</v>
      </c>
      <c r="J1127" s="37" t="s">
        <v>5805</v>
      </c>
      <c r="K1127" s="37" t="s">
        <v>6122</v>
      </c>
      <c r="L1127" s="38"/>
    </row>
    <row r="1128" spans="1:12" ht="21.6" x14ac:dyDescent="0.3">
      <c r="A1128" s="85" t="s">
        <v>5803</v>
      </c>
      <c r="B1128" s="86" t="s">
        <v>614</v>
      </c>
      <c r="C1128" s="87" t="s">
        <v>7441</v>
      </c>
      <c r="D1128" s="270">
        <f>+'Res att e accert plur'!G365</f>
        <v>0</v>
      </c>
      <c r="E1128" s="271"/>
      <c r="F1128" s="37" t="s">
        <v>5804</v>
      </c>
      <c r="G1128" s="37" t="s">
        <v>6963</v>
      </c>
      <c r="H1128" s="37" t="s">
        <v>5796</v>
      </c>
      <c r="I1128" s="37">
        <v>2</v>
      </c>
      <c r="J1128" s="37" t="s">
        <v>5805</v>
      </c>
      <c r="K1128" s="37" t="s">
        <v>6122</v>
      </c>
      <c r="L1128" s="38"/>
    </row>
    <row r="1129" spans="1:12" ht="21.6" x14ac:dyDescent="0.3">
      <c r="A1129" s="85" t="s">
        <v>5803</v>
      </c>
      <c r="B1129" s="86" t="s">
        <v>616</v>
      </c>
      <c r="C1129" s="87" t="s">
        <v>7442</v>
      </c>
      <c r="D1129" s="270">
        <f>+'Res att e accert plur'!G366</f>
        <v>0</v>
      </c>
      <c r="E1129" s="271"/>
      <c r="F1129" s="37" t="s">
        <v>5804</v>
      </c>
      <c r="G1129" s="37" t="s">
        <v>6963</v>
      </c>
      <c r="H1129" s="37" t="s">
        <v>5796</v>
      </c>
      <c r="I1129" s="37">
        <v>2</v>
      </c>
      <c r="J1129" s="37" t="s">
        <v>5805</v>
      </c>
      <c r="K1129" s="37" t="s">
        <v>6122</v>
      </c>
      <c r="L1129" s="38"/>
    </row>
    <row r="1130" spans="1:12" ht="21.6" x14ac:dyDescent="0.3">
      <c r="A1130" s="85" t="s">
        <v>5803</v>
      </c>
      <c r="B1130" s="86" t="s">
        <v>618</v>
      </c>
      <c r="C1130" s="87" t="s">
        <v>7443</v>
      </c>
      <c r="D1130" s="270">
        <f>+'Res att e accert plur'!G367</f>
        <v>0</v>
      </c>
      <c r="E1130" s="271"/>
      <c r="F1130" s="37" t="s">
        <v>5804</v>
      </c>
      <c r="G1130" s="37" t="s">
        <v>6963</v>
      </c>
      <c r="H1130" s="37" t="s">
        <v>5796</v>
      </c>
      <c r="I1130" s="37">
        <v>2</v>
      </c>
      <c r="J1130" s="37" t="s">
        <v>5805</v>
      </c>
      <c r="K1130" s="37" t="s">
        <v>6122</v>
      </c>
      <c r="L1130" s="38"/>
    </row>
    <row r="1131" spans="1:12" ht="21.6" x14ac:dyDescent="0.3">
      <c r="A1131" s="85" t="s">
        <v>5803</v>
      </c>
      <c r="B1131" s="86" t="s">
        <v>620</v>
      </c>
      <c r="C1131" s="87" t="s">
        <v>7444</v>
      </c>
      <c r="D1131" s="270">
        <f>+'Res att e accert plur'!G368</f>
        <v>0</v>
      </c>
      <c r="E1131" s="271"/>
      <c r="F1131" s="37" t="s">
        <v>5804</v>
      </c>
      <c r="G1131" s="37" t="s">
        <v>6963</v>
      </c>
      <c r="H1131" s="37" t="s">
        <v>5796</v>
      </c>
      <c r="I1131" s="37">
        <v>2</v>
      </c>
      <c r="J1131" s="37" t="s">
        <v>5805</v>
      </c>
      <c r="K1131" s="37" t="s">
        <v>6122</v>
      </c>
      <c r="L1131" s="38"/>
    </row>
    <row r="1132" spans="1:12" ht="23.25" customHeight="1" x14ac:dyDescent="0.3">
      <c r="A1132" s="33" t="s">
        <v>5802</v>
      </c>
      <c r="B1132" s="39" t="s">
        <v>7445</v>
      </c>
      <c r="C1132" s="40" t="s">
        <v>7446</v>
      </c>
      <c r="D1132" s="271">
        <f>SUM(D1133:D1152)</f>
        <v>0</v>
      </c>
      <c r="E1132" s="271"/>
      <c r="F1132" s="37"/>
      <c r="G1132" s="37"/>
      <c r="H1132" s="37"/>
      <c r="I1132" s="37"/>
      <c r="J1132" s="37"/>
      <c r="K1132" s="37"/>
      <c r="L1132" s="38"/>
    </row>
    <row r="1133" spans="1:12" ht="21.6" x14ac:dyDescent="0.3">
      <c r="A1133" s="85" t="s">
        <v>5803</v>
      </c>
      <c r="B1133" s="86" t="s">
        <v>622</v>
      </c>
      <c r="C1133" s="87" t="s">
        <v>7447</v>
      </c>
      <c r="D1133" s="270">
        <f>+'Res att e accert plur'!G369</f>
        <v>0</v>
      </c>
      <c r="E1133" s="271"/>
      <c r="F1133" s="37" t="s">
        <v>5804</v>
      </c>
      <c r="G1133" s="37" t="s">
        <v>6963</v>
      </c>
      <c r="H1133" s="37" t="s">
        <v>5796</v>
      </c>
      <c r="I1133" s="37">
        <v>2</v>
      </c>
      <c r="J1133" s="37" t="s">
        <v>5805</v>
      </c>
      <c r="K1133" s="37" t="s">
        <v>6122</v>
      </c>
      <c r="L1133" s="38"/>
    </row>
    <row r="1134" spans="1:12" ht="21.6" x14ac:dyDescent="0.3">
      <c r="A1134" s="85" t="s">
        <v>5803</v>
      </c>
      <c r="B1134" s="86" t="s">
        <v>624</v>
      </c>
      <c r="C1134" s="87" t="s">
        <v>7448</v>
      </c>
      <c r="D1134" s="270">
        <f>+'Res att e accert plur'!G370</f>
        <v>0</v>
      </c>
      <c r="E1134" s="271"/>
      <c r="F1134" s="37" t="s">
        <v>5804</v>
      </c>
      <c r="G1134" s="37" t="s">
        <v>6963</v>
      </c>
      <c r="H1134" s="37" t="s">
        <v>5796</v>
      </c>
      <c r="I1134" s="37">
        <v>2</v>
      </c>
      <c r="J1134" s="37" t="s">
        <v>5805</v>
      </c>
      <c r="K1134" s="37" t="s">
        <v>6122</v>
      </c>
      <c r="L1134" s="38"/>
    </row>
    <row r="1135" spans="1:12" ht="21.6" x14ac:dyDescent="0.3">
      <c r="A1135" s="85" t="s">
        <v>5803</v>
      </c>
      <c r="B1135" s="86" t="s">
        <v>626</v>
      </c>
      <c r="C1135" s="87" t="s">
        <v>7449</v>
      </c>
      <c r="D1135" s="270">
        <f>+'Res att e accert plur'!G371</f>
        <v>0</v>
      </c>
      <c r="E1135" s="271"/>
      <c r="F1135" s="37" t="s">
        <v>5804</v>
      </c>
      <c r="G1135" s="37" t="s">
        <v>6963</v>
      </c>
      <c r="H1135" s="37" t="s">
        <v>5796</v>
      </c>
      <c r="I1135" s="37">
        <v>2</v>
      </c>
      <c r="J1135" s="37" t="s">
        <v>5805</v>
      </c>
      <c r="K1135" s="37" t="s">
        <v>6122</v>
      </c>
      <c r="L1135" s="38"/>
    </row>
    <row r="1136" spans="1:12" ht="21.6" x14ac:dyDescent="0.3">
      <c r="A1136" s="85" t="s">
        <v>5803</v>
      </c>
      <c r="B1136" s="86" t="s">
        <v>628</v>
      </c>
      <c r="C1136" s="87" t="s">
        <v>7450</v>
      </c>
      <c r="D1136" s="270">
        <f>+'Res att e accert plur'!G372</f>
        <v>0</v>
      </c>
      <c r="E1136" s="271"/>
      <c r="F1136" s="37" t="s">
        <v>5804</v>
      </c>
      <c r="G1136" s="37" t="s">
        <v>6963</v>
      </c>
      <c r="H1136" s="37" t="s">
        <v>5796</v>
      </c>
      <c r="I1136" s="37">
        <v>2</v>
      </c>
      <c r="J1136" s="37" t="s">
        <v>5805</v>
      </c>
      <c r="K1136" s="37" t="s">
        <v>6122</v>
      </c>
      <c r="L1136" s="38"/>
    </row>
    <row r="1137" spans="1:12" ht="21.6" x14ac:dyDescent="0.3">
      <c r="A1137" s="85" t="s">
        <v>5803</v>
      </c>
      <c r="B1137" s="86" t="s">
        <v>630</v>
      </c>
      <c r="C1137" s="87" t="s">
        <v>7451</v>
      </c>
      <c r="D1137" s="270">
        <f>+'Res att e accert plur'!G373</f>
        <v>0</v>
      </c>
      <c r="E1137" s="271"/>
      <c r="F1137" s="37" t="s">
        <v>5804</v>
      </c>
      <c r="G1137" s="37" t="s">
        <v>6963</v>
      </c>
      <c r="H1137" s="37" t="s">
        <v>5796</v>
      </c>
      <c r="I1137" s="37">
        <v>2</v>
      </c>
      <c r="J1137" s="37" t="s">
        <v>5805</v>
      </c>
      <c r="K1137" s="37" t="s">
        <v>6122</v>
      </c>
      <c r="L1137" s="38"/>
    </row>
    <row r="1138" spans="1:12" ht="21.6" x14ac:dyDescent="0.3">
      <c r="A1138" s="85" t="s">
        <v>5803</v>
      </c>
      <c r="B1138" s="86" t="s">
        <v>632</v>
      </c>
      <c r="C1138" s="87" t="s">
        <v>7452</v>
      </c>
      <c r="D1138" s="270">
        <f>+'Res att e accert plur'!G374</f>
        <v>0</v>
      </c>
      <c r="E1138" s="271"/>
      <c r="F1138" s="37" t="s">
        <v>5804</v>
      </c>
      <c r="G1138" s="37" t="s">
        <v>6963</v>
      </c>
      <c r="H1138" s="37" t="s">
        <v>5796</v>
      </c>
      <c r="I1138" s="37">
        <v>2</v>
      </c>
      <c r="J1138" s="37" t="s">
        <v>5805</v>
      </c>
      <c r="K1138" s="37" t="s">
        <v>6122</v>
      </c>
      <c r="L1138" s="38"/>
    </row>
    <row r="1139" spans="1:12" ht="21.6" x14ac:dyDescent="0.3">
      <c r="A1139" s="85" t="s">
        <v>5803</v>
      </c>
      <c r="B1139" s="86" t="s">
        <v>634</v>
      </c>
      <c r="C1139" s="87" t="s">
        <v>7453</v>
      </c>
      <c r="D1139" s="270">
        <f>+'Res att e accert plur'!G375</f>
        <v>0</v>
      </c>
      <c r="E1139" s="271"/>
      <c r="F1139" s="37" t="s">
        <v>5804</v>
      </c>
      <c r="G1139" s="37" t="s">
        <v>6963</v>
      </c>
      <c r="H1139" s="37" t="s">
        <v>5796</v>
      </c>
      <c r="I1139" s="37">
        <v>2</v>
      </c>
      <c r="J1139" s="37" t="s">
        <v>5805</v>
      </c>
      <c r="K1139" s="37" t="s">
        <v>6122</v>
      </c>
      <c r="L1139" s="38"/>
    </row>
    <row r="1140" spans="1:12" ht="21.6" x14ac:dyDescent="0.3">
      <c r="A1140" s="85" t="s">
        <v>5803</v>
      </c>
      <c r="B1140" s="86" t="s">
        <v>636</v>
      </c>
      <c r="C1140" s="87" t="s">
        <v>7454</v>
      </c>
      <c r="D1140" s="270">
        <f>+'Res att e accert plur'!G376</f>
        <v>0</v>
      </c>
      <c r="E1140" s="271"/>
      <c r="F1140" s="37" t="s">
        <v>5804</v>
      </c>
      <c r="G1140" s="37" t="s">
        <v>6963</v>
      </c>
      <c r="H1140" s="37" t="s">
        <v>5796</v>
      </c>
      <c r="I1140" s="37">
        <v>2</v>
      </c>
      <c r="J1140" s="37" t="s">
        <v>5805</v>
      </c>
      <c r="K1140" s="37" t="s">
        <v>6122</v>
      </c>
      <c r="L1140" s="38"/>
    </row>
    <row r="1141" spans="1:12" ht="21.6" x14ac:dyDescent="0.3">
      <c r="A1141" s="85" t="s">
        <v>5803</v>
      </c>
      <c r="B1141" s="86" t="s">
        <v>638</v>
      </c>
      <c r="C1141" s="87" t="s">
        <v>7455</v>
      </c>
      <c r="D1141" s="270">
        <f>+'Res att e accert plur'!G377</f>
        <v>0</v>
      </c>
      <c r="E1141" s="271"/>
      <c r="F1141" s="37" t="s">
        <v>5804</v>
      </c>
      <c r="G1141" s="37" t="s">
        <v>6963</v>
      </c>
      <c r="H1141" s="37" t="s">
        <v>5796</v>
      </c>
      <c r="I1141" s="37">
        <v>2</v>
      </c>
      <c r="J1141" s="37" t="s">
        <v>5805</v>
      </c>
      <c r="K1141" s="37" t="s">
        <v>6122</v>
      </c>
      <c r="L1141" s="38"/>
    </row>
    <row r="1142" spans="1:12" ht="21.6" x14ac:dyDescent="0.3">
      <c r="A1142" s="85" t="s">
        <v>5803</v>
      </c>
      <c r="B1142" s="86" t="s">
        <v>640</v>
      </c>
      <c r="C1142" s="87" t="s">
        <v>7456</v>
      </c>
      <c r="D1142" s="270">
        <f>+'Res att e accert plur'!G378</f>
        <v>0</v>
      </c>
      <c r="E1142" s="271"/>
      <c r="F1142" s="37" t="s">
        <v>5804</v>
      </c>
      <c r="G1142" s="37" t="s">
        <v>6963</v>
      </c>
      <c r="H1142" s="37" t="s">
        <v>5796</v>
      </c>
      <c r="I1142" s="37">
        <v>2</v>
      </c>
      <c r="J1142" s="37" t="s">
        <v>5805</v>
      </c>
      <c r="K1142" s="37" t="s">
        <v>6122</v>
      </c>
      <c r="L1142" s="38"/>
    </row>
    <row r="1143" spans="1:12" ht="21.6" x14ac:dyDescent="0.3">
      <c r="A1143" s="85" t="s">
        <v>5803</v>
      </c>
      <c r="B1143" s="86" t="s">
        <v>642</v>
      </c>
      <c r="C1143" s="87" t="s">
        <v>7457</v>
      </c>
      <c r="D1143" s="270">
        <f>+'Res att e accert plur'!G379</f>
        <v>0</v>
      </c>
      <c r="E1143" s="271"/>
      <c r="F1143" s="37" t="s">
        <v>5804</v>
      </c>
      <c r="G1143" s="37" t="s">
        <v>6963</v>
      </c>
      <c r="H1143" s="37" t="s">
        <v>5796</v>
      </c>
      <c r="I1143" s="37">
        <v>2</v>
      </c>
      <c r="J1143" s="37" t="s">
        <v>5805</v>
      </c>
      <c r="K1143" s="37" t="s">
        <v>6122</v>
      </c>
      <c r="L1143" s="38"/>
    </row>
    <row r="1144" spans="1:12" ht="21.6" x14ac:dyDescent="0.3">
      <c r="A1144" s="85" t="s">
        <v>5803</v>
      </c>
      <c r="B1144" s="86" t="s">
        <v>644</v>
      </c>
      <c r="C1144" s="87" t="s">
        <v>7458</v>
      </c>
      <c r="D1144" s="270">
        <f>+'Res att e accert plur'!G380</f>
        <v>0</v>
      </c>
      <c r="E1144" s="271"/>
      <c r="F1144" s="37" t="s">
        <v>5804</v>
      </c>
      <c r="G1144" s="37" t="s">
        <v>6963</v>
      </c>
      <c r="H1144" s="37" t="s">
        <v>5796</v>
      </c>
      <c r="I1144" s="37">
        <v>2</v>
      </c>
      <c r="J1144" s="37" t="s">
        <v>5805</v>
      </c>
      <c r="K1144" s="37" t="s">
        <v>6122</v>
      </c>
      <c r="L1144" s="38"/>
    </row>
    <row r="1145" spans="1:12" ht="21.6" x14ac:dyDescent="0.3">
      <c r="A1145" s="85" t="s">
        <v>5803</v>
      </c>
      <c r="B1145" s="86" t="s">
        <v>646</v>
      </c>
      <c r="C1145" s="87" t="s">
        <v>7459</v>
      </c>
      <c r="D1145" s="270">
        <f>+'Res att e accert plur'!G381</f>
        <v>0</v>
      </c>
      <c r="E1145" s="271"/>
      <c r="F1145" s="37" t="s">
        <v>5804</v>
      </c>
      <c r="G1145" s="37" t="s">
        <v>6963</v>
      </c>
      <c r="H1145" s="37" t="s">
        <v>5796</v>
      </c>
      <c r="I1145" s="37">
        <v>2</v>
      </c>
      <c r="J1145" s="37" t="s">
        <v>5805</v>
      </c>
      <c r="K1145" s="37" t="s">
        <v>6122</v>
      </c>
      <c r="L1145" s="38"/>
    </row>
    <row r="1146" spans="1:12" ht="21.6" x14ac:dyDescent="0.3">
      <c r="A1146" s="85" t="s">
        <v>5803</v>
      </c>
      <c r="B1146" s="86" t="s">
        <v>648</v>
      </c>
      <c r="C1146" s="87" t="s">
        <v>7460</v>
      </c>
      <c r="D1146" s="270">
        <f>+'Res att e accert plur'!G382</f>
        <v>0</v>
      </c>
      <c r="E1146" s="271"/>
      <c r="F1146" s="37" t="s">
        <v>5804</v>
      </c>
      <c r="G1146" s="37" t="s">
        <v>6963</v>
      </c>
      <c r="H1146" s="37" t="s">
        <v>5796</v>
      </c>
      <c r="I1146" s="37">
        <v>2</v>
      </c>
      <c r="J1146" s="37" t="s">
        <v>5805</v>
      </c>
      <c r="K1146" s="37" t="s">
        <v>6122</v>
      </c>
      <c r="L1146" s="38"/>
    </row>
    <row r="1147" spans="1:12" ht="21.6" x14ac:dyDescent="0.3">
      <c r="A1147" s="85" t="s">
        <v>5803</v>
      </c>
      <c r="B1147" s="86" t="s">
        <v>650</v>
      </c>
      <c r="C1147" s="87" t="s">
        <v>7461</v>
      </c>
      <c r="D1147" s="270">
        <f>+'Res att e accert plur'!G383</f>
        <v>0</v>
      </c>
      <c r="E1147" s="271"/>
      <c r="F1147" s="37" t="s">
        <v>5804</v>
      </c>
      <c r="G1147" s="37" t="s">
        <v>6963</v>
      </c>
      <c r="H1147" s="37" t="s">
        <v>5796</v>
      </c>
      <c r="I1147" s="37">
        <v>2</v>
      </c>
      <c r="J1147" s="37" t="s">
        <v>5805</v>
      </c>
      <c r="K1147" s="37" t="s">
        <v>6122</v>
      </c>
      <c r="L1147" s="38"/>
    </row>
    <row r="1148" spans="1:12" ht="21.6" x14ac:dyDescent="0.3">
      <c r="A1148" s="85" t="s">
        <v>5803</v>
      </c>
      <c r="B1148" s="86" t="s">
        <v>652</v>
      </c>
      <c r="C1148" s="87" t="s">
        <v>7462</v>
      </c>
      <c r="D1148" s="270">
        <f>+'Res att e accert plur'!G384</f>
        <v>0</v>
      </c>
      <c r="E1148" s="271"/>
      <c r="F1148" s="37" t="s">
        <v>5804</v>
      </c>
      <c r="G1148" s="37" t="s">
        <v>6963</v>
      </c>
      <c r="H1148" s="37" t="s">
        <v>5796</v>
      </c>
      <c r="I1148" s="37">
        <v>2</v>
      </c>
      <c r="J1148" s="37" t="s">
        <v>5805</v>
      </c>
      <c r="K1148" s="37" t="s">
        <v>6122</v>
      </c>
      <c r="L1148" s="38"/>
    </row>
    <row r="1149" spans="1:12" ht="21.6" x14ac:dyDescent="0.3">
      <c r="A1149" s="85" t="s">
        <v>5803</v>
      </c>
      <c r="B1149" s="86" t="s">
        <v>654</v>
      </c>
      <c r="C1149" s="87" t="s">
        <v>7463</v>
      </c>
      <c r="D1149" s="270">
        <f>+'Res att e accert plur'!G385</f>
        <v>0</v>
      </c>
      <c r="E1149" s="271"/>
      <c r="F1149" s="37" t="s">
        <v>5804</v>
      </c>
      <c r="G1149" s="37" t="s">
        <v>6963</v>
      </c>
      <c r="H1149" s="37" t="s">
        <v>5796</v>
      </c>
      <c r="I1149" s="37">
        <v>2</v>
      </c>
      <c r="J1149" s="37" t="s">
        <v>5805</v>
      </c>
      <c r="K1149" s="37" t="s">
        <v>6122</v>
      </c>
      <c r="L1149" s="38"/>
    </row>
    <row r="1150" spans="1:12" ht="21.6" x14ac:dyDescent="0.3">
      <c r="A1150" s="85" t="s">
        <v>5803</v>
      </c>
      <c r="B1150" s="86" t="s">
        <v>656</v>
      </c>
      <c r="C1150" s="87" t="s">
        <v>7464</v>
      </c>
      <c r="D1150" s="270">
        <f>+'Res att e accert plur'!G386</f>
        <v>0</v>
      </c>
      <c r="E1150" s="271"/>
      <c r="F1150" s="37" t="s">
        <v>5804</v>
      </c>
      <c r="G1150" s="37" t="s">
        <v>6963</v>
      </c>
      <c r="H1150" s="37" t="s">
        <v>5796</v>
      </c>
      <c r="I1150" s="37">
        <v>2</v>
      </c>
      <c r="J1150" s="37" t="s">
        <v>5805</v>
      </c>
      <c r="K1150" s="37" t="s">
        <v>6122</v>
      </c>
      <c r="L1150" s="38"/>
    </row>
    <row r="1151" spans="1:12" ht="21.6" x14ac:dyDescent="0.3">
      <c r="A1151" s="85" t="s">
        <v>5803</v>
      </c>
      <c r="B1151" s="86" t="s">
        <v>658</v>
      </c>
      <c r="C1151" s="87" t="s">
        <v>7465</v>
      </c>
      <c r="D1151" s="270">
        <f>+'Res att e accert plur'!G387</f>
        <v>0</v>
      </c>
      <c r="E1151" s="271"/>
      <c r="F1151" s="37" t="s">
        <v>5804</v>
      </c>
      <c r="G1151" s="37" t="s">
        <v>6963</v>
      </c>
      <c r="H1151" s="37" t="s">
        <v>5796</v>
      </c>
      <c r="I1151" s="37">
        <v>2</v>
      </c>
      <c r="J1151" s="37" t="s">
        <v>5805</v>
      </c>
      <c r="K1151" s="37" t="s">
        <v>6122</v>
      </c>
      <c r="L1151" s="38"/>
    </row>
    <row r="1152" spans="1:12" ht="21.6" x14ac:dyDescent="0.3">
      <c r="A1152" s="85" t="s">
        <v>5803</v>
      </c>
      <c r="B1152" s="86" t="s">
        <v>660</v>
      </c>
      <c r="C1152" s="87" t="s">
        <v>7466</v>
      </c>
      <c r="D1152" s="270">
        <f>+'Res att e accert plur'!G388</f>
        <v>0</v>
      </c>
      <c r="E1152" s="271"/>
      <c r="F1152" s="37" t="s">
        <v>5804</v>
      </c>
      <c r="G1152" s="37" t="s">
        <v>6963</v>
      </c>
      <c r="H1152" s="37" t="s">
        <v>5796</v>
      </c>
      <c r="I1152" s="37">
        <v>2</v>
      </c>
      <c r="J1152" s="37" t="s">
        <v>5805</v>
      </c>
      <c r="K1152" s="37" t="s">
        <v>6122</v>
      </c>
      <c r="L1152" s="38"/>
    </row>
    <row r="1153" spans="1:12" ht="25.5" customHeight="1" x14ac:dyDescent="0.3">
      <c r="A1153" s="33" t="s">
        <v>5802</v>
      </c>
      <c r="B1153" s="39" t="s">
        <v>7467</v>
      </c>
      <c r="C1153" s="40" t="s">
        <v>7468</v>
      </c>
      <c r="D1153" s="271">
        <f>SUM(D1154:D1156)</f>
        <v>0</v>
      </c>
      <c r="E1153" s="271"/>
      <c r="F1153" s="37"/>
      <c r="G1153" s="37"/>
      <c r="H1153" s="37"/>
      <c r="I1153" s="37"/>
      <c r="J1153" s="37"/>
      <c r="K1153" s="37"/>
      <c r="L1153" s="38"/>
    </row>
    <row r="1154" spans="1:12" ht="21.6" x14ac:dyDescent="0.3">
      <c r="A1154" s="85" t="s">
        <v>5803</v>
      </c>
      <c r="B1154" s="86" t="s">
        <v>662</v>
      </c>
      <c r="C1154" s="87" t="s">
        <v>7469</v>
      </c>
      <c r="D1154" s="270">
        <f>+'Res att e accert plur'!G389</f>
        <v>0</v>
      </c>
      <c r="E1154" s="271"/>
      <c r="F1154" s="37" t="s">
        <v>5804</v>
      </c>
      <c r="G1154" s="37" t="s">
        <v>6963</v>
      </c>
      <c r="H1154" s="37" t="s">
        <v>5796</v>
      </c>
      <c r="I1154" s="37">
        <v>2</v>
      </c>
      <c r="J1154" s="37" t="s">
        <v>5805</v>
      </c>
      <c r="K1154" s="37" t="s">
        <v>6122</v>
      </c>
      <c r="L1154" s="38"/>
    </row>
    <row r="1155" spans="1:12" ht="21.6" x14ac:dyDescent="0.3">
      <c r="A1155" s="85" t="s">
        <v>5803</v>
      </c>
      <c r="B1155" s="86" t="s">
        <v>664</v>
      </c>
      <c r="C1155" s="87" t="s">
        <v>7470</v>
      </c>
      <c r="D1155" s="270">
        <f>+'Res att e accert plur'!G390</f>
        <v>0</v>
      </c>
      <c r="E1155" s="271"/>
      <c r="F1155" s="37" t="s">
        <v>5804</v>
      </c>
      <c r="G1155" s="37" t="s">
        <v>6963</v>
      </c>
      <c r="H1155" s="37" t="s">
        <v>5796</v>
      </c>
      <c r="I1155" s="37">
        <v>2</v>
      </c>
      <c r="J1155" s="37" t="s">
        <v>5805</v>
      </c>
      <c r="K1155" s="37" t="s">
        <v>6122</v>
      </c>
      <c r="L1155" s="38"/>
    </row>
    <row r="1156" spans="1:12" ht="21.6" x14ac:dyDescent="0.3">
      <c r="A1156" s="85" t="s">
        <v>5803</v>
      </c>
      <c r="B1156" s="86" t="s">
        <v>666</v>
      </c>
      <c r="C1156" s="87" t="s">
        <v>7471</v>
      </c>
      <c r="D1156" s="270">
        <f>+'Res att e accert plur'!G391</f>
        <v>0</v>
      </c>
      <c r="E1156" s="271"/>
      <c r="F1156" s="37" t="s">
        <v>5804</v>
      </c>
      <c r="G1156" s="37" t="s">
        <v>6963</v>
      </c>
      <c r="H1156" s="37" t="s">
        <v>5796</v>
      </c>
      <c r="I1156" s="37">
        <v>2</v>
      </c>
      <c r="J1156" s="37" t="s">
        <v>5805</v>
      </c>
      <c r="K1156" s="37" t="s">
        <v>6122</v>
      </c>
      <c r="L1156" s="38"/>
    </row>
    <row r="1157" spans="1:12" ht="25.5" customHeight="1" x14ac:dyDescent="0.3">
      <c r="A1157" s="33" t="s">
        <v>5802</v>
      </c>
      <c r="B1157" s="39" t="s">
        <v>7472</v>
      </c>
      <c r="C1157" s="40" t="s">
        <v>7473</v>
      </c>
      <c r="D1157" s="271">
        <f>+D1158</f>
        <v>0</v>
      </c>
      <c r="E1157" s="271"/>
      <c r="F1157" s="37"/>
      <c r="G1157" s="37"/>
      <c r="H1157" s="37"/>
      <c r="I1157" s="37"/>
      <c r="J1157" s="37"/>
      <c r="K1157" s="37"/>
      <c r="L1157" s="38"/>
    </row>
    <row r="1158" spans="1:12" ht="21.6" x14ac:dyDescent="0.3">
      <c r="A1158" s="85" t="s">
        <v>5803</v>
      </c>
      <c r="B1158" s="86" t="s">
        <v>668</v>
      </c>
      <c r="C1158" s="87" t="s">
        <v>7474</v>
      </c>
      <c r="D1158" s="270">
        <f>+'Res att e accert plur'!G392</f>
        <v>0</v>
      </c>
      <c r="E1158" s="271"/>
      <c r="F1158" s="37" t="s">
        <v>5804</v>
      </c>
      <c r="G1158" s="37" t="s">
        <v>6963</v>
      </c>
      <c r="H1158" s="37" t="s">
        <v>5796</v>
      </c>
      <c r="I1158" s="37">
        <v>2</v>
      </c>
      <c r="J1158" s="37" t="s">
        <v>5805</v>
      </c>
      <c r="K1158" s="37" t="s">
        <v>6122</v>
      </c>
      <c r="L1158" s="38"/>
    </row>
    <row r="1159" spans="1:12" ht="30" customHeight="1" x14ac:dyDescent="0.3">
      <c r="A1159" s="33" t="s">
        <v>5801</v>
      </c>
      <c r="B1159" s="34" t="s">
        <v>7475</v>
      </c>
      <c r="C1159" s="35" t="s">
        <v>7476</v>
      </c>
      <c r="D1159" s="321">
        <f>+D1160</f>
        <v>0</v>
      </c>
      <c r="E1159" s="321"/>
      <c r="F1159" s="37"/>
      <c r="G1159" s="37"/>
      <c r="H1159" s="37"/>
      <c r="I1159" s="37"/>
      <c r="J1159" s="37"/>
      <c r="K1159" s="37"/>
      <c r="L1159" s="38"/>
    </row>
    <row r="1160" spans="1:12" ht="24.75" customHeight="1" x14ac:dyDescent="0.3">
      <c r="A1160" s="33" t="s">
        <v>5802</v>
      </c>
      <c r="B1160" s="39" t="s">
        <v>7477</v>
      </c>
      <c r="C1160" s="40" t="s">
        <v>7478</v>
      </c>
      <c r="D1160" s="271">
        <f>+D1161</f>
        <v>0</v>
      </c>
      <c r="E1160" s="271"/>
      <c r="F1160" s="37"/>
      <c r="G1160" s="37"/>
      <c r="H1160" s="37"/>
      <c r="I1160" s="37"/>
      <c r="J1160" s="37"/>
      <c r="K1160" s="37"/>
      <c r="L1160" s="38"/>
    </row>
    <row r="1161" spans="1:12" ht="21.6" x14ac:dyDescent="0.3">
      <c r="A1161" s="85" t="s">
        <v>5803</v>
      </c>
      <c r="B1161" s="86" t="s">
        <v>670</v>
      </c>
      <c r="C1161" s="87" t="s">
        <v>7478</v>
      </c>
      <c r="D1161" s="270">
        <f>+'Res att e accert plur'!G393</f>
        <v>0</v>
      </c>
      <c r="E1161" s="271"/>
      <c r="F1161" s="37" t="s">
        <v>5804</v>
      </c>
      <c r="G1161" s="37" t="s">
        <v>6963</v>
      </c>
      <c r="H1161" s="37" t="s">
        <v>5796</v>
      </c>
      <c r="I1161" s="37">
        <v>2</v>
      </c>
      <c r="J1161" s="37" t="s">
        <v>5805</v>
      </c>
      <c r="K1161" s="37" t="s">
        <v>6220</v>
      </c>
      <c r="L1161" s="38"/>
    </row>
    <row r="1162" spans="1:12" ht="25.5" customHeight="1" x14ac:dyDescent="0.3">
      <c r="A1162" s="33" t="s">
        <v>5801</v>
      </c>
      <c r="B1162" s="34" t="s">
        <v>7479</v>
      </c>
      <c r="C1162" s="35" t="s">
        <v>7480</v>
      </c>
      <c r="D1162" s="321">
        <f>+D1163</f>
        <v>0</v>
      </c>
      <c r="E1162" s="321"/>
      <c r="F1162" s="37"/>
      <c r="G1162" s="37"/>
      <c r="H1162" s="37"/>
      <c r="I1162" s="37"/>
      <c r="J1162" s="37"/>
      <c r="K1162" s="37"/>
      <c r="L1162" s="38"/>
    </row>
    <row r="1163" spans="1:12" ht="23.25" customHeight="1" x14ac:dyDescent="0.3">
      <c r="A1163" s="33" t="s">
        <v>5802</v>
      </c>
      <c r="B1163" s="39" t="s">
        <v>7481</v>
      </c>
      <c r="C1163" s="40" t="s">
        <v>7482</v>
      </c>
      <c r="D1163" s="271">
        <f>+D1164</f>
        <v>0</v>
      </c>
      <c r="E1163" s="271"/>
      <c r="F1163" s="37"/>
      <c r="G1163" s="37"/>
      <c r="H1163" s="37"/>
      <c r="I1163" s="37"/>
      <c r="J1163" s="37"/>
      <c r="K1163" s="37"/>
      <c r="L1163" s="38"/>
    </row>
    <row r="1164" spans="1:12" ht="21.6" x14ac:dyDescent="0.3">
      <c r="A1164" s="85" t="s">
        <v>5803</v>
      </c>
      <c r="B1164" s="86" t="s">
        <v>672</v>
      </c>
      <c r="C1164" s="87" t="s">
        <v>7483</v>
      </c>
      <c r="D1164" s="270">
        <f>+'Res att e accert plur'!G394</f>
        <v>0</v>
      </c>
      <c r="E1164" s="271"/>
      <c r="F1164" s="37" t="s">
        <v>5804</v>
      </c>
      <c r="G1164" s="37" t="s">
        <v>6963</v>
      </c>
      <c r="H1164" s="37" t="s">
        <v>5796</v>
      </c>
      <c r="I1164" s="37">
        <v>2</v>
      </c>
      <c r="J1164" s="37" t="s">
        <v>5805</v>
      </c>
      <c r="K1164" s="37" t="s">
        <v>6225</v>
      </c>
      <c r="L1164" s="38"/>
    </row>
    <row r="1165" spans="1:12" ht="23.25" customHeight="1" x14ac:dyDescent="0.3">
      <c r="A1165" s="33" t="s">
        <v>5801</v>
      </c>
      <c r="B1165" s="34" t="s">
        <v>7484</v>
      </c>
      <c r="C1165" s="35" t="s">
        <v>7485</v>
      </c>
      <c r="D1165" s="321">
        <f>+D1166+D1168</f>
        <v>0</v>
      </c>
      <c r="E1165" s="321"/>
      <c r="F1165" s="37"/>
      <c r="G1165" s="37"/>
      <c r="H1165" s="37"/>
      <c r="I1165" s="37"/>
      <c r="J1165" s="37"/>
      <c r="K1165" s="37"/>
      <c r="L1165" s="38"/>
    </row>
    <row r="1166" spans="1:12" ht="25.5" customHeight="1" x14ac:dyDescent="0.3">
      <c r="A1166" s="33" t="s">
        <v>5802</v>
      </c>
      <c r="B1166" s="39" t="s">
        <v>7486</v>
      </c>
      <c r="C1166" s="40" t="s">
        <v>7487</v>
      </c>
      <c r="D1166" s="271">
        <f>+D1167</f>
        <v>0</v>
      </c>
      <c r="E1166" s="271"/>
      <c r="F1166" s="37"/>
      <c r="G1166" s="37"/>
      <c r="H1166" s="37"/>
      <c r="I1166" s="37"/>
      <c r="J1166" s="37"/>
      <c r="K1166" s="37"/>
      <c r="L1166" s="38"/>
    </row>
    <row r="1167" spans="1:12" ht="21.6" x14ac:dyDescent="0.3">
      <c r="A1167" s="85" t="s">
        <v>5803</v>
      </c>
      <c r="B1167" s="86" t="s">
        <v>674</v>
      </c>
      <c r="C1167" s="87" t="s">
        <v>7487</v>
      </c>
      <c r="D1167" s="270">
        <f>+'Res att e accert plur'!G395</f>
        <v>0</v>
      </c>
      <c r="E1167" s="271"/>
      <c r="F1167" s="37" t="s">
        <v>5804</v>
      </c>
      <c r="G1167" s="37" t="s">
        <v>6963</v>
      </c>
      <c r="H1167" s="37" t="s">
        <v>5796</v>
      </c>
      <c r="I1167" s="37">
        <v>2</v>
      </c>
      <c r="J1167" s="37" t="s">
        <v>5805</v>
      </c>
      <c r="K1167" s="37" t="s">
        <v>6816</v>
      </c>
      <c r="L1167" s="38"/>
    </row>
    <row r="1168" spans="1:12" ht="28.5" customHeight="1" x14ac:dyDescent="0.3">
      <c r="A1168" s="33" t="s">
        <v>5802</v>
      </c>
      <c r="B1168" s="39" t="s">
        <v>7488</v>
      </c>
      <c r="C1168" s="40" t="s">
        <v>7489</v>
      </c>
      <c r="D1168" s="271">
        <f>+D1169+D1170</f>
        <v>0</v>
      </c>
      <c r="E1168" s="271"/>
      <c r="F1168" s="37"/>
      <c r="G1168" s="37"/>
      <c r="H1168" s="37"/>
      <c r="I1168" s="37"/>
      <c r="J1168" s="37"/>
      <c r="K1168" s="37"/>
      <c r="L1168" s="38"/>
    </row>
    <row r="1169" spans="1:12" ht="21.6" x14ac:dyDescent="0.3">
      <c r="A1169" s="85" t="s">
        <v>5803</v>
      </c>
      <c r="B1169" s="86" t="s">
        <v>676</v>
      </c>
      <c r="C1169" s="87" t="s">
        <v>7490</v>
      </c>
      <c r="D1169" s="270">
        <f>+'Res att e accert plur'!G396</f>
        <v>0</v>
      </c>
      <c r="E1169" s="271"/>
      <c r="F1169" s="37" t="s">
        <v>5804</v>
      </c>
      <c r="G1169" s="37" t="s">
        <v>6963</v>
      </c>
      <c r="H1169" s="37" t="s">
        <v>5796</v>
      </c>
      <c r="I1169" s="37">
        <v>2</v>
      </c>
      <c r="J1169" s="37" t="s">
        <v>5805</v>
      </c>
      <c r="K1169" s="37" t="s">
        <v>6816</v>
      </c>
      <c r="L1169" s="38"/>
    </row>
    <row r="1170" spans="1:12" ht="21.6" x14ac:dyDescent="0.3">
      <c r="A1170" s="85" t="s">
        <v>5803</v>
      </c>
      <c r="B1170" s="86" t="s">
        <v>678</v>
      </c>
      <c r="C1170" s="87" t="s">
        <v>7491</v>
      </c>
      <c r="D1170" s="270">
        <f>+'Res att e accert plur'!G397</f>
        <v>0</v>
      </c>
      <c r="E1170" s="271"/>
      <c r="F1170" s="37" t="s">
        <v>5804</v>
      </c>
      <c r="G1170" s="37" t="s">
        <v>6963</v>
      </c>
      <c r="H1170" s="37" t="s">
        <v>5796</v>
      </c>
      <c r="I1170" s="37">
        <v>2</v>
      </c>
      <c r="J1170" s="37" t="s">
        <v>5805</v>
      </c>
      <c r="K1170" s="37" t="s">
        <v>6816</v>
      </c>
      <c r="L1170" s="38"/>
    </row>
    <row r="1171" spans="1:12" ht="30" customHeight="1" x14ac:dyDescent="0.3">
      <c r="A1171" s="33" t="s">
        <v>5801</v>
      </c>
      <c r="B1171" s="34" t="s">
        <v>7492</v>
      </c>
      <c r="C1171" s="35" t="s">
        <v>7493</v>
      </c>
      <c r="D1171" s="321">
        <f>+D1172+D1186+D1207+D1211</f>
        <v>0</v>
      </c>
      <c r="E1171" s="321"/>
      <c r="F1171" s="37"/>
      <c r="G1171" s="37"/>
      <c r="H1171" s="37"/>
      <c r="I1171" s="37"/>
      <c r="J1171" s="37"/>
      <c r="K1171" s="37"/>
      <c r="L1171" s="38"/>
    </row>
    <row r="1172" spans="1:12" ht="24.75" customHeight="1" x14ac:dyDescent="0.3">
      <c r="A1172" s="33" t="s">
        <v>5802</v>
      </c>
      <c r="B1172" s="39" t="s">
        <v>7494</v>
      </c>
      <c r="C1172" s="40" t="s">
        <v>7495</v>
      </c>
      <c r="D1172" s="271">
        <f>SUM(D1173:D1185)</f>
        <v>0</v>
      </c>
      <c r="E1172" s="271"/>
      <c r="F1172" s="37"/>
      <c r="G1172" s="37"/>
      <c r="H1172" s="37"/>
      <c r="I1172" s="37"/>
      <c r="J1172" s="37"/>
      <c r="K1172" s="37"/>
      <c r="L1172" s="38"/>
    </row>
    <row r="1173" spans="1:12" ht="21.6" x14ac:dyDescent="0.3">
      <c r="A1173" s="85" t="s">
        <v>5803</v>
      </c>
      <c r="B1173" s="86" t="s">
        <v>680</v>
      </c>
      <c r="C1173" s="87" t="s">
        <v>7496</v>
      </c>
      <c r="D1173" s="270">
        <f>+'Res att e accert plur'!G398</f>
        <v>0</v>
      </c>
      <c r="E1173" s="271"/>
      <c r="F1173" s="37" t="s">
        <v>5804</v>
      </c>
      <c r="G1173" s="37" t="s">
        <v>6963</v>
      </c>
      <c r="H1173" s="37" t="s">
        <v>5796</v>
      </c>
      <c r="I1173" s="37">
        <v>2</v>
      </c>
      <c r="J1173" s="37" t="s">
        <v>5805</v>
      </c>
      <c r="K1173" s="37" t="s">
        <v>6122</v>
      </c>
      <c r="L1173" s="38"/>
    </row>
    <row r="1174" spans="1:12" ht="21.6" x14ac:dyDescent="0.3">
      <c r="A1174" s="85" t="s">
        <v>5803</v>
      </c>
      <c r="B1174" s="86" t="s">
        <v>682</v>
      </c>
      <c r="C1174" s="87" t="s">
        <v>7497</v>
      </c>
      <c r="D1174" s="270">
        <f>+'Res att e accert plur'!G399</f>
        <v>0</v>
      </c>
      <c r="E1174" s="271"/>
      <c r="F1174" s="37" t="s">
        <v>5804</v>
      </c>
      <c r="G1174" s="37" t="s">
        <v>6963</v>
      </c>
      <c r="H1174" s="37" t="s">
        <v>5796</v>
      </c>
      <c r="I1174" s="37">
        <v>2</v>
      </c>
      <c r="J1174" s="37" t="s">
        <v>5805</v>
      </c>
      <c r="K1174" s="37" t="s">
        <v>6122</v>
      </c>
      <c r="L1174" s="38"/>
    </row>
    <row r="1175" spans="1:12" ht="21.6" x14ac:dyDescent="0.3">
      <c r="A1175" s="85" t="s">
        <v>5803</v>
      </c>
      <c r="B1175" s="86" t="s">
        <v>684</v>
      </c>
      <c r="C1175" s="87" t="s">
        <v>7498</v>
      </c>
      <c r="D1175" s="270">
        <f>+'Res att e accert plur'!G400</f>
        <v>0</v>
      </c>
      <c r="E1175" s="271"/>
      <c r="F1175" s="37" t="s">
        <v>5804</v>
      </c>
      <c r="G1175" s="37" t="s">
        <v>6963</v>
      </c>
      <c r="H1175" s="37" t="s">
        <v>5796</v>
      </c>
      <c r="I1175" s="37">
        <v>2</v>
      </c>
      <c r="J1175" s="37" t="s">
        <v>5805</v>
      </c>
      <c r="K1175" s="37" t="s">
        <v>6122</v>
      </c>
      <c r="L1175" s="38"/>
    </row>
    <row r="1176" spans="1:12" ht="21.6" x14ac:dyDescent="0.3">
      <c r="A1176" s="85" t="s">
        <v>5803</v>
      </c>
      <c r="B1176" s="86" t="s">
        <v>686</v>
      </c>
      <c r="C1176" s="87" t="s">
        <v>7499</v>
      </c>
      <c r="D1176" s="270">
        <f>+'Res att e accert plur'!G401</f>
        <v>0</v>
      </c>
      <c r="E1176" s="271"/>
      <c r="F1176" s="37" t="s">
        <v>5804</v>
      </c>
      <c r="G1176" s="37" t="s">
        <v>6963</v>
      </c>
      <c r="H1176" s="37" t="s">
        <v>5796</v>
      </c>
      <c r="I1176" s="37">
        <v>2</v>
      </c>
      <c r="J1176" s="37" t="s">
        <v>5805</v>
      </c>
      <c r="K1176" s="37" t="s">
        <v>6122</v>
      </c>
      <c r="L1176" s="38"/>
    </row>
    <row r="1177" spans="1:12" ht="21.6" x14ac:dyDescent="0.3">
      <c r="A1177" s="85" t="s">
        <v>5803</v>
      </c>
      <c r="B1177" s="86" t="s">
        <v>688</v>
      </c>
      <c r="C1177" s="87" t="s">
        <v>7500</v>
      </c>
      <c r="D1177" s="270">
        <f>+'Res att e accert plur'!G402</f>
        <v>0</v>
      </c>
      <c r="E1177" s="271"/>
      <c r="F1177" s="37" t="s">
        <v>5804</v>
      </c>
      <c r="G1177" s="37" t="s">
        <v>6963</v>
      </c>
      <c r="H1177" s="37" t="s">
        <v>5796</v>
      </c>
      <c r="I1177" s="37">
        <v>2</v>
      </c>
      <c r="J1177" s="37" t="s">
        <v>5805</v>
      </c>
      <c r="K1177" s="37" t="s">
        <v>6122</v>
      </c>
      <c r="L1177" s="38"/>
    </row>
    <row r="1178" spans="1:12" ht="21.6" x14ac:dyDescent="0.3">
      <c r="A1178" s="85" t="s">
        <v>5803</v>
      </c>
      <c r="B1178" s="86" t="s">
        <v>690</v>
      </c>
      <c r="C1178" s="87" t="s">
        <v>7501</v>
      </c>
      <c r="D1178" s="270">
        <f>+'Res att e accert plur'!G403</f>
        <v>0</v>
      </c>
      <c r="E1178" s="271"/>
      <c r="F1178" s="37" t="s">
        <v>5804</v>
      </c>
      <c r="G1178" s="37" t="s">
        <v>6963</v>
      </c>
      <c r="H1178" s="37" t="s">
        <v>5796</v>
      </c>
      <c r="I1178" s="37">
        <v>2</v>
      </c>
      <c r="J1178" s="37" t="s">
        <v>5805</v>
      </c>
      <c r="K1178" s="37" t="s">
        <v>6122</v>
      </c>
      <c r="L1178" s="38"/>
    </row>
    <row r="1179" spans="1:12" ht="21.6" x14ac:dyDescent="0.3">
      <c r="A1179" s="85" t="s">
        <v>5803</v>
      </c>
      <c r="B1179" s="86" t="s">
        <v>692</v>
      </c>
      <c r="C1179" s="87" t="s">
        <v>7502</v>
      </c>
      <c r="D1179" s="270">
        <f>+'Res att e accert plur'!G404</f>
        <v>0</v>
      </c>
      <c r="E1179" s="271"/>
      <c r="F1179" s="37" t="s">
        <v>5804</v>
      </c>
      <c r="G1179" s="37" t="s">
        <v>6963</v>
      </c>
      <c r="H1179" s="37" t="s">
        <v>5796</v>
      </c>
      <c r="I1179" s="37">
        <v>2</v>
      </c>
      <c r="J1179" s="37" t="s">
        <v>5805</v>
      </c>
      <c r="K1179" s="37" t="s">
        <v>6122</v>
      </c>
      <c r="L1179" s="38"/>
    </row>
    <row r="1180" spans="1:12" ht="21.6" x14ac:dyDescent="0.3">
      <c r="A1180" s="85" t="s">
        <v>5803</v>
      </c>
      <c r="B1180" s="86" t="s">
        <v>694</v>
      </c>
      <c r="C1180" s="87" t="s">
        <v>7503</v>
      </c>
      <c r="D1180" s="270">
        <f>+'Res att e accert plur'!G405</f>
        <v>0</v>
      </c>
      <c r="E1180" s="271"/>
      <c r="F1180" s="37" t="s">
        <v>5804</v>
      </c>
      <c r="G1180" s="37" t="s">
        <v>6963</v>
      </c>
      <c r="H1180" s="37" t="s">
        <v>5796</v>
      </c>
      <c r="I1180" s="37">
        <v>2</v>
      </c>
      <c r="J1180" s="37" t="s">
        <v>5805</v>
      </c>
      <c r="K1180" s="37" t="s">
        <v>6122</v>
      </c>
      <c r="L1180" s="38"/>
    </row>
    <row r="1181" spans="1:12" ht="21.6" x14ac:dyDescent="0.3">
      <c r="A1181" s="85" t="s">
        <v>5803</v>
      </c>
      <c r="B1181" s="86" t="s">
        <v>696</v>
      </c>
      <c r="C1181" s="87" t="s">
        <v>7504</v>
      </c>
      <c r="D1181" s="270">
        <f>+'Res att e accert plur'!G406</f>
        <v>0</v>
      </c>
      <c r="E1181" s="271"/>
      <c r="F1181" s="37" t="s">
        <v>5804</v>
      </c>
      <c r="G1181" s="37" t="s">
        <v>6963</v>
      </c>
      <c r="H1181" s="37" t="s">
        <v>5796</v>
      </c>
      <c r="I1181" s="37">
        <v>2</v>
      </c>
      <c r="J1181" s="37" t="s">
        <v>5805</v>
      </c>
      <c r="K1181" s="37" t="s">
        <v>6122</v>
      </c>
      <c r="L1181" s="38"/>
    </row>
    <row r="1182" spans="1:12" ht="21.6" x14ac:dyDescent="0.3">
      <c r="A1182" s="85" t="s">
        <v>5803</v>
      </c>
      <c r="B1182" s="86" t="s">
        <v>698</v>
      </c>
      <c r="C1182" s="87" t="s">
        <v>7505</v>
      </c>
      <c r="D1182" s="270">
        <f>+'Res att e accert plur'!G407</f>
        <v>0</v>
      </c>
      <c r="E1182" s="271"/>
      <c r="F1182" s="37" t="s">
        <v>5804</v>
      </c>
      <c r="G1182" s="37" t="s">
        <v>6963</v>
      </c>
      <c r="H1182" s="37" t="s">
        <v>5796</v>
      </c>
      <c r="I1182" s="37">
        <v>2</v>
      </c>
      <c r="J1182" s="37" t="s">
        <v>5805</v>
      </c>
      <c r="K1182" s="37" t="s">
        <v>6122</v>
      </c>
      <c r="L1182" s="38"/>
    </row>
    <row r="1183" spans="1:12" ht="21.6" x14ac:dyDescent="0.3">
      <c r="A1183" s="85" t="s">
        <v>5803</v>
      </c>
      <c r="B1183" s="86" t="s">
        <v>700</v>
      </c>
      <c r="C1183" s="87" t="s">
        <v>7506</v>
      </c>
      <c r="D1183" s="270">
        <f>+'Res att e accert plur'!G408</f>
        <v>0</v>
      </c>
      <c r="E1183" s="271"/>
      <c r="F1183" s="37" t="s">
        <v>5804</v>
      </c>
      <c r="G1183" s="37" t="s">
        <v>6963</v>
      </c>
      <c r="H1183" s="37" t="s">
        <v>5796</v>
      </c>
      <c r="I1183" s="37">
        <v>2</v>
      </c>
      <c r="J1183" s="37" t="s">
        <v>5805</v>
      </c>
      <c r="K1183" s="37" t="s">
        <v>6122</v>
      </c>
      <c r="L1183" s="38"/>
    </row>
    <row r="1184" spans="1:12" ht="21.6" x14ac:dyDescent="0.3">
      <c r="A1184" s="85" t="s">
        <v>5803</v>
      </c>
      <c r="B1184" s="86" t="s">
        <v>702</v>
      </c>
      <c r="C1184" s="87" t="s">
        <v>7507</v>
      </c>
      <c r="D1184" s="270">
        <f>+'Res att e accert plur'!G409</f>
        <v>0</v>
      </c>
      <c r="E1184" s="271"/>
      <c r="F1184" s="37" t="s">
        <v>5804</v>
      </c>
      <c r="G1184" s="37" t="s">
        <v>6963</v>
      </c>
      <c r="H1184" s="37" t="s">
        <v>5796</v>
      </c>
      <c r="I1184" s="37">
        <v>2</v>
      </c>
      <c r="J1184" s="37" t="s">
        <v>5805</v>
      </c>
      <c r="K1184" s="37" t="s">
        <v>6122</v>
      </c>
      <c r="L1184" s="38"/>
    </row>
    <row r="1185" spans="1:12" ht="21.6" x14ac:dyDescent="0.3">
      <c r="A1185" s="85" t="s">
        <v>5803</v>
      </c>
      <c r="B1185" s="86" t="s">
        <v>704</v>
      </c>
      <c r="C1185" s="87" t="s">
        <v>7508</v>
      </c>
      <c r="D1185" s="270">
        <f>+'Res att e accert plur'!G410</f>
        <v>0</v>
      </c>
      <c r="E1185" s="271"/>
      <c r="F1185" s="37" t="s">
        <v>5804</v>
      </c>
      <c r="G1185" s="37" t="s">
        <v>6963</v>
      </c>
      <c r="H1185" s="37" t="s">
        <v>5796</v>
      </c>
      <c r="I1185" s="37">
        <v>2</v>
      </c>
      <c r="J1185" s="37" t="s">
        <v>5805</v>
      </c>
      <c r="K1185" s="37" t="s">
        <v>6122</v>
      </c>
      <c r="L1185" s="38"/>
    </row>
    <row r="1186" spans="1:12" ht="30" customHeight="1" x14ac:dyDescent="0.3">
      <c r="A1186" s="33" t="s">
        <v>5802</v>
      </c>
      <c r="B1186" s="39" t="s">
        <v>7509</v>
      </c>
      <c r="C1186" s="40" t="s">
        <v>7510</v>
      </c>
      <c r="D1186" s="271">
        <f>SUM(D1187:D1206)</f>
        <v>0</v>
      </c>
      <c r="E1186" s="271"/>
      <c r="F1186" s="37"/>
      <c r="G1186" s="37"/>
      <c r="H1186" s="37"/>
      <c r="I1186" s="37"/>
      <c r="J1186" s="37"/>
      <c r="K1186" s="37"/>
      <c r="L1186" s="38"/>
    </row>
    <row r="1187" spans="1:12" ht="21.6" x14ac:dyDescent="0.3">
      <c r="A1187" s="85" t="s">
        <v>5803</v>
      </c>
      <c r="B1187" s="86" t="s">
        <v>706</v>
      </c>
      <c r="C1187" s="87" t="s">
        <v>7511</v>
      </c>
      <c r="D1187" s="270">
        <f>+'Res att e accert plur'!G411</f>
        <v>0</v>
      </c>
      <c r="E1187" s="271"/>
      <c r="F1187" s="37" t="s">
        <v>5804</v>
      </c>
      <c r="G1187" s="37" t="s">
        <v>6963</v>
      </c>
      <c r="H1187" s="37" t="s">
        <v>5796</v>
      </c>
      <c r="I1187" s="37">
        <v>2</v>
      </c>
      <c r="J1187" s="37" t="s">
        <v>5805</v>
      </c>
      <c r="K1187" s="37" t="s">
        <v>6122</v>
      </c>
      <c r="L1187" s="38"/>
    </row>
    <row r="1188" spans="1:12" ht="21.6" x14ac:dyDescent="0.3">
      <c r="A1188" s="85" t="s">
        <v>5803</v>
      </c>
      <c r="B1188" s="86" t="s">
        <v>708</v>
      </c>
      <c r="C1188" s="87" t="s">
        <v>7512</v>
      </c>
      <c r="D1188" s="270">
        <f>+'Res att e accert plur'!G412</f>
        <v>0</v>
      </c>
      <c r="E1188" s="271"/>
      <c r="F1188" s="37" t="s">
        <v>5804</v>
      </c>
      <c r="G1188" s="37" t="s">
        <v>6963</v>
      </c>
      <c r="H1188" s="37" t="s">
        <v>5796</v>
      </c>
      <c r="I1188" s="37">
        <v>2</v>
      </c>
      <c r="J1188" s="37" t="s">
        <v>5805</v>
      </c>
      <c r="K1188" s="37" t="s">
        <v>6122</v>
      </c>
      <c r="L1188" s="38"/>
    </row>
    <row r="1189" spans="1:12" ht="21.6" x14ac:dyDescent="0.3">
      <c r="A1189" s="85" t="s">
        <v>5803</v>
      </c>
      <c r="B1189" s="86" t="s">
        <v>710</v>
      </c>
      <c r="C1189" s="87" t="s">
        <v>7513</v>
      </c>
      <c r="D1189" s="270">
        <f>+'Res att e accert plur'!G413</f>
        <v>0</v>
      </c>
      <c r="E1189" s="271"/>
      <c r="F1189" s="37" t="s">
        <v>5804</v>
      </c>
      <c r="G1189" s="37" t="s">
        <v>6963</v>
      </c>
      <c r="H1189" s="37" t="s">
        <v>5796</v>
      </c>
      <c r="I1189" s="37">
        <v>2</v>
      </c>
      <c r="J1189" s="37" t="s">
        <v>5805</v>
      </c>
      <c r="K1189" s="37" t="s">
        <v>6122</v>
      </c>
      <c r="L1189" s="38"/>
    </row>
    <row r="1190" spans="1:12" ht="21.6" x14ac:dyDescent="0.3">
      <c r="A1190" s="85" t="s">
        <v>5803</v>
      </c>
      <c r="B1190" s="86" t="s">
        <v>712</v>
      </c>
      <c r="C1190" s="87" t="s">
        <v>7514</v>
      </c>
      <c r="D1190" s="270">
        <f>+'Res att e accert plur'!G414</f>
        <v>0</v>
      </c>
      <c r="E1190" s="271"/>
      <c r="F1190" s="37" t="s">
        <v>5804</v>
      </c>
      <c r="G1190" s="37" t="s">
        <v>6963</v>
      </c>
      <c r="H1190" s="37" t="s">
        <v>5796</v>
      </c>
      <c r="I1190" s="37">
        <v>2</v>
      </c>
      <c r="J1190" s="37" t="s">
        <v>5805</v>
      </c>
      <c r="K1190" s="37" t="s">
        <v>6122</v>
      </c>
      <c r="L1190" s="38"/>
    </row>
    <row r="1191" spans="1:12" ht="21.6" x14ac:dyDescent="0.3">
      <c r="A1191" s="85" t="s">
        <v>5803</v>
      </c>
      <c r="B1191" s="86" t="s">
        <v>714</v>
      </c>
      <c r="C1191" s="87" t="s">
        <v>7515</v>
      </c>
      <c r="D1191" s="270">
        <f>+'Res att e accert plur'!G415</f>
        <v>0</v>
      </c>
      <c r="E1191" s="271"/>
      <c r="F1191" s="37" t="s">
        <v>5804</v>
      </c>
      <c r="G1191" s="37" t="s">
        <v>6963</v>
      </c>
      <c r="H1191" s="37" t="s">
        <v>5796</v>
      </c>
      <c r="I1191" s="37">
        <v>2</v>
      </c>
      <c r="J1191" s="37" t="s">
        <v>5805</v>
      </c>
      <c r="K1191" s="37" t="s">
        <v>6122</v>
      </c>
      <c r="L1191" s="38"/>
    </row>
    <row r="1192" spans="1:12" ht="21.6" x14ac:dyDescent="0.3">
      <c r="A1192" s="85" t="s">
        <v>5803</v>
      </c>
      <c r="B1192" s="86" t="s">
        <v>716</v>
      </c>
      <c r="C1192" s="87" t="s">
        <v>7516</v>
      </c>
      <c r="D1192" s="270">
        <f>+'Res att e accert plur'!G416</f>
        <v>0</v>
      </c>
      <c r="E1192" s="271"/>
      <c r="F1192" s="37" t="s">
        <v>5804</v>
      </c>
      <c r="G1192" s="37" t="s">
        <v>6963</v>
      </c>
      <c r="H1192" s="37" t="s">
        <v>5796</v>
      </c>
      <c r="I1192" s="37">
        <v>2</v>
      </c>
      <c r="J1192" s="37" t="s">
        <v>5805</v>
      </c>
      <c r="K1192" s="37" t="s">
        <v>6122</v>
      </c>
      <c r="L1192" s="38"/>
    </row>
    <row r="1193" spans="1:12" ht="21.6" x14ac:dyDescent="0.3">
      <c r="A1193" s="85" t="s">
        <v>5803</v>
      </c>
      <c r="B1193" s="86" t="s">
        <v>718</v>
      </c>
      <c r="C1193" s="87" t="s">
        <v>7517</v>
      </c>
      <c r="D1193" s="270">
        <f>+'Res att e accert plur'!G417</f>
        <v>0</v>
      </c>
      <c r="E1193" s="271"/>
      <c r="F1193" s="37" t="s">
        <v>5804</v>
      </c>
      <c r="G1193" s="37" t="s">
        <v>6963</v>
      </c>
      <c r="H1193" s="37" t="s">
        <v>5796</v>
      </c>
      <c r="I1193" s="37">
        <v>2</v>
      </c>
      <c r="J1193" s="37" t="s">
        <v>5805</v>
      </c>
      <c r="K1193" s="37" t="s">
        <v>6122</v>
      </c>
      <c r="L1193" s="38"/>
    </row>
    <row r="1194" spans="1:12" ht="21.6" x14ac:dyDescent="0.3">
      <c r="A1194" s="85" t="s">
        <v>5803</v>
      </c>
      <c r="B1194" s="86" t="s">
        <v>720</v>
      </c>
      <c r="C1194" s="87" t="s">
        <v>7518</v>
      </c>
      <c r="D1194" s="270">
        <f>+'Res att e accert plur'!G418</f>
        <v>0</v>
      </c>
      <c r="E1194" s="271"/>
      <c r="F1194" s="37" t="s">
        <v>5804</v>
      </c>
      <c r="G1194" s="37" t="s">
        <v>6963</v>
      </c>
      <c r="H1194" s="37" t="s">
        <v>5796</v>
      </c>
      <c r="I1194" s="37">
        <v>2</v>
      </c>
      <c r="J1194" s="37" t="s">
        <v>5805</v>
      </c>
      <c r="K1194" s="37" t="s">
        <v>6122</v>
      </c>
      <c r="L1194" s="38"/>
    </row>
    <row r="1195" spans="1:12" ht="31.8" x14ac:dyDescent="0.3">
      <c r="A1195" s="85" t="s">
        <v>5803</v>
      </c>
      <c r="B1195" s="86" t="s">
        <v>722</v>
      </c>
      <c r="C1195" s="87" t="s">
        <v>7519</v>
      </c>
      <c r="D1195" s="270">
        <f>+'Res att e accert plur'!G419</f>
        <v>0</v>
      </c>
      <c r="E1195" s="271"/>
      <c r="F1195" s="37" t="s">
        <v>5804</v>
      </c>
      <c r="G1195" s="37" t="s">
        <v>6963</v>
      </c>
      <c r="H1195" s="37" t="s">
        <v>5796</v>
      </c>
      <c r="I1195" s="37">
        <v>2</v>
      </c>
      <c r="J1195" s="37" t="s">
        <v>5805</v>
      </c>
      <c r="K1195" s="37" t="s">
        <v>6122</v>
      </c>
      <c r="L1195" s="38"/>
    </row>
    <row r="1196" spans="1:12" ht="21.6" x14ac:dyDescent="0.3">
      <c r="A1196" s="85" t="s">
        <v>5803</v>
      </c>
      <c r="B1196" s="86" t="s">
        <v>724</v>
      </c>
      <c r="C1196" s="87" t="s">
        <v>7520</v>
      </c>
      <c r="D1196" s="270">
        <f>+'Res att e accert plur'!G420</f>
        <v>0</v>
      </c>
      <c r="E1196" s="271"/>
      <c r="F1196" s="37" t="s">
        <v>5804</v>
      </c>
      <c r="G1196" s="37" t="s">
        <v>6963</v>
      </c>
      <c r="H1196" s="37" t="s">
        <v>5796</v>
      </c>
      <c r="I1196" s="37">
        <v>2</v>
      </c>
      <c r="J1196" s="37" t="s">
        <v>5805</v>
      </c>
      <c r="K1196" s="37" t="s">
        <v>6122</v>
      </c>
      <c r="L1196" s="38"/>
    </row>
    <row r="1197" spans="1:12" ht="21.6" x14ac:dyDescent="0.3">
      <c r="A1197" s="85" t="s">
        <v>5803</v>
      </c>
      <c r="B1197" s="86" t="s">
        <v>726</v>
      </c>
      <c r="C1197" s="87" t="s">
        <v>7521</v>
      </c>
      <c r="D1197" s="270">
        <f>+'Res att e accert plur'!G421</f>
        <v>0</v>
      </c>
      <c r="E1197" s="271"/>
      <c r="F1197" s="37" t="s">
        <v>5804</v>
      </c>
      <c r="G1197" s="37" t="s">
        <v>6963</v>
      </c>
      <c r="H1197" s="37" t="s">
        <v>5796</v>
      </c>
      <c r="I1197" s="37">
        <v>2</v>
      </c>
      <c r="J1197" s="37" t="s">
        <v>5805</v>
      </c>
      <c r="K1197" s="37" t="s">
        <v>6122</v>
      </c>
      <c r="L1197" s="38"/>
    </row>
    <row r="1198" spans="1:12" ht="21.6" x14ac:dyDescent="0.3">
      <c r="A1198" s="85" t="s">
        <v>5803</v>
      </c>
      <c r="B1198" s="86" t="s">
        <v>728</v>
      </c>
      <c r="C1198" s="87" t="s">
        <v>7522</v>
      </c>
      <c r="D1198" s="270">
        <f>+'Res att e accert plur'!G422</f>
        <v>0</v>
      </c>
      <c r="E1198" s="271"/>
      <c r="F1198" s="37" t="s">
        <v>5804</v>
      </c>
      <c r="G1198" s="37" t="s">
        <v>6963</v>
      </c>
      <c r="H1198" s="37" t="s">
        <v>5796</v>
      </c>
      <c r="I1198" s="37">
        <v>2</v>
      </c>
      <c r="J1198" s="37" t="s">
        <v>5805</v>
      </c>
      <c r="K1198" s="37" t="s">
        <v>6122</v>
      </c>
      <c r="L1198" s="38"/>
    </row>
    <row r="1199" spans="1:12" ht="21.6" x14ac:dyDescent="0.3">
      <c r="A1199" s="85" t="s">
        <v>5803</v>
      </c>
      <c r="B1199" s="86" t="s">
        <v>730</v>
      </c>
      <c r="C1199" s="87" t="s">
        <v>7523</v>
      </c>
      <c r="D1199" s="270">
        <f>+'Res att e accert plur'!G423</f>
        <v>0</v>
      </c>
      <c r="E1199" s="271"/>
      <c r="F1199" s="37" t="s">
        <v>5804</v>
      </c>
      <c r="G1199" s="37" t="s">
        <v>6963</v>
      </c>
      <c r="H1199" s="37" t="s">
        <v>5796</v>
      </c>
      <c r="I1199" s="37">
        <v>2</v>
      </c>
      <c r="J1199" s="37" t="s">
        <v>5805</v>
      </c>
      <c r="K1199" s="37" t="s">
        <v>6122</v>
      </c>
      <c r="L1199" s="38"/>
    </row>
    <row r="1200" spans="1:12" ht="21.6" x14ac:dyDescent="0.3">
      <c r="A1200" s="85" t="s">
        <v>5803</v>
      </c>
      <c r="B1200" s="86" t="s">
        <v>732</v>
      </c>
      <c r="C1200" s="87" t="s">
        <v>7524</v>
      </c>
      <c r="D1200" s="270">
        <f>+'Res att e accert plur'!G424</f>
        <v>0</v>
      </c>
      <c r="E1200" s="271"/>
      <c r="F1200" s="37" t="s">
        <v>5804</v>
      </c>
      <c r="G1200" s="37" t="s">
        <v>6963</v>
      </c>
      <c r="H1200" s="37" t="s">
        <v>5796</v>
      </c>
      <c r="I1200" s="37">
        <v>2</v>
      </c>
      <c r="J1200" s="37" t="s">
        <v>5805</v>
      </c>
      <c r="K1200" s="37" t="s">
        <v>6122</v>
      </c>
      <c r="L1200" s="38"/>
    </row>
    <row r="1201" spans="1:12" ht="21.6" x14ac:dyDescent="0.3">
      <c r="A1201" s="85" t="s">
        <v>5803</v>
      </c>
      <c r="B1201" s="86" t="s">
        <v>734</v>
      </c>
      <c r="C1201" s="87" t="s">
        <v>7525</v>
      </c>
      <c r="D1201" s="270">
        <f>+'Res att e accert plur'!G425</f>
        <v>0</v>
      </c>
      <c r="E1201" s="271"/>
      <c r="F1201" s="37" t="s">
        <v>5804</v>
      </c>
      <c r="G1201" s="37" t="s">
        <v>6963</v>
      </c>
      <c r="H1201" s="37" t="s">
        <v>5796</v>
      </c>
      <c r="I1201" s="37">
        <v>2</v>
      </c>
      <c r="J1201" s="37" t="s">
        <v>5805</v>
      </c>
      <c r="K1201" s="37" t="s">
        <v>6122</v>
      </c>
      <c r="L1201" s="38"/>
    </row>
    <row r="1202" spans="1:12" ht="21.6" x14ac:dyDescent="0.3">
      <c r="A1202" s="85" t="s">
        <v>5803</v>
      </c>
      <c r="B1202" s="86" t="s">
        <v>736</v>
      </c>
      <c r="C1202" s="87" t="s">
        <v>7526</v>
      </c>
      <c r="D1202" s="270">
        <f>+'Res att e accert plur'!G426</f>
        <v>0</v>
      </c>
      <c r="E1202" s="271"/>
      <c r="F1202" s="37" t="s">
        <v>5804</v>
      </c>
      <c r="G1202" s="37" t="s">
        <v>6963</v>
      </c>
      <c r="H1202" s="37" t="s">
        <v>5796</v>
      </c>
      <c r="I1202" s="37">
        <v>2</v>
      </c>
      <c r="J1202" s="37" t="s">
        <v>5805</v>
      </c>
      <c r="K1202" s="37" t="s">
        <v>6122</v>
      </c>
      <c r="L1202" s="38"/>
    </row>
    <row r="1203" spans="1:12" ht="21.6" x14ac:dyDescent="0.3">
      <c r="A1203" s="85" t="s">
        <v>5803</v>
      </c>
      <c r="B1203" s="86" t="s">
        <v>738</v>
      </c>
      <c r="C1203" s="87" t="s">
        <v>7527</v>
      </c>
      <c r="D1203" s="270">
        <f>+'Res att e accert plur'!G427</f>
        <v>0</v>
      </c>
      <c r="E1203" s="271"/>
      <c r="F1203" s="37" t="s">
        <v>5804</v>
      </c>
      <c r="G1203" s="37" t="s">
        <v>6963</v>
      </c>
      <c r="H1203" s="37" t="s">
        <v>5796</v>
      </c>
      <c r="I1203" s="37">
        <v>2</v>
      </c>
      <c r="J1203" s="37" t="s">
        <v>5805</v>
      </c>
      <c r="K1203" s="37" t="s">
        <v>6122</v>
      </c>
      <c r="L1203" s="38"/>
    </row>
    <row r="1204" spans="1:12" ht="21.6" x14ac:dyDescent="0.3">
      <c r="A1204" s="85" t="s">
        <v>5803</v>
      </c>
      <c r="B1204" s="86" t="s">
        <v>740</v>
      </c>
      <c r="C1204" s="87" t="s">
        <v>7528</v>
      </c>
      <c r="D1204" s="270">
        <f>+'Res att e accert plur'!G428</f>
        <v>0</v>
      </c>
      <c r="E1204" s="271"/>
      <c r="F1204" s="37" t="s">
        <v>5804</v>
      </c>
      <c r="G1204" s="37" t="s">
        <v>6963</v>
      </c>
      <c r="H1204" s="37" t="s">
        <v>5796</v>
      </c>
      <c r="I1204" s="37">
        <v>2</v>
      </c>
      <c r="J1204" s="37" t="s">
        <v>5805</v>
      </c>
      <c r="K1204" s="37" t="s">
        <v>6122</v>
      </c>
      <c r="L1204" s="38"/>
    </row>
    <row r="1205" spans="1:12" ht="21.6" x14ac:dyDescent="0.3">
      <c r="A1205" s="85" t="s">
        <v>5803</v>
      </c>
      <c r="B1205" s="86" t="s">
        <v>742</v>
      </c>
      <c r="C1205" s="87" t="s">
        <v>7529</v>
      </c>
      <c r="D1205" s="270">
        <f>+'Res att e accert plur'!G429</f>
        <v>0</v>
      </c>
      <c r="E1205" s="271"/>
      <c r="F1205" s="37" t="s">
        <v>5804</v>
      </c>
      <c r="G1205" s="37" t="s">
        <v>6963</v>
      </c>
      <c r="H1205" s="37" t="s">
        <v>5796</v>
      </c>
      <c r="I1205" s="37">
        <v>2</v>
      </c>
      <c r="J1205" s="37" t="s">
        <v>5805</v>
      </c>
      <c r="K1205" s="37" t="s">
        <v>6122</v>
      </c>
      <c r="L1205" s="38"/>
    </row>
    <row r="1206" spans="1:12" ht="21.6" x14ac:dyDescent="0.3">
      <c r="A1206" s="85" t="s">
        <v>5803</v>
      </c>
      <c r="B1206" s="86" t="s">
        <v>744</v>
      </c>
      <c r="C1206" s="87" t="s">
        <v>7530</v>
      </c>
      <c r="D1206" s="270">
        <f>+'Res att e accert plur'!G430</f>
        <v>0</v>
      </c>
      <c r="E1206" s="271"/>
      <c r="F1206" s="37" t="s">
        <v>5804</v>
      </c>
      <c r="G1206" s="37" t="s">
        <v>6963</v>
      </c>
      <c r="H1206" s="37" t="s">
        <v>5796</v>
      </c>
      <c r="I1206" s="37">
        <v>2</v>
      </c>
      <c r="J1206" s="37" t="s">
        <v>5805</v>
      </c>
      <c r="K1206" s="37" t="s">
        <v>6122</v>
      </c>
      <c r="L1206" s="38"/>
    </row>
    <row r="1207" spans="1:12" ht="25.5" customHeight="1" x14ac:dyDescent="0.3">
      <c r="A1207" s="33" t="s">
        <v>5802</v>
      </c>
      <c r="B1207" s="39" t="s">
        <v>7531</v>
      </c>
      <c r="C1207" s="40" t="s">
        <v>7532</v>
      </c>
      <c r="D1207" s="271">
        <f>+D1208+D1209+D1210</f>
        <v>0</v>
      </c>
      <c r="E1207" s="271"/>
      <c r="F1207" s="37"/>
      <c r="G1207" s="37"/>
      <c r="H1207" s="37"/>
      <c r="I1207" s="37"/>
      <c r="J1207" s="37"/>
      <c r="K1207" s="37"/>
      <c r="L1207" s="38"/>
    </row>
    <row r="1208" spans="1:12" ht="21.6" x14ac:dyDescent="0.3">
      <c r="A1208" s="85" t="s">
        <v>5803</v>
      </c>
      <c r="B1208" s="86" t="s">
        <v>746</v>
      </c>
      <c r="C1208" s="87" t="s">
        <v>7533</v>
      </c>
      <c r="D1208" s="270">
        <f>+'Res att e accert plur'!G431</f>
        <v>0</v>
      </c>
      <c r="E1208" s="271"/>
      <c r="F1208" s="37" t="s">
        <v>5804</v>
      </c>
      <c r="G1208" s="37" t="s">
        <v>6963</v>
      </c>
      <c r="H1208" s="37" t="s">
        <v>5796</v>
      </c>
      <c r="I1208" s="37">
        <v>2</v>
      </c>
      <c r="J1208" s="37" t="s">
        <v>5805</v>
      </c>
      <c r="K1208" s="37" t="s">
        <v>6122</v>
      </c>
      <c r="L1208" s="38"/>
    </row>
    <row r="1209" spans="1:12" ht="21.6" x14ac:dyDescent="0.3">
      <c r="A1209" s="85" t="s">
        <v>5803</v>
      </c>
      <c r="B1209" s="86" t="s">
        <v>748</v>
      </c>
      <c r="C1209" s="87" t="s">
        <v>7534</v>
      </c>
      <c r="D1209" s="270">
        <f>+'Res att e accert plur'!G432</f>
        <v>0</v>
      </c>
      <c r="E1209" s="271"/>
      <c r="F1209" s="37" t="s">
        <v>5804</v>
      </c>
      <c r="G1209" s="37" t="s">
        <v>6963</v>
      </c>
      <c r="H1209" s="37" t="s">
        <v>5796</v>
      </c>
      <c r="I1209" s="37">
        <v>2</v>
      </c>
      <c r="J1209" s="37" t="s">
        <v>5805</v>
      </c>
      <c r="K1209" s="37" t="s">
        <v>6122</v>
      </c>
      <c r="L1209" s="38"/>
    </row>
    <row r="1210" spans="1:12" ht="21.6" x14ac:dyDescent="0.3">
      <c r="A1210" s="85" t="s">
        <v>5803</v>
      </c>
      <c r="B1210" s="86" t="s">
        <v>750</v>
      </c>
      <c r="C1210" s="87" t="s">
        <v>7535</v>
      </c>
      <c r="D1210" s="270">
        <f>+'Res att e accert plur'!G433</f>
        <v>0</v>
      </c>
      <c r="E1210" s="271"/>
      <c r="F1210" s="37" t="s">
        <v>5804</v>
      </c>
      <c r="G1210" s="37" t="s">
        <v>6963</v>
      </c>
      <c r="H1210" s="37" t="s">
        <v>5796</v>
      </c>
      <c r="I1210" s="37">
        <v>2</v>
      </c>
      <c r="J1210" s="37" t="s">
        <v>5805</v>
      </c>
      <c r="K1210" s="37" t="s">
        <v>6122</v>
      </c>
      <c r="L1210" s="38"/>
    </row>
    <row r="1211" spans="1:12" ht="34.5" customHeight="1" x14ac:dyDescent="0.3">
      <c r="A1211" s="33" t="s">
        <v>5802</v>
      </c>
      <c r="B1211" s="39" t="s">
        <v>7536</v>
      </c>
      <c r="C1211" s="40" t="s">
        <v>7537</v>
      </c>
      <c r="D1211" s="271">
        <f>+D1212</f>
        <v>0</v>
      </c>
      <c r="E1211" s="271"/>
      <c r="F1211" s="37"/>
      <c r="G1211" s="37"/>
      <c r="H1211" s="37"/>
      <c r="I1211" s="37"/>
      <c r="J1211" s="37"/>
      <c r="K1211" s="37"/>
      <c r="L1211" s="38"/>
    </row>
    <row r="1212" spans="1:12" ht="21.6" x14ac:dyDescent="0.3">
      <c r="A1212" s="85" t="s">
        <v>5803</v>
      </c>
      <c r="B1212" s="86" t="s">
        <v>752</v>
      </c>
      <c r="C1212" s="87" t="s">
        <v>7538</v>
      </c>
      <c r="D1212" s="270">
        <f>+'Res att e accert plur'!G434</f>
        <v>0</v>
      </c>
      <c r="E1212" s="271"/>
      <c r="F1212" s="37" t="s">
        <v>5804</v>
      </c>
      <c r="G1212" s="37" t="s">
        <v>6963</v>
      </c>
      <c r="H1212" s="37" t="s">
        <v>5796</v>
      </c>
      <c r="I1212" s="37">
        <v>2</v>
      </c>
      <c r="J1212" s="37" t="s">
        <v>5805</v>
      </c>
      <c r="K1212" s="37" t="s">
        <v>6122</v>
      </c>
      <c r="L1212" s="38"/>
    </row>
    <row r="1213" spans="1:12" ht="25.5" customHeight="1" x14ac:dyDescent="0.3">
      <c r="A1213" s="33" t="s">
        <v>5801</v>
      </c>
      <c r="B1213" s="34" t="s">
        <v>7539</v>
      </c>
      <c r="C1213" s="35" t="s">
        <v>7540</v>
      </c>
      <c r="D1213" s="321">
        <f>+D1214</f>
        <v>0</v>
      </c>
      <c r="E1213" s="321"/>
      <c r="F1213" s="37"/>
      <c r="G1213" s="37"/>
      <c r="H1213" s="37"/>
      <c r="I1213" s="37"/>
      <c r="J1213" s="37"/>
      <c r="K1213" s="37"/>
      <c r="L1213" s="38"/>
    </row>
    <row r="1214" spans="1:12" ht="26.25" customHeight="1" x14ac:dyDescent="0.3">
      <c r="A1214" s="33" t="s">
        <v>5802</v>
      </c>
      <c r="B1214" s="39" t="s">
        <v>7541</v>
      </c>
      <c r="C1214" s="40" t="s">
        <v>7542</v>
      </c>
      <c r="D1214" s="271">
        <f>+D1215</f>
        <v>0</v>
      </c>
      <c r="E1214" s="271"/>
      <c r="F1214" s="37"/>
      <c r="G1214" s="37"/>
      <c r="H1214" s="37"/>
      <c r="I1214" s="37"/>
      <c r="J1214" s="37"/>
      <c r="K1214" s="37"/>
      <c r="L1214" s="38"/>
    </row>
    <row r="1215" spans="1:12" ht="21.6" x14ac:dyDescent="0.3">
      <c r="A1215" s="85" t="s">
        <v>5803</v>
      </c>
      <c r="B1215" s="86" t="s">
        <v>754</v>
      </c>
      <c r="C1215" s="87" t="s">
        <v>7543</v>
      </c>
      <c r="D1215" s="270">
        <f>+'Res att e accert plur'!G435</f>
        <v>0</v>
      </c>
      <c r="E1215" s="271"/>
      <c r="F1215" s="37" t="s">
        <v>5804</v>
      </c>
      <c r="G1215" s="37" t="s">
        <v>6963</v>
      </c>
      <c r="H1215" s="37" t="s">
        <v>5796</v>
      </c>
      <c r="I1215" s="37">
        <v>2</v>
      </c>
      <c r="J1215" s="37" t="s">
        <v>5805</v>
      </c>
      <c r="K1215" s="37" t="s">
        <v>6220</v>
      </c>
      <c r="L1215" s="38"/>
    </row>
    <row r="1216" spans="1:12" ht="24" customHeight="1" x14ac:dyDescent="0.3">
      <c r="A1216" s="33" t="s">
        <v>5801</v>
      </c>
      <c r="B1216" s="34" t="s">
        <v>7544</v>
      </c>
      <c r="C1216" s="35" t="s">
        <v>7545</v>
      </c>
      <c r="D1216" s="321">
        <f>+D1217</f>
        <v>0</v>
      </c>
      <c r="E1216" s="321"/>
      <c r="F1216" s="37"/>
      <c r="G1216" s="37"/>
      <c r="H1216" s="37"/>
      <c r="I1216" s="37"/>
      <c r="J1216" s="37"/>
      <c r="K1216" s="37"/>
      <c r="L1216" s="38"/>
    </row>
    <row r="1217" spans="1:12" ht="27.75" customHeight="1" x14ac:dyDescent="0.3">
      <c r="A1217" s="33" t="s">
        <v>5802</v>
      </c>
      <c r="B1217" s="39" t="s">
        <v>7546</v>
      </c>
      <c r="C1217" s="40" t="s">
        <v>7547</v>
      </c>
      <c r="D1217" s="271">
        <f>+D1218</f>
        <v>0</v>
      </c>
      <c r="E1217" s="271"/>
      <c r="F1217" s="37"/>
      <c r="G1217" s="37"/>
      <c r="H1217" s="37"/>
      <c r="I1217" s="37"/>
      <c r="J1217" s="37"/>
      <c r="K1217" s="37"/>
      <c r="L1217" s="38"/>
    </row>
    <row r="1218" spans="1:12" ht="21.6" x14ac:dyDescent="0.3">
      <c r="A1218" s="85" t="s">
        <v>5803</v>
      </c>
      <c r="B1218" s="86" t="s">
        <v>756</v>
      </c>
      <c r="C1218" s="87" t="s">
        <v>7548</v>
      </c>
      <c r="D1218" s="270">
        <f>+'Res att e accert plur'!G436</f>
        <v>0</v>
      </c>
      <c r="E1218" s="271"/>
      <c r="F1218" s="37" t="s">
        <v>5804</v>
      </c>
      <c r="G1218" s="37" t="s">
        <v>6963</v>
      </c>
      <c r="H1218" s="37" t="s">
        <v>5796</v>
      </c>
      <c r="I1218" s="37">
        <v>2</v>
      </c>
      <c r="J1218" s="37" t="s">
        <v>5805</v>
      </c>
      <c r="K1218" s="37" t="s">
        <v>6225</v>
      </c>
      <c r="L1218" s="38"/>
    </row>
    <row r="1219" spans="1:12" ht="30" customHeight="1" x14ac:dyDescent="0.3">
      <c r="A1219" s="33" t="s">
        <v>5801</v>
      </c>
      <c r="B1219" s="34" t="s">
        <v>7549</v>
      </c>
      <c r="C1219" s="35" t="s">
        <v>7550</v>
      </c>
      <c r="D1219" s="321">
        <f>+D1220+D1222+D1224</f>
        <v>0</v>
      </c>
      <c r="E1219" s="321"/>
      <c r="F1219" s="37"/>
      <c r="G1219" s="37"/>
      <c r="H1219" s="37"/>
      <c r="I1219" s="37"/>
      <c r="J1219" s="37"/>
      <c r="K1219" s="37"/>
      <c r="L1219" s="38"/>
    </row>
    <row r="1220" spans="1:12" ht="27.75" customHeight="1" x14ac:dyDescent="0.3">
      <c r="A1220" s="33" t="s">
        <v>5802</v>
      </c>
      <c r="B1220" s="39" t="s">
        <v>7551</v>
      </c>
      <c r="C1220" s="40" t="s">
        <v>7552</v>
      </c>
      <c r="D1220" s="271">
        <f>+D1221</f>
        <v>0</v>
      </c>
      <c r="E1220" s="271"/>
      <c r="F1220" s="37"/>
      <c r="G1220" s="37"/>
      <c r="H1220" s="37"/>
      <c r="I1220" s="37"/>
      <c r="J1220" s="37"/>
      <c r="K1220" s="37"/>
      <c r="L1220" s="38"/>
    </row>
    <row r="1221" spans="1:12" ht="21.6" x14ac:dyDescent="0.3">
      <c r="A1221" s="85" t="s">
        <v>5803</v>
      </c>
      <c r="B1221" s="86" t="s">
        <v>758</v>
      </c>
      <c r="C1221" s="87" t="s">
        <v>7553</v>
      </c>
      <c r="D1221" s="270">
        <f>+'Res att e accert plur'!G437</f>
        <v>0</v>
      </c>
      <c r="E1221" s="271"/>
      <c r="F1221" s="37" t="s">
        <v>5804</v>
      </c>
      <c r="G1221" s="37" t="s">
        <v>6963</v>
      </c>
      <c r="H1221" s="37" t="s">
        <v>5796</v>
      </c>
      <c r="I1221" s="37">
        <v>2</v>
      </c>
      <c r="J1221" s="37" t="s">
        <v>5805</v>
      </c>
      <c r="K1221" s="37" t="s">
        <v>6816</v>
      </c>
      <c r="L1221" s="38"/>
    </row>
    <row r="1222" spans="1:12" ht="25.5" customHeight="1" x14ac:dyDescent="0.3">
      <c r="A1222" s="33" t="s">
        <v>5802</v>
      </c>
      <c r="B1222" s="39" t="s">
        <v>7554</v>
      </c>
      <c r="C1222" s="40" t="s">
        <v>7555</v>
      </c>
      <c r="D1222" s="271">
        <f>+D1223</f>
        <v>0</v>
      </c>
      <c r="E1222" s="271"/>
      <c r="F1222" s="37"/>
      <c r="G1222" s="37"/>
      <c r="H1222" s="37"/>
      <c r="I1222" s="37"/>
      <c r="J1222" s="37"/>
      <c r="K1222" s="37"/>
      <c r="L1222" s="38"/>
    </row>
    <row r="1223" spans="1:12" ht="21.6" x14ac:dyDescent="0.3">
      <c r="A1223" s="85" t="s">
        <v>5803</v>
      </c>
      <c r="B1223" s="86" t="s">
        <v>760</v>
      </c>
      <c r="C1223" s="87" t="s">
        <v>7556</v>
      </c>
      <c r="D1223" s="270">
        <f>+'Res att e accert plur'!G438</f>
        <v>0</v>
      </c>
      <c r="E1223" s="271"/>
      <c r="F1223" s="37" t="s">
        <v>5804</v>
      </c>
      <c r="G1223" s="37" t="s">
        <v>6963</v>
      </c>
      <c r="H1223" s="37" t="s">
        <v>5796</v>
      </c>
      <c r="I1223" s="37">
        <v>2</v>
      </c>
      <c r="J1223" s="37" t="s">
        <v>5805</v>
      </c>
      <c r="K1223" s="37" t="s">
        <v>6816</v>
      </c>
      <c r="L1223" s="38"/>
    </row>
    <row r="1224" spans="1:12" ht="30" customHeight="1" x14ac:dyDescent="0.3">
      <c r="A1224" s="33" t="s">
        <v>5802</v>
      </c>
      <c r="B1224" s="39" t="s">
        <v>7557</v>
      </c>
      <c r="C1224" s="40" t="s">
        <v>7558</v>
      </c>
      <c r="D1224" s="271">
        <f>+D1225</f>
        <v>0</v>
      </c>
      <c r="E1224" s="271"/>
      <c r="F1224" s="37"/>
      <c r="G1224" s="37"/>
      <c r="H1224" s="37"/>
      <c r="I1224" s="37"/>
      <c r="J1224" s="37"/>
      <c r="K1224" s="37"/>
      <c r="L1224" s="38"/>
    </row>
    <row r="1225" spans="1:12" ht="21.6" x14ac:dyDescent="0.3">
      <c r="A1225" s="85" t="s">
        <v>5803</v>
      </c>
      <c r="B1225" s="86" t="s">
        <v>762</v>
      </c>
      <c r="C1225" s="87" t="s">
        <v>7559</v>
      </c>
      <c r="D1225" s="270">
        <f>+'Res att e accert plur'!G439</f>
        <v>0</v>
      </c>
      <c r="E1225" s="271"/>
      <c r="F1225" s="37" t="s">
        <v>5804</v>
      </c>
      <c r="G1225" s="37" t="s">
        <v>6963</v>
      </c>
      <c r="H1225" s="37" t="s">
        <v>5796</v>
      </c>
      <c r="I1225" s="37">
        <v>2</v>
      </c>
      <c r="J1225" s="37" t="s">
        <v>5805</v>
      </c>
      <c r="K1225" s="37" t="s">
        <v>6816</v>
      </c>
      <c r="L1225" s="38"/>
    </row>
    <row r="1226" spans="1:12" ht="30.75" customHeight="1" x14ac:dyDescent="0.3">
      <c r="A1226" s="33" t="s">
        <v>5801</v>
      </c>
      <c r="B1226" s="34" t="s">
        <v>7560</v>
      </c>
      <c r="C1226" s="35" t="s">
        <v>7561</v>
      </c>
      <c r="D1226" s="321">
        <f>+D1227+D1241+D1262+D1266</f>
        <v>0</v>
      </c>
      <c r="E1226" s="321"/>
      <c r="F1226" s="37"/>
      <c r="G1226" s="37"/>
      <c r="H1226" s="37"/>
      <c r="I1226" s="37"/>
      <c r="J1226" s="37"/>
      <c r="K1226" s="37"/>
      <c r="L1226" s="38"/>
    </row>
    <row r="1227" spans="1:12" ht="29.25" customHeight="1" x14ac:dyDescent="0.3">
      <c r="A1227" s="33" t="s">
        <v>5802</v>
      </c>
      <c r="B1227" s="39" t="s">
        <v>7562</v>
      </c>
      <c r="C1227" s="40" t="s">
        <v>7563</v>
      </c>
      <c r="D1227" s="271">
        <f>SUM(D1228:D1240)</f>
        <v>0</v>
      </c>
      <c r="E1227" s="271"/>
      <c r="F1227" s="37"/>
      <c r="G1227" s="37"/>
      <c r="H1227" s="37"/>
      <c r="I1227" s="37"/>
      <c r="J1227" s="37"/>
      <c r="K1227" s="37"/>
      <c r="L1227" s="38"/>
    </row>
    <row r="1228" spans="1:12" x14ac:dyDescent="0.3">
      <c r="A1228" s="85" t="s">
        <v>5803</v>
      </c>
      <c r="B1228" s="86" t="s">
        <v>764</v>
      </c>
      <c r="C1228" s="87" t="s">
        <v>7564</v>
      </c>
      <c r="D1228" s="270">
        <f>+'Res att e accert plur'!G440</f>
        <v>0</v>
      </c>
      <c r="E1228" s="271"/>
      <c r="F1228" s="37" t="s">
        <v>5804</v>
      </c>
      <c r="G1228" s="37" t="s">
        <v>6963</v>
      </c>
      <c r="H1228" s="37" t="s">
        <v>5796</v>
      </c>
      <c r="I1228" s="37">
        <v>2</v>
      </c>
      <c r="J1228" s="37" t="s">
        <v>5805</v>
      </c>
      <c r="K1228" s="37" t="s">
        <v>6122</v>
      </c>
      <c r="L1228" s="38"/>
    </row>
    <row r="1229" spans="1:12" ht="21.6" x14ac:dyDescent="0.3">
      <c r="A1229" s="85" t="s">
        <v>5803</v>
      </c>
      <c r="B1229" s="86" t="s">
        <v>766</v>
      </c>
      <c r="C1229" s="87" t="s">
        <v>7565</v>
      </c>
      <c r="D1229" s="270">
        <f>+'Res att e accert plur'!G441</f>
        <v>0</v>
      </c>
      <c r="E1229" s="271"/>
      <c r="F1229" s="37" t="s">
        <v>5804</v>
      </c>
      <c r="G1229" s="37" t="s">
        <v>6963</v>
      </c>
      <c r="H1229" s="37" t="s">
        <v>5796</v>
      </c>
      <c r="I1229" s="37">
        <v>2</v>
      </c>
      <c r="J1229" s="37" t="s">
        <v>5805</v>
      </c>
      <c r="K1229" s="37" t="s">
        <v>6122</v>
      </c>
      <c r="L1229" s="38"/>
    </row>
    <row r="1230" spans="1:12" ht="21.6" x14ac:dyDescent="0.3">
      <c r="A1230" s="85" t="s">
        <v>5803</v>
      </c>
      <c r="B1230" s="86" t="s">
        <v>768</v>
      </c>
      <c r="C1230" s="87" t="s">
        <v>7566</v>
      </c>
      <c r="D1230" s="270">
        <f>+'Res att e accert plur'!G442</f>
        <v>0</v>
      </c>
      <c r="E1230" s="271"/>
      <c r="F1230" s="37" t="s">
        <v>5804</v>
      </c>
      <c r="G1230" s="37" t="s">
        <v>6963</v>
      </c>
      <c r="H1230" s="37" t="s">
        <v>5796</v>
      </c>
      <c r="I1230" s="37">
        <v>2</v>
      </c>
      <c r="J1230" s="37" t="s">
        <v>5805</v>
      </c>
      <c r="K1230" s="37" t="s">
        <v>6122</v>
      </c>
      <c r="L1230" s="38"/>
    </row>
    <row r="1231" spans="1:12" x14ac:dyDescent="0.3">
      <c r="A1231" s="85" t="s">
        <v>5803</v>
      </c>
      <c r="B1231" s="86" t="s">
        <v>770</v>
      </c>
      <c r="C1231" s="87" t="s">
        <v>7567</v>
      </c>
      <c r="D1231" s="270">
        <f>+'Res att e accert plur'!G443</f>
        <v>0</v>
      </c>
      <c r="E1231" s="271"/>
      <c r="F1231" s="37" t="s">
        <v>5804</v>
      </c>
      <c r="G1231" s="37" t="s">
        <v>6963</v>
      </c>
      <c r="H1231" s="37" t="s">
        <v>5796</v>
      </c>
      <c r="I1231" s="37">
        <v>2</v>
      </c>
      <c r="J1231" s="37" t="s">
        <v>5805</v>
      </c>
      <c r="K1231" s="37" t="s">
        <v>6122</v>
      </c>
      <c r="L1231" s="38"/>
    </row>
    <row r="1232" spans="1:12" ht="21.6" x14ac:dyDescent="0.3">
      <c r="A1232" s="85" t="s">
        <v>5803</v>
      </c>
      <c r="B1232" s="86" t="s">
        <v>772</v>
      </c>
      <c r="C1232" s="87" t="s">
        <v>7568</v>
      </c>
      <c r="D1232" s="270">
        <f>+'Res att e accert plur'!G444</f>
        <v>0</v>
      </c>
      <c r="E1232" s="271"/>
      <c r="F1232" s="37" t="s">
        <v>5804</v>
      </c>
      <c r="G1232" s="37" t="s">
        <v>6963</v>
      </c>
      <c r="H1232" s="37" t="s">
        <v>5796</v>
      </c>
      <c r="I1232" s="37">
        <v>2</v>
      </c>
      <c r="J1232" s="37" t="s">
        <v>5805</v>
      </c>
      <c r="K1232" s="37" t="s">
        <v>6122</v>
      </c>
      <c r="L1232" s="38"/>
    </row>
    <row r="1233" spans="1:12" x14ac:dyDescent="0.3">
      <c r="A1233" s="85" t="s">
        <v>5803</v>
      </c>
      <c r="B1233" s="86" t="s">
        <v>774</v>
      </c>
      <c r="C1233" s="87" t="s">
        <v>7569</v>
      </c>
      <c r="D1233" s="270">
        <f>+'Res att e accert plur'!G445</f>
        <v>0</v>
      </c>
      <c r="E1233" s="271"/>
      <c r="F1233" s="37" t="s">
        <v>5804</v>
      </c>
      <c r="G1233" s="37" t="s">
        <v>6963</v>
      </c>
      <c r="H1233" s="37" t="s">
        <v>5796</v>
      </c>
      <c r="I1233" s="37">
        <v>2</v>
      </c>
      <c r="J1233" s="37" t="s">
        <v>5805</v>
      </c>
      <c r="K1233" s="37" t="s">
        <v>6122</v>
      </c>
      <c r="L1233" s="38"/>
    </row>
    <row r="1234" spans="1:12" x14ac:dyDescent="0.3">
      <c r="A1234" s="85" t="s">
        <v>5803</v>
      </c>
      <c r="B1234" s="86" t="s">
        <v>776</v>
      </c>
      <c r="C1234" s="87" t="s">
        <v>7570</v>
      </c>
      <c r="D1234" s="270">
        <f>+'Res att e accert plur'!G446</f>
        <v>0</v>
      </c>
      <c r="E1234" s="271"/>
      <c r="F1234" s="37" t="s">
        <v>5804</v>
      </c>
      <c r="G1234" s="37" t="s">
        <v>6963</v>
      </c>
      <c r="H1234" s="37" t="s">
        <v>5796</v>
      </c>
      <c r="I1234" s="37">
        <v>2</v>
      </c>
      <c r="J1234" s="37" t="s">
        <v>5805</v>
      </c>
      <c r="K1234" s="37" t="s">
        <v>6122</v>
      </c>
      <c r="L1234" s="38"/>
    </row>
    <row r="1235" spans="1:12" ht="21.6" x14ac:dyDescent="0.3">
      <c r="A1235" s="85" t="s">
        <v>5803</v>
      </c>
      <c r="B1235" s="86" t="s">
        <v>778</v>
      </c>
      <c r="C1235" s="87" t="s">
        <v>7571</v>
      </c>
      <c r="D1235" s="270">
        <f>+'Res att e accert plur'!G447</f>
        <v>0</v>
      </c>
      <c r="E1235" s="271"/>
      <c r="F1235" s="37" t="s">
        <v>5804</v>
      </c>
      <c r="G1235" s="37" t="s">
        <v>6963</v>
      </c>
      <c r="H1235" s="37" t="s">
        <v>5796</v>
      </c>
      <c r="I1235" s="37">
        <v>2</v>
      </c>
      <c r="J1235" s="37" t="s">
        <v>5805</v>
      </c>
      <c r="K1235" s="37" t="s">
        <v>6122</v>
      </c>
      <c r="L1235" s="38"/>
    </row>
    <row r="1236" spans="1:12" ht="21.6" x14ac:dyDescent="0.3">
      <c r="A1236" s="85" t="s">
        <v>5803</v>
      </c>
      <c r="B1236" s="86" t="s">
        <v>780</v>
      </c>
      <c r="C1236" s="87" t="s">
        <v>7572</v>
      </c>
      <c r="D1236" s="270">
        <f>+'Res att e accert plur'!G448</f>
        <v>0</v>
      </c>
      <c r="E1236" s="271"/>
      <c r="F1236" s="37" t="s">
        <v>5804</v>
      </c>
      <c r="G1236" s="37" t="s">
        <v>6963</v>
      </c>
      <c r="H1236" s="37" t="s">
        <v>5796</v>
      </c>
      <c r="I1236" s="37">
        <v>2</v>
      </c>
      <c r="J1236" s="37" t="s">
        <v>5805</v>
      </c>
      <c r="K1236" s="37" t="s">
        <v>6122</v>
      </c>
      <c r="L1236" s="38"/>
    </row>
    <row r="1237" spans="1:12" ht="21.6" x14ac:dyDescent="0.3">
      <c r="A1237" s="85" t="s">
        <v>5803</v>
      </c>
      <c r="B1237" s="86" t="s">
        <v>782</v>
      </c>
      <c r="C1237" s="87" t="s">
        <v>7573</v>
      </c>
      <c r="D1237" s="270">
        <f>+'Res att e accert plur'!G449</f>
        <v>0</v>
      </c>
      <c r="E1237" s="271"/>
      <c r="F1237" s="37" t="s">
        <v>5804</v>
      </c>
      <c r="G1237" s="37" t="s">
        <v>6963</v>
      </c>
      <c r="H1237" s="37" t="s">
        <v>5796</v>
      </c>
      <c r="I1237" s="37">
        <v>2</v>
      </c>
      <c r="J1237" s="37" t="s">
        <v>5805</v>
      </c>
      <c r="K1237" s="37" t="s">
        <v>6122</v>
      </c>
      <c r="L1237" s="38"/>
    </row>
    <row r="1238" spans="1:12" ht="21.6" x14ac:dyDescent="0.3">
      <c r="A1238" s="85" t="s">
        <v>5803</v>
      </c>
      <c r="B1238" s="86" t="s">
        <v>784</v>
      </c>
      <c r="C1238" s="87" t="s">
        <v>7574</v>
      </c>
      <c r="D1238" s="270">
        <f>+'Res att e accert plur'!G450</f>
        <v>0</v>
      </c>
      <c r="E1238" s="271"/>
      <c r="F1238" s="37" t="s">
        <v>5804</v>
      </c>
      <c r="G1238" s="37" t="s">
        <v>6963</v>
      </c>
      <c r="H1238" s="37" t="s">
        <v>5796</v>
      </c>
      <c r="I1238" s="37">
        <v>2</v>
      </c>
      <c r="J1238" s="37" t="s">
        <v>5805</v>
      </c>
      <c r="K1238" s="37" t="s">
        <v>6122</v>
      </c>
      <c r="L1238" s="38"/>
    </row>
    <row r="1239" spans="1:12" ht="21.6" x14ac:dyDescent="0.3">
      <c r="A1239" s="85" t="s">
        <v>5803</v>
      </c>
      <c r="B1239" s="86" t="s">
        <v>786</v>
      </c>
      <c r="C1239" s="87" t="s">
        <v>7575</v>
      </c>
      <c r="D1239" s="270">
        <f>+'Res att e accert plur'!G451</f>
        <v>0</v>
      </c>
      <c r="E1239" s="271"/>
      <c r="F1239" s="37" t="s">
        <v>5804</v>
      </c>
      <c r="G1239" s="37" t="s">
        <v>6963</v>
      </c>
      <c r="H1239" s="37" t="s">
        <v>5796</v>
      </c>
      <c r="I1239" s="37">
        <v>2</v>
      </c>
      <c r="J1239" s="37" t="s">
        <v>5805</v>
      </c>
      <c r="K1239" s="37" t="s">
        <v>6122</v>
      </c>
      <c r="L1239" s="38"/>
    </row>
    <row r="1240" spans="1:12" ht="21.6" x14ac:dyDescent="0.3">
      <c r="A1240" s="85" t="s">
        <v>5803</v>
      </c>
      <c r="B1240" s="86" t="s">
        <v>788</v>
      </c>
      <c r="C1240" s="87" t="s">
        <v>7576</v>
      </c>
      <c r="D1240" s="270">
        <f>+'Res att e accert plur'!G452</f>
        <v>0</v>
      </c>
      <c r="E1240" s="271"/>
      <c r="F1240" s="37" t="s">
        <v>5804</v>
      </c>
      <c r="G1240" s="37" t="s">
        <v>6963</v>
      </c>
      <c r="H1240" s="37" t="s">
        <v>5796</v>
      </c>
      <c r="I1240" s="37">
        <v>2</v>
      </c>
      <c r="J1240" s="37" t="s">
        <v>5805</v>
      </c>
      <c r="K1240" s="37" t="s">
        <v>6122</v>
      </c>
      <c r="L1240" s="38"/>
    </row>
    <row r="1241" spans="1:12" ht="29.25" customHeight="1" x14ac:dyDescent="0.3">
      <c r="A1241" s="33" t="s">
        <v>5802</v>
      </c>
      <c r="B1241" s="39" t="s">
        <v>7577</v>
      </c>
      <c r="C1241" s="40" t="s">
        <v>7578</v>
      </c>
      <c r="D1241" s="271">
        <f>SUM(D1242:D1261)</f>
        <v>0</v>
      </c>
      <c r="E1241" s="271"/>
      <c r="F1241" s="37"/>
      <c r="G1241" s="37"/>
      <c r="H1241" s="37"/>
      <c r="I1241" s="37"/>
      <c r="J1241" s="37"/>
      <c r="K1241" s="37"/>
      <c r="L1241" s="38"/>
    </row>
    <row r="1242" spans="1:12" ht="21.6" x14ac:dyDescent="0.3">
      <c r="A1242" s="85" t="s">
        <v>5803</v>
      </c>
      <c r="B1242" s="86" t="s">
        <v>790</v>
      </c>
      <c r="C1242" s="87" t="s">
        <v>7579</v>
      </c>
      <c r="D1242" s="270">
        <f>+'Res att e accert plur'!G453</f>
        <v>0</v>
      </c>
      <c r="E1242" s="271"/>
      <c r="F1242" s="37" t="s">
        <v>5804</v>
      </c>
      <c r="G1242" s="37" t="s">
        <v>6963</v>
      </c>
      <c r="H1242" s="37" t="s">
        <v>5796</v>
      </c>
      <c r="I1242" s="37">
        <v>2</v>
      </c>
      <c r="J1242" s="37" t="s">
        <v>5805</v>
      </c>
      <c r="K1242" s="37" t="s">
        <v>6122</v>
      </c>
      <c r="L1242" s="38"/>
    </row>
    <row r="1243" spans="1:12" x14ac:dyDescent="0.3">
      <c r="A1243" s="85" t="s">
        <v>5803</v>
      </c>
      <c r="B1243" s="86" t="s">
        <v>792</v>
      </c>
      <c r="C1243" s="87" t="s">
        <v>7580</v>
      </c>
      <c r="D1243" s="270">
        <f>+'Res att e accert plur'!G454</f>
        <v>0</v>
      </c>
      <c r="E1243" s="271"/>
      <c r="F1243" s="37" t="s">
        <v>5804</v>
      </c>
      <c r="G1243" s="37" t="s">
        <v>6963</v>
      </c>
      <c r="H1243" s="37" t="s">
        <v>5796</v>
      </c>
      <c r="I1243" s="37">
        <v>2</v>
      </c>
      <c r="J1243" s="37" t="s">
        <v>5805</v>
      </c>
      <c r="K1243" s="37" t="s">
        <v>6122</v>
      </c>
      <c r="L1243" s="38"/>
    </row>
    <row r="1244" spans="1:12" x14ac:dyDescent="0.3">
      <c r="A1244" s="85" t="s">
        <v>5803</v>
      </c>
      <c r="B1244" s="86" t="s">
        <v>794</v>
      </c>
      <c r="C1244" s="87" t="s">
        <v>7581</v>
      </c>
      <c r="D1244" s="270">
        <f>+'Res att e accert plur'!G455</f>
        <v>0</v>
      </c>
      <c r="E1244" s="271"/>
      <c r="F1244" s="37" t="s">
        <v>5804</v>
      </c>
      <c r="G1244" s="37" t="s">
        <v>6963</v>
      </c>
      <c r="H1244" s="37" t="s">
        <v>5796</v>
      </c>
      <c r="I1244" s="37">
        <v>2</v>
      </c>
      <c r="J1244" s="37" t="s">
        <v>5805</v>
      </c>
      <c r="K1244" s="37" t="s">
        <v>6122</v>
      </c>
      <c r="L1244" s="38"/>
    </row>
    <row r="1245" spans="1:12" ht="21.6" x14ac:dyDescent="0.3">
      <c r="A1245" s="85" t="s">
        <v>5803</v>
      </c>
      <c r="B1245" s="86" t="s">
        <v>796</v>
      </c>
      <c r="C1245" s="87" t="s">
        <v>7582</v>
      </c>
      <c r="D1245" s="270">
        <f>+'Res att e accert plur'!G456</f>
        <v>0</v>
      </c>
      <c r="E1245" s="271"/>
      <c r="F1245" s="37" t="s">
        <v>5804</v>
      </c>
      <c r="G1245" s="37" t="s">
        <v>6963</v>
      </c>
      <c r="H1245" s="37" t="s">
        <v>5796</v>
      </c>
      <c r="I1245" s="37">
        <v>2</v>
      </c>
      <c r="J1245" s="37" t="s">
        <v>5805</v>
      </c>
      <c r="K1245" s="37" t="s">
        <v>6122</v>
      </c>
      <c r="L1245" s="38"/>
    </row>
    <row r="1246" spans="1:12" x14ac:dyDescent="0.3">
      <c r="A1246" s="85" t="s">
        <v>5803</v>
      </c>
      <c r="B1246" s="86" t="s">
        <v>798</v>
      </c>
      <c r="C1246" s="87" t="s">
        <v>7583</v>
      </c>
      <c r="D1246" s="270">
        <f>+'Res att e accert plur'!G457</f>
        <v>0</v>
      </c>
      <c r="E1246" s="271"/>
      <c r="F1246" s="37" t="s">
        <v>5804</v>
      </c>
      <c r="G1246" s="37" t="s">
        <v>6963</v>
      </c>
      <c r="H1246" s="37" t="s">
        <v>5796</v>
      </c>
      <c r="I1246" s="37">
        <v>2</v>
      </c>
      <c r="J1246" s="37" t="s">
        <v>5805</v>
      </c>
      <c r="K1246" s="37" t="s">
        <v>6122</v>
      </c>
      <c r="L1246" s="38"/>
    </row>
    <row r="1247" spans="1:12" x14ac:dyDescent="0.3">
      <c r="A1247" s="85" t="s">
        <v>5803</v>
      </c>
      <c r="B1247" s="86" t="s">
        <v>800</v>
      </c>
      <c r="C1247" s="87" t="s">
        <v>7584</v>
      </c>
      <c r="D1247" s="270">
        <f>+'Res att e accert plur'!G458</f>
        <v>0</v>
      </c>
      <c r="E1247" s="271"/>
      <c r="F1247" s="37" t="s">
        <v>5804</v>
      </c>
      <c r="G1247" s="37" t="s">
        <v>6963</v>
      </c>
      <c r="H1247" s="37" t="s">
        <v>5796</v>
      </c>
      <c r="I1247" s="37">
        <v>2</v>
      </c>
      <c r="J1247" s="37" t="s">
        <v>5805</v>
      </c>
      <c r="K1247" s="37" t="s">
        <v>6122</v>
      </c>
      <c r="L1247" s="38"/>
    </row>
    <row r="1248" spans="1:12" ht="21.6" x14ac:dyDescent="0.3">
      <c r="A1248" s="85" t="s">
        <v>5803</v>
      </c>
      <c r="B1248" s="86" t="s">
        <v>802</v>
      </c>
      <c r="C1248" s="87" t="s">
        <v>7585</v>
      </c>
      <c r="D1248" s="270">
        <f>+'Res att e accert plur'!G459</f>
        <v>0</v>
      </c>
      <c r="E1248" s="271"/>
      <c r="F1248" s="37" t="s">
        <v>5804</v>
      </c>
      <c r="G1248" s="37" t="s">
        <v>6963</v>
      </c>
      <c r="H1248" s="37" t="s">
        <v>5796</v>
      </c>
      <c r="I1248" s="37">
        <v>2</v>
      </c>
      <c r="J1248" s="37" t="s">
        <v>5805</v>
      </c>
      <c r="K1248" s="37" t="s">
        <v>6122</v>
      </c>
      <c r="L1248" s="38"/>
    </row>
    <row r="1249" spans="1:12" x14ac:dyDescent="0.3">
      <c r="A1249" s="85" t="s">
        <v>5803</v>
      </c>
      <c r="B1249" s="86" t="s">
        <v>804</v>
      </c>
      <c r="C1249" s="87" t="s">
        <v>7586</v>
      </c>
      <c r="D1249" s="270">
        <f>+'Res att e accert plur'!G460</f>
        <v>0</v>
      </c>
      <c r="E1249" s="271"/>
      <c r="F1249" s="37" t="s">
        <v>5804</v>
      </c>
      <c r="G1249" s="37" t="s">
        <v>6963</v>
      </c>
      <c r="H1249" s="37" t="s">
        <v>5796</v>
      </c>
      <c r="I1249" s="37">
        <v>2</v>
      </c>
      <c r="J1249" s="37" t="s">
        <v>5805</v>
      </c>
      <c r="K1249" s="37" t="s">
        <v>6122</v>
      </c>
      <c r="L1249" s="38"/>
    </row>
    <row r="1250" spans="1:12" ht="21.6" x14ac:dyDescent="0.3">
      <c r="A1250" s="85" t="s">
        <v>5803</v>
      </c>
      <c r="B1250" s="86" t="s">
        <v>806</v>
      </c>
      <c r="C1250" s="87" t="s">
        <v>7587</v>
      </c>
      <c r="D1250" s="270">
        <f>+'Res att e accert plur'!G461</f>
        <v>0</v>
      </c>
      <c r="E1250" s="271"/>
      <c r="F1250" s="37" t="s">
        <v>5804</v>
      </c>
      <c r="G1250" s="37" t="s">
        <v>6963</v>
      </c>
      <c r="H1250" s="37" t="s">
        <v>5796</v>
      </c>
      <c r="I1250" s="37">
        <v>2</v>
      </c>
      <c r="J1250" s="37" t="s">
        <v>5805</v>
      </c>
      <c r="K1250" s="37" t="s">
        <v>6122</v>
      </c>
      <c r="L1250" s="38"/>
    </row>
    <row r="1251" spans="1:12" x14ac:dyDescent="0.3">
      <c r="A1251" s="85" t="s">
        <v>5803</v>
      </c>
      <c r="B1251" s="86" t="s">
        <v>808</v>
      </c>
      <c r="C1251" s="87" t="s">
        <v>7588</v>
      </c>
      <c r="D1251" s="270">
        <f>+'Res att e accert plur'!G462</f>
        <v>0</v>
      </c>
      <c r="E1251" s="271"/>
      <c r="F1251" s="37" t="s">
        <v>5804</v>
      </c>
      <c r="G1251" s="37" t="s">
        <v>6963</v>
      </c>
      <c r="H1251" s="37" t="s">
        <v>5796</v>
      </c>
      <c r="I1251" s="37">
        <v>2</v>
      </c>
      <c r="J1251" s="37" t="s">
        <v>5805</v>
      </c>
      <c r="K1251" s="37" t="s">
        <v>6122</v>
      </c>
      <c r="L1251" s="38"/>
    </row>
    <row r="1252" spans="1:12" ht="21.6" x14ac:dyDescent="0.3">
      <c r="A1252" s="85" t="s">
        <v>5803</v>
      </c>
      <c r="B1252" s="86" t="s">
        <v>810</v>
      </c>
      <c r="C1252" s="87" t="s">
        <v>7589</v>
      </c>
      <c r="D1252" s="270">
        <f>+'Res att e accert plur'!G463</f>
        <v>0</v>
      </c>
      <c r="E1252" s="271"/>
      <c r="F1252" s="37" t="s">
        <v>5804</v>
      </c>
      <c r="G1252" s="37" t="s">
        <v>6963</v>
      </c>
      <c r="H1252" s="37" t="s">
        <v>5796</v>
      </c>
      <c r="I1252" s="37">
        <v>2</v>
      </c>
      <c r="J1252" s="37" t="s">
        <v>5805</v>
      </c>
      <c r="K1252" s="37" t="s">
        <v>6122</v>
      </c>
      <c r="L1252" s="38"/>
    </row>
    <row r="1253" spans="1:12" ht="21.6" x14ac:dyDescent="0.3">
      <c r="A1253" s="85" t="s">
        <v>5803</v>
      </c>
      <c r="B1253" s="86" t="s">
        <v>812</v>
      </c>
      <c r="C1253" s="87" t="s">
        <v>7590</v>
      </c>
      <c r="D1253" s="270">
        <f>+'Res att e accert plur'!G464</f>
        <v>0</v>
      </c>
      <c r="E1253" s="271"/>
      <c r="F1253" s="37" t="s">
        <v>5804</v>
      </c>
      <c r="G1253" s="37" t="s">
        <v>6963</v>
      </c>
      <c r="H1253" s="37" t="s">
        <v>5796</v>
      </c>
      <c r="I1253" s="37">
        <v>2</v>
      </c>
      <c r="J1253" s="37" t="s">
        <v>5805</v>
      </c>
      <c r="K1253" s="37" t="s">
        <v>6122</v>
      </c>
      <c r="L1253" s="38"/>
    </row>
    <row r="1254" spans="1:12" x14ac:dyDescent="0.3">
      <c r="A1254" s="85" t="s">
        <v>5803</v>
      </c>
      <c r="B1254" s="86" t="s">
        <v>814</v>
      </c>
      <c r="C1254" s="87" t="s">
        <v>7591</v>
      </c>
      <c r="D1254" s="270">
        <f>+'Res att e accert plur'!G465</f>
        <v>0</v>
      </c>
      <c r="E1254" s="271"/>
      <c r="F1254" s="37" t="s">
        <v>5804</v>
      </c>
      <c r="G1254" s="37" t="s">
        <v>6963</v>
      </c>
      <c r="H1254" s="37" t="s">
        <v>5796</v>
      </c>
      <c r="I1254" s="37">
        <v>2</v>
      </c>
      <c r="J1254" s="37" t="s">
        <v>5805</v>
      </c>
      <c r="K1254" s="37" t="s">
        <v>6122</v>
      </c>
      <c r="L1254" s="38"/>
    </row>
    <row r="1255" spans="1:12" ht="21.6" x14ac:dyDescent="0.3">
      <c r="A1255" s="85" t="s">
        <v>5803</v>
      </c>
      <c r="B1255" s="86" t="s">
        <v>816</v>
      </c>
      <c r="C1255" s="87" t="s">
        <v>7592</v>
      </c>
      <c r="D1255" s="270">
        <f>+'Res att e accert plur'!G466</f>
        <v>0</v>
      </c>
      <c r="E1255" s="271"/>
      <c r="F1255" s="37" t="s">
        <v>5804</v>
      </c>
      <c r="G1255" s="37" t="s">
        <v>6963</v>
      </c>
      <c r="H1255" s="37" t="s">
        <v>5796</v>
      </c>
      <c r="I1255" s="37">
        <v>2</v>
      </c>
      <c r="J1255" s="37" t="s">
        <v>5805</v>
      </c>
      <c r="K1255" s="37" t="s">
        <v>6122</v>
      </c>
      <c r="L1255" s="38"/>
    </row>
    <row r="1256" spans="1:12" ht="21.6" x14ac:dyDescent="0.3">
      <c r="A1256" s="85" t="s">
        <v>5803</v>
      </c>
      <c r="B1256" s="86" t="s">
        <v>818</v>
      </c>
      <c r="C1256" s="87" t="s">
        <v>7593</v>
      </c>
      <c r="D1256" s="270">
        <f>+'Res att e accert plur'!G467</f>
        <v>0</v>
      </c>
      <c r="E1256" s="271"/>
      <c r="F1256" s="37" t="s">
        <v>5804</v>
      </c>
      <c r="G1256" s="37" t="s">
        <v>6963</v>
      </c>
      <c r="H1256" s="37" t="s">
        <v>5796</v>
      </c>
      <c r="I1256" s="37">
        <v>2</v>
      </c>
      <c r="J1256" s="37" t="s">
        <v>5805</v>
      </c>
      <c r="K1256" s="37" t="s">
        <v>6122</v>
      </c>
      <c r="L1256" s="38"/>
    </row>
    <row r="1257" spans="1:12" ht="21.6" x14ac:dyDescent="0.3">
      <c r="A1257" s="85" t="s">
        <v>5803</v>
      </c>
      <c r="B1257" s="86" t="s">
        <v>820</v>
      </c>
      <c r="C1257" s="87" t="s">
        <v>7594</v>
      </c>
      <c r="D1257" s="270">
        <f>+'Res att e accert plur'!G468</f>
        <v>0</v>
      </c>
      <c r="E1257" s="271"/>
      <c r="F1257" s="37" t="s">
        <v>5804</v>
      </c>
      <c r="G1257" s="37" t="s">
        <v>6963</v>
      </c>
      <c r="H1257" s="37" t="s">
        <v>5796</v>
      </c>
      <c r="I1257" s="37">
        <v>2</v>
      </c>
      <c r="J1257" s="37" t="s">
        <v>5805</v>
      </c>
      <c r="K1257" s="37" t="s">
        <v>6122</v>
      </c>
      <c r="L1257" s="38"/>
    </row>
    <row r="1258" spans="1:12" ht="21.6" x14ac:dyDescent="0.3">
      <c r="A1258" s="85" t="s">
        <v>5803</v>
      </c>
      <c r="B1258" s="86" t="s">
        <v>822</v>
      </c>
      <c r="C1258" s="87" t="s">
        <v>7595</v>
      </c>
      <c r="D1258" s="270">
        <f>+'Res att e accert plur'!G469</f>
        <v>0</v>
      </c>
      <c r="E1258" s="271"/>
      <c r="F1258" s="37" t="s">
        <v>5804</v>
      </c>
      <c r="G1258" s="37" t="s">
        <v>6963</v>
      </c>
      <c r="H1258" s="37" t="s">
        <v>5796</v>
      </c>
      <c r="I1258" s="37">
        <v>2</v>
      </c>
      <c r="J1258" s="37" t="s">
        <v>5805</v>
      </c>
      <c r="K1258" s="37" t="s">
        <v>6122</v>
      </c>
      <c r="L1258" s="38"/>
    </row>
    <row r="1259" spans="1:12" ht="21.6" x14ac:dyDescent="0.3">
      <c r="A1259" s="85" t="s">
        <v>5803</v>
      </c>
      <c r="B1259" s="86" t="s">
        <v>824</v>
      </c>
      <c r="C1259" s="87" t="s">
        <v>7596</v>
      </c>
      <c r="D1259" s="270">
        <f>+'Res att e accert plur'!G470</f>
        <v>0</v>
      </c>
      <c r="E1259" s="271"/>
      <c r="F1259" s="37" t="s">
        <v>5804</v>
      </c>
      <c r="G1259" s="37" t="s">
        <v>6963</v>
      </c>
      <c r="H1259" s="37" t="s">
        <v>5796</v>
      </c>
      <c r="I1259" s="37">
        <v>2</v>
      </c>
      <c r="J1259" s="37" t="s">
        <v>5805</v>
      </c>
      <c r="K1259" s="37" t="s">
        <v>6122</v>
      </c>
      <c r="L1259" s="38"/>
    </row>
    <row r="1260" spans="1:12" ht="21.6" x14ac:dyDescent="0.3">
      <c r="A1260" s="85" t="s">
        <v>5803</v>
      </c>
      <c r="B1260" s="86" t="s">
        <v>826</v>
      </c>
      <c r="C1260" s="87" t="s">
        <v>7597</v>
      </c>
      <c r="D1260" s="270">
        <f>+'Res att e accert plur'!G471</f>
        <v>0</v>
      </c>
      <c r="E1260" s="271"/>
      <c r="F1260" s="37" t="s">
        <v>5804</v>
      </c>
      <c r="G1260" s="37" t="s">
        <v>6963</v>
      </c>
      <c r="H1260" s="37" t="s">
        <v>5796</v>
      </c>
      <c r="I1260" s="37">
        <v>2</v>
      </c>
      <c r="J1260" s="37" t="s">
        <v>5805</v>
      </c>
      <c r="K1260" s="37" t="s">
        <v>6122</v>
      </c>
      <c r="L1260" s="38"/>
    </row>
    <row r="1261" spans="1:12" ht="21.6" x14ac:dyDescent="0.3">
      <c r="A1261" s="85" t="s">
        <v>5803</v>
      </c>
      <c r="B1261" s="86" t="s">
        <v>828</v>
      </c>
      <c r="C1261" s="87" t="s">
        <v>7598</v>
      </c>
      <c r="D1261" s="270">
        <f>+'Res att e accert plur'!G472</f>
        <v>0</v>
      </c>
      <c r="E1261" s="271"/>
      <c r="F1261" s="37" t="s">
        <v>5804</v>
      </c>
      <c r="G1261" s="37" t="s">
        <v>6963</v>
      </c>
      <c r="H1261" s="37" t="s">
        <v>5796</v>
      </c>
      <c r="I1261" s="37">
        <v>2</v>
      </c>
      <c r="J1261" s="37" t="s">
        <v>5805</v>
      </c>
      <c r="K1261" s="37" t="s">
        <v>6122</v>
      </c>
      <c r="L1261" s="38"/>
    </row>
    <row r="1262" spans="1:12" ht="27" customHeight="1" x14ac:dyDescent="0.3">
      <c r="A1262" s="33" t="s">
        <v>5802</v>
      </c>
      <c r="B1262" s="39" t="s">
        <v>7599</v>
      </c>
      <c r="C1262" s="40" t="s">
        <v>7600</v>
      </c>
      <c r="D1262" s="271">
        <f>+D1263+D1264+D1265</f>
        <v>0</v>
      </c>
      <c r="E1262" s="271"/>
      <c r="F1262" s="37"/>
      <c r="G1262" s="37"/>
      <c r="H1262" s="37"/>
      <c r="I1262" s="37"/>
      <c r="J1262" s="37"/>
      <c r="K1262" s="37"/>
      <c r="L1262" s="38"/>
    </row>
    <row r="1263" spans="1:12" x14ac:dyDescent="0.3">
      <c r="A1263" s="85" t="s">
        <v>5803</v>
      </c>
      <c r="B1263" s="86" t="s">
        <v>830</v>
      </c>
      <c r="C1263" s="87" t="s">
        <v>7601</v>
      </c>
      <c r="D1263" s="270">
        <f>+'Res att e accert plur'!G473</f>
        <v>0</v>
      </c>
      <c r="E1263" s="271"/>
      <c r="F1263" s="37" t="s">
        <v>5804</v>
      </c>
      <c r="G1263" s="37" t="s">
        <v>6963</v>
      </c>
      <c r="H1263" s="37" t="s">
        <v>5796</v>
      </c>
      <c r="I1263" s="37">
        <v>2</v>
      </c>
      <c r="J1263" s="37" t="s">
        <v>5805</v>
      </c>
      <c r="K1263" s="37" t="s">
        <v>6122</v>
      </c>
      <c r="L1263" s="38"/>
    </row>
    <row r="1264" spans="1:12" x14ac:dyDescent="0.3">
      <c r="A1264" s="85" t="s">
        <v>5803</v>
      </c>
      <c r="B1264" s="86" t="s">
        <v>832</v>
      </c>
      <c r="C1264" s="87" t="s">
        <v>7602</v>
      </c>
      <c r="D1264" s="270">
        <f>+'Res att e accert plur'!G474</f>
        <v>0</v>
      </c>
      <c r="E1264" s="271"/>
      <c r="F1264" s="37" t="s">
        <v>5804</v>
      </c>
      <c r="G1264" s="37" t="s">
        <v>6963</v>
      </c>
      <c r="H1264" s="37" t="s">
        <v>5796</v>
      </c>
      <c r="I1264" s="37">
        <v>2</v>
      </c>
      <c r="J1264" s="37" t="s">
        <v>5805</v>
      </c>
      <c r="K1264" s="37" t="s">
        <v>6122</v>
      </c>
      <c r="L1264" s="38"/>
    </row>
    <row r="1265" spans="1:12" ht="21.6" x14ac:dyDescent="0.3">
      <c r="A1265" s="85" t="s">
        <v>5803</v>
      </c>
      <c r="B1265" s="86" t="s">
        <v>834</v>
      </c>
      <c r="C1265" s="87" t="s">
        <v>7603</v>
      </c>
      <c r="D1265" s="270">
        <f>+'Res att e accert plur'!G475</f>
        <v>0</v>
      </c>
      <c r="E1265" s="271"/>
      <c r="F1265" s="37" t="s">
        <v>5804</v>
      </c>
      <c r="G1265" s="37" t="s">
        <v>6963</v>
      </c>
      <c r="H1265" s="37" t="s">
        <v>5796</v>
      </c>
      <c r="I1265" s="37">
        <v>2</v>
      </c>
      <c r="J1265" s="37" t="s">
        <v>5805</v>
      </c>
      <c r="K1265" s="37" t="s">
        <v>6122</v>
      </c>
      <c r="L1265" s="38"/>
    </row>
    <row r="1266" spans="1:12" ht="30" customHeight="1" x14ac:dyDescent="0.3">
      <c r="A1266" s="33" t="s">
        <v>5802</v>
      </c>
      <c r="B1266" s="39" t="s">
        <v>7604</v>
      </c>
      <c r="C1266" s="40" t="s">
        <v>7605</v>
      </c>
      <c r="D1266" s="271">
        <f>+D1267</f>
        <v>0</v>
      </c>
      <c r="E1266" s="271"/>
      <c r="F1266" s="37"/>
      <c r="G1266" s="37"/>
      <c r="H1266" s="37"/>
      <c r="I1266" s="37"/>
      <c r="J1266" s="37"/>
      <c r="K1266" s="37"/>
      <c r="L1266" s="38"/>
    </row>
    <row r="1267" spans="1:12" ht="21.6" x14ac:dyDescent="0.3">
      <c r="A1267" s="85" t="s">
        <v>5803</v>
      </c>
      <c r="B1267" s="86" t="s">
        <v>836</v>
      </c>
      <c r="C1267" s="87" t="s">
        <v>7605</v>
      </c>
      <c r="D1267" s="270">
        <f>+'Res att e accert plur'!G476</f>
        <v>0</v>
      </c>
      <c r="E1267" s="271"/>
      <c r="F1267" s="37" t="s">
        <v>5804</v>
      </c>
      <c r="G1267" s="37" t="s">
        <v>6963</v>
      </c>
      <c r="H1267" s="37" t="s">
        <v>5796</v>
      </c>
      <c r="I1267" s="37">
        <v>2</v>
      </c>
      <c r="J1267" s="37" t="s">
        <v>5805</v>
      </c>
      <c r="K1267" s="37" t="s">
        <v>6122</v>
      </c>
      <c r="L1267" s="38"/>
    </row>
    <row r="1268" spans="1:12" ht="24.6" x14ac:dyDescent="0.3">
      <c r="A1268" s="33" t="s">
        <v>5801</v>
      </c>
      <c r="B1268" s="34" t="s">
        <v>7606</v>
      </c>
      <c r="C1268" s="35" t="s">
        <v>7607</v>
      </c>
      <c r="D1268" s="321">
        <f>+D1269</f>
        <v>0</v>
      </c>
      <c r="E1268" s="321"/>
      <c r="F1268" s="37"/>
      <c r="G1268" s="37"/>
      <c r="H1268" s="37"/>
      <c r="I1268" s="37"/>
      <c r="J1268" s="37"/>
      <c r="K1268" s="37"/>
      <c r="L1268" s="38"/>
    </row>
    <row r="1269" spans="1:12" ht="28.5" customHeight="1" x14ac:dyDescent="0.3">
      <c r="A1269" s="33" t="s">
        <v>5802</v>
      </c>
      <c r="B1269" s="39" t="s">
        <v>7608</v>
      </c>
      <c r="C1269" s="40" t="s">
        <v>7609</v>
      </c>
      <c r="D1269" s="271">
        <f>+D1270</f>
        <v>0</v>
      </c>
      <c r="E1269" s="271"/>
      <c r="F1269" s="37"/>
      <c r="G1269" s="37"/>
      <c r="H1269" s="37"/>
      <c r="I1269" s="37"/>
      <c r="J1269" s="37"/>
      <c r="K1269" s="37"/>
      <c r="L1269" s="38"/>
    </row>
    <row r="1270" spans="1:12" x14ac:dyDescent="0.3">
      <c r="A1270" s="85" t="s">
        <v>5803</v>
      </c>
      <c r="B1270" s="86" t="s">
        <v>838</v>
      </c>
      <c r="C1270" s="87" t="s">
        <v>7609</v>
      </c>
      <c r="D1270" s="270">
        <f>+'Res att e accert plur'!G477</f>
        <v>0</v>
      </c>
      <c r="E1270" s="271"/>
      <c r="F1270" s="37" t="s">
        <v>5804</v>
      </c>
      <c r="G1270" s="37" t="s">
        <v>6963</v>
      </c>
      <c r="H1270" s="37" t="s">
        <v>5796</v>
      </c>
      <c r="I1270" s="37">
        <v>2</v>
      </c>
      <c r="J1270" s="37" t="s">
        <v>5805</v>
      </c>
      <c r="K1270" s="37" t="s">
        <v>6220</v>
      </c>
      <c r="L1270" s="38"/>
    </row>
    <row r="1271" spans="1:12" ht="32.25" customHeight="1" x14ac:dyDescent="0.3">
      <c r="A1271" s="33" t="s">
        <v>5801</v>
      </c>
      <c r="B1271" s="34" t="s">
        <v>7610</v>
      </c>
      <c r="C1271" s="35" t="s">
        <v>7611</v>
      </c>
      <c r="D1271" s="321">
        <f>+D1272</f>
        <v>0</v>
      </c>
      <c r="E1271" s="321"/>
      <c r="F1271" s="37"/>
      <c r="G1271" s="37"/>
      <c r="H1271" s="37"/>
      <c r="I1271" s="37"/>
      <c r="J1271" s="37"/>
      <c r="K1271" s="37"/>
      <c r="L1271" s="38"/>
    </row>
    <row r="1272" spans="1:12" ht="27.75" customHeight="1" x14ac:dyDescent="0.3">
      <c r="A1272" s="33" t="s">
        <v>5802</v>
      </c>
      <c r="B1272" s="39" t="s">
        <v>7612</v>
      </c>
      <c r="C1272" s="40" t="s">
        <v>7613</v>
      </c>
      <c r="D1272" s="271">
        <f>+D1273</f>
        <v>0</v>
      </c>
      <c r="E1272" s="271"/>
      <c r="F1272" s="37"/>
      <c r="G1272" s="37"/>
      <c r="H1272" s="37"/>
      <c r="I1272" s="37"/>
      <c r="J1272" s="37"/>
      <c r="K1272" s="37"/>
      <c r="L1272" s="38"/>
    </row>
    <row r="1273" spans="1:12" ht="21.6" x14ac:dyDescent="0.3">
      <c r="A1273" s="85" t="s">
        <v>5803</v>
      </c>
      <c r="B1273" s="86" t="s">
        <v>840</v>
      </c>
      <c r="C1273" s="87" t="s">
        <v>7613</v>
      </c>
      <c r="D1273" s="270">
        <f>+'Res att e accert plur'!G478</f>
        <v>0</v>
      </c>
      <c r="E1273" s="271"/>
      <c r="F1273" s="37" t="s">
        <v>5804</v>
      </c>
      <c r="G1273" s="37" t="s">
        <v>6963</v>
      </c>
      <c r="H1273" s="37" t="s">
        <v>5796</v>
      </c>
      <c r="I1273" s="37">
        <v>2</v>
      </c>
      <c r="J1273" s="37" t="s">
        <v>5805</v>
      </c>
      <c r="K1273" s="37" t="s">
        <v>6225</v>
      </c>
      <c r="L1273" s="38"/>
    </row>
    <row r="1274" spans="1:12" ht="24.6" x14ac:dyDescent="0.3">
      <c r="A1274" s="33" t="s">
        <v>5801</v>
      </c>
      <c r="B1274" s="34" t="s">
        <v>7614</v>
      </c>
      <c r="C1274" s="35" t="s">
        <v>7615</v>
      </c>
      <c r="D1274" s="321">
        <f>+D1275+D1277+D1279</f>
        <v>0</v>
      </c>
      <c r="E1274" s="321"/>
      <c r="F1274" s="37"/>
      <c r="G1274" s="37"/>
      <c r="H1274" s="37"/>
      <c r="I1274" s="37"/>
      <c r="J1274" s="37"/>
      <c r="K1274" s="37"/>
      <c r="L1274" s="38"/>
    </row>
    <row r="1275" spans="1:12" ht="26.25" customHeight="1" x14ac:dyDescent="0.3">
      <c r="A1275" s="33" t="s">
        <v>5802</v>
      </c>
      <c r="B1275" s="39" t="s">
        <v>7616</v>
      </c>
      <c r="C1275" s="40" t="s">
        <v>7617</v>
      </c>
      <c r="D1275" s="271">
        <f>+D1276</f>
        <v>0</v>
      </c>
      <c r="E1275" s="271"/>
      <c r="F1275" s="37"/>
      <c r="G1275" s="37"/>
      <c r="H1275" s="37"/>
      <c r="I1275" s="37"/>
      <c r="J1275" s="37"/>
      <c r="K1275" s="37"/>
      <c r="L1275" s="38"/>
    </row>
    <row r="1276" spans="1:12" x14ac:dyDescent="0.3">
      <c r="A1276" s="85" t="s">
        <v>5803</v>
      </c>
      <c r="B1276" s="86" t="s">
        <v>842</v>
      </c>
      <c r="C1276" s="87" t="s">
        <v>7617</v>
      </c>
      <c r="D1276" s="270">
        <f>+'Res att e accert plur'!G479</f>
        <v>0</v>
      </c>
      <c r="E1276" s="271"/>
      <c r="F1276" s="37" t="s">
        <v>5804</v>
      </c>
      <c r="G1276" s="37" t="s">
        <v>6963</v>
      </c>
      <c r="H1276" s="37" t="s">
        <v>5796</v>
      </c>
      <c r="I1276" s="37">
        <v>2</v>
      </c>
      <c r="J1276" s="37" t="s">
        <v>5805</v>
      </c>
      <c r="K1276" s="37" t="s">
        <v>6816</v>
      </c>
      <c r="L1276" s="38"/>
    </row>
    <row r="1277" spans="1:12" ht="27.75" customHeight="1" x14ac:dyDescent="0.3">
      <c r="A1277" s="33" t="s">
        <v>5802</v>
      </c>
      <c r="B1277" s="39" t="s">
        <v>7618</v>
      </c>
      <c r="C1277" s="40" t="s">
        <v>7619</v>
      </c>
      <c r="D1277" s="271">
        <f>+D1278</f>
        <v>0</v>
      </c>
      <c r="E1277" s="271"/>
      <c r="F1277" s="37"/>
      <c r="G1277" s="37"/>
      <c r="H1277" s="37"/>
      <c r="I1277" s="37"/>
      <c r="J1277" s="37"/>
      <c r="K1277" s="37"/>
      <c r="L1277" s="38"/>
    </row>
    <row r="1278" spans="1:12" x14ac:dyDescent="0.3">
      <c r="A1278" s="85" t="s">
        <v>5803</v>
      </c>
      <c r="B1278" s="86" t="s">
        <v>844</v>
      </c>
      <c r="C1278" s="87" t="s">
        <v>7619</v>
      </c>
      <c r="D1278" s="270">
        <f>+'Res att e accert plur'!G480</f>
        <v>0</v>
      </c>
      <c r="E1278" s="271"/>
      <c r="F1278" s="37" t="s">
        <v>5804</v>
      </c>
      <c r="G1278" s="37" t="s">
        <v>6963</v>
      </c>
      <c r="H1278" s="37" t="s">
        <v>5796</v>
      </c>
      <c r="I1278" s="37">
        <v>2</v>
      </c>
      <c r="J1278" s="37" t="s">
        <v>5805</v>
      </c>
      <c r="K1278" s="37" t="s">
        <v>6816</v>
      </c>
      <c r="L1278" s="38"/>
    </row>
    <row r="1279" spans="1:12" ht="27.75" customHeight="1" x14ac:dyDescent="0.3">
      <c r="A1279" s="33" t="s">
        <v>5802</v>
      </c>
      <c r="B1279" s="39" t="s">
        <v>7620</v>
      </c>
      <c r="C1279" s="40" t="s">
        <v>7621</v>
      </c>
      <c r="D1279" s="271">
        <f>+D1280</f>
        <v>0</v>
      </c>
      <c r="E1279" s="271"/>
      <c r="F1279" s="37"/>
      <c r="G1279" s="37"/>
      <c r="H1279" s="37"/>
      <c r="I1279" s="37"/>
      <c r="J1279" s="37"/>
      <c r="K1279" s="37"/>
      <c r="L1279" s="38"/>
    </row>
    <row r="1280" spans="1:12" x14ac:dyDescent="0.3">
      <c r="A1280" s="85" t="s">
        <v>5803</v>
      </c>
      <c r="B1280" s="86" t="s">
        <v>846</v>
      </c>
      <c r="C1280" s="87" t="s">
        <v>7621</v>
      </c>
      <c r="D1280" s="270">
        <f>+'Res att e accert plur'!G481</f>
        <v>0</v>
      </c>
      <c r="E1280" s="271"/>
      <c r="F1280" s="37" t="s">
        <v>5804</v>
      </c>
      <c r="G1280" s="37" t="s">
        <v>6963</v>
      </c>
      <c r="H1280" s="37" t="s">
        <v>5796</v>
      </c>
      <c r="I1280" s="37">
        <v>2</v>
      </c>
      <c r="J1280" s="37" t="s">
        <v>5805</v>
      </c>
      <c r="K1280" s="37" t="s">
        <v>6816</v>
      </c>
      <c r="L1280" s="38"/>
    </row>
    <row r="1281" spans="1:12" x14ac:dyDescent="0.3">
      <c r="A1281" s="33" t="s">
        <v>5801</v>
      </c>
      <c r="B1281" s="34" t="s">
        <v>7622</v>
      </c>
      <c r="C1281" s="35" t="s">
        <v>7623</v>
      </c>
      <c r="D1281" s="321">
        <f>+D1282+D1296+D1317+D1321</f>
        <v>0</v>
      </c>
      <c r="E1281" s="321"/>
      <c r="F1281" s="37"/>
      <c r="G1281" s="37"/>
      <c r="H1281" s="37"/>
      <c r="I1281" s="37"/>
      <c r="J1281" s="37"/>
      <c r="K1281" s="37"/>
      <c r="L1281" s="38"/>
    </row>
    <row r="1282" spans="1:12" x14ac:dyDescent="0.3">
      <c r="A1282" s="33" t="s">
        <v>5802</v>
      </c>
      <c r="B1282" s="39" t="s">
        <v>7624</v>
      </c>
      <c r="C1282" s="40" t="s">
        <v>7625</v>
      </c>
      <c r="D1282" s="271">
        <f>SUM(D1283:D1295)</f>
        <v>0</v>
      </c>
      <c r="E1282" s="271"/>
      <c r="F1282" s="37"/>
      <c r="G1282" s="37"/>
      <c r="H1282" s="37"/>
      <c r="I1282" s="37"/>
      <c r="J1282" s="37"/>
      <c r="K1282" s="37"/>
      <c r="L1282" s="38"/>
    </row>
    <row r="1283" spans="1:12" x14ac:dyDescent="0.3">
      <c r="A1283" s="85" t="s">
        <v>5803</v>
      </c>
      <c r="B1283" s="86" t="s">
        <v>848</v>
      </c>
      <c r="C1283" s="87" t="s">
        <v>7626</v>
      </c>
      <c r="D1283" s="270">
        <f>+'Res att e accert plur'!G482</f>
        <v>0</v>
      </c>
      <c r="E1283" s="271"/>
      <c r="F1283" s="37" t="s">
        <v>5804</v>
      </c>
      <c r="G1283" s="37" t="s">
        <v>6963</v>
      </c>
      <c r="H1283" s="37" t="s">
        <v>5796</v>
      </c>
      <c r="I1283" s="37">
        <v>2</v>
      </c>
      <c r="J1283" s="37" t="s">
        <v>5805</v>
      </c>
      <c r="K1283" s="37" t="s">
        <v>6122</v>
      </c>
      <c r="L1283" s="38"/>
    </row>
    <row r="1284" spans="1:12" x14ac:dyDescent="0.3">
      <c r="A1284" s="85" t="s">
        <v>5803</v>
      </c>
      <c r="B1284" s="86" t="s">
        <v>850</v>
      </c>
      <c r="C1284" s="87" t="s">
        <v>7627</v>
      </c>
      <c r="D1284" s="270">
        <f>+'Res att e accert plur'!G483</f>
        <v>0</v>
      </c>
      <c r="E1284" s="271"/>
      <c r="F1284" s="37" t="s">
        <v>5804</v>
      </c>
      <c r="G1284" s="37" t="s">
        <v>6963</v>
      </c>
      <c r="H1284" s="37" t="s">
        <v>5796</v>
      </c>
      <c r="I1284" s="37">
        <v>2</v>
      </c>
      <c r="J1284" s="37" t="s">
        <v>5805</v>
      </c>
      <c r="K1284" s="37" t="s">
        <v>6122</v>
      </c>
      <c r="L1284" s="38"/>
    </row>
    <row r="1285" spans="1:12" x14ac:dyDescent="0.3">
      <c r="A1285" s="85" t="s">
        <v>5803</v>
      </c>
      <c r="B1285" s="86" t="s">
        <v>852</v>
      </c>
      <c r="C1285" s="87" t="s">
        <v>7628</v>
      </c>
      <c r="D1285" s="270">
        <f>+'Res att e accert plur'!G484</f>
        <v>0</v>
      </c>
      <c r="E1285" s="271"/>
      <c r="F1285" s="37" t="s">
        <v>5804</v>
      </c>
      <c r="G1285" s="37" t="s">
        <v>6963</v>
      </c>
      <c r="H1285" s="37" t="s">
        <v>5796</v>
      </c>
      <c r="I1285" s="37">
        <v>2</v>
      </c>
      <c r="J1285" s="37" t="s">
        <v>5805</v>
      </c>
      <c r="K1285" s="37" t="s">
        <v>6122</v>
      </c>
      <c r="L1285" s="38"/>
    </row>
    <row r="1286" spans="1:12" x14ac:dyDescent="0.3">
      <c r="A1286" s="85" t="s">
        <v>5803</v>
      </c>
      <c r="B1286" s="86" t="s">
        <v>854</v>
      </c>
      <c r="C1286" s="87" t="s">
        <v>7629</v>
      </c>
      <c r="D1286" s="270">
        <f>+'Res att e accert plur'!G485</f>
        <v>0</v>
      </c>
      <c r="E1286" s="271"/>
      <c r="F1286" s="37" t="s">
        <v>5804</v>
      </c>
      <c r="G1286" s="37" t="s">
        <v>6963</v>
      </c>
      <c r="H1286" s="37" t="s">
        <v>5796</v>
      </c>
      <c r="I1286" s="37">
        <v>2</v>
      </c>
      <c r="J1286" s="37" t="s">
        <v>5805</v>
      </c>
      <c r="K1286" s="37" t="s">
        <v>6122</v>
      </c>
      <c r="L1286" s="38"/>
    </row>
    <row r="1287" spans="1:12" x14ac:dyDescent="0.3">
      <c r="A1287" s="85" t="s">
        <v>5803</v>
      </c>
      <c r="B1287" s="86" t="s">
        <v>856</v>
      </c>
      <c r="C1287" s="87" t="s">
        <v>7630</v>
      </c>
      <c r="D1287" s="270">
        <f>+'Res att e accert plur'!G486</f>
        <v>0</v>
      </c>
      <c r="E1287" s="271"/>
      <c r="F1287" s="37" t="s">
        <v>5804</v>
      </c>
      <c r="G1287" s="37" t="s">
        <v>6963</v>
      </c>
      <c r="H1287" s="37" t="s">
        <v>5796</v>
      </c>
      <c r="I1287" s="37">
        <v>2</v>
      </c>
      <c r="J1287" s="37" t="s">
        <v>5805</v>
      </c>
      <c r="K1287" s="37" t="s">
        <v>6122</v>
      </c>
      <c r="L1287" s="38"/>
    </row>
    <row r="1288" spans="1:12" x14ac:dyDescent="0.3">
      <c r="A1288" s="85" t="s">
        <v>5803</v>
      </c>
      <c r="B1288" s="86" t="s">
        <v>858</v>
      </c>
      <c r="C1288" s="87" t="s">
        <v>7631</v>
      </c>
      <c r="D1288" s="270">
        <f>+'Res att e accert plur'!G487</f>
        <v>0</v>
      </c>
      <c r="E1288" s="271"/>
      <c r="F1288" s="37" t="s">
        <v>5804</v>
      </c>
      <c r="G1288" s="37" t="s">
        <v>6963</v>
      </c>
      <c r="H1288" s="37" t="s">
        <v>5796</v>
      </c>
      <c r="I1288" s="37">
        <v>2</v>
      </c>
      <c r="J1288" s="37" t="s">
        <v>5805</v>
      </c>
      <c r="K1288" s="37" t="s">
        <v>6122</v>
      </c>
      <c r="L1288" s="38"/>
    </row>
    <row r="1289" spans="1:12" x14ac:dyDescent="0.3">
      <c r="A1289" s="85" t="s">
        <v>5803</v>
      </c>
      <c r="B1289" s="86" t="s">
        <v>860</v>
      </c>
      <c r="C1289" s="87" t="s">
        <v>7632</v>
      </c>
      <c r="D1289" s="270">
        <f>+'Res att e accert plur'!G488</f>
        <v>0</v>
      </c>
      <c r="E1289" s="271"/>
      <c r="F1289" s="37" t="s">
        <v>5804</v>
      </c>
      <c r="G1289" s="37" t="s">
        <v>6963</v>
      </c>
      <c r="H1289" s="37" t="s">
        <v>5796</v>
      </c>
      <c r="I1289" s="37">
        <v>2</v>
      </c>
      <c r="J1289" s="37" t="s">
        <v>5805</v>
      </c>
      <c r="K1289" s="37" t="s">
        <v>6122</v>
      </c>
      <c r="L1289" s="38"/>
    </row>
    <row r="1290" spans="1:12" ht="21.6" x14ac:dyDescent="0.3">
      <c r="A1290" s="85" t="s">
        <v>5803</v>
      </c>
      <c r="B1290" s="86" t="s">
        <v>862</v>
      </c>
      <c r="C1290" s="87" t="s">
        <v>7633</v>
      </c>
      <c r="D1290" s="270">
        <f>+'Res att e accert plur'!G489</f>
        <v>0</v>
      </c>
      <c r="E1290" s="271"/>
      <c r="F1290" s="37" t="s">
        <v>5804</v>
      </c>
      <c r="G1290" s="37" t="s">
        <v>6963</v>
      </c>
      <c r="H1290" s="37" t="s">
        <v>5796</v>
      </c>
      <c r="I1290" s="37">
        <v>2</v>
      </c>
      <c r="J1290" s="37" t="s">
        <v>5805</v>
      </c>
      <c r="K1290" s="37" t="s">
        <v>6122</v>
      </c>
      <c r="L1290" s="38"/>
    </row>
    <row r="1291" spans="1:12" x14ac:dyDescent="0.3">
      <c r="A1291" s="85" t="s">
        <v>5803</v>
      </c>
      <c r="B1291" s="86" t="s">
        <v>864</v>
      </c>
      <c r="C1291" s="87" t="s">
        <v>7634</v>
      </c>
      <c r="D1291" s="270">
        <f>+'Res att e accert plur'!G490</f>
        <v>0</v>
      </c>
      <c r="E1291" s="271"/>
      <c r="F1291" s="37" t="s">
        <v>5804</v>
      </c>
      <c r="G1291" s="37" t="s">
        <v>6963</v>
      </c>
      <c r="H1291" s="37" t="s">
        <v>5796</v>
      </c>
      <c r="I1291" s="37">
        <v>2</v>
      </c>
      <c r="J1291" s="37" t="s">
        <v>5805</v>
      </c>
      <c r="K1291" s="37" t="s">
        <v>6122</v>
      </c>
      <c r="L1291" s="38"/>
    </row>
    <row r="1292" spans="1:12" x14ac:dyDescent="0.3">
      <c r="A1292" s="85" t="s">
        <v>5803</v>
      </c>
      <c r="B1292" s="86" t="s">
        <v>866</v>
      </c>
      <c r="C1292" s="87" t="s">
        <v>7635</v>
      </c>
      <c r="D1292" s="270">
        <f>+'Res att e accert plur'!G491</f>
        <v>0</v>
      </c>
      <c r="E1292" s="271"/>
      <c r="F1292" s="37" t="s">
        <v>5804</v>
      </c>
      <c r="G1292" s="37" t="s">
        <v>6963</v>
      </c>
      <c r="H1292" s="37" t="s">
        <v>5796</v>
      </c>
      <c r="I1292" s="37">
        <v>2</v>
      </c>
      <c r="J1292" s="37" t="s">
        <v>5805</v>
      </c>
      <c r="K1292" s="37" t="s">
        <v>6122</v>
      </c>
      <c r="L1292" s="38"/>
    </row>
    <row r="1293" spans="1:12" ht="21.6" x14ac:dyDescent="0.3">
      <c r="A1293" s="85" t="s">
        <v>5803</v>
      </c>
      <c r="B1293" s="86" t="s">
        <v>868</v>
      </c>
      <c r="C1293" s="87" t="s">
        <v>7636</v>
      </c>
      <c r="D1293" s="270">
        <f>+'Res att e accert plur'!G492</f>
        <v>0</v>
      </c>
      <c r="E1293" s="271"/>
      <c r="F1293" s="37" t="s">
        <v>5804</v>
      </c>
      <c r="G1293" s="37" t="s">
        <v>6963</v>
      </c>
      <c r="H1293" s="37" t="s">
        <v>5796</v>
      </c>
      <c r="I1293" s="37">
        <v>2</v>
      </c>
      <c r="J1293" s="37" t="s">
        <v>5805</v>
      </c>
      <c r="K1293" s="37" t="s">
        <v>6122</v>
      </c>
      <c r="L1293" s="38"/>
    </row>
    <row r="1294" spans="1:12" ht="21.6" x14ac:dyDescent="0.3">
      <c r="A1294" s="85" t="s">
        <v>5803</v>
      </c>
      <c r="B1294" s="86" t="s">
        <v>870</v>
      </c>
      <c r="C1294" s="87" t="s">
        <v>7637</v>
      </c>
      <c r="D1294" s="270">
        <f>+'Res att e accert plur'!G493</f>
        <v>0</v>
      </c>
      <c r="E1294" s="271"/>
      <c r="F1294" s="37" t="s">
        <v>5804</v>
      </c>
      <c r="G1294" s="37" t="s">
        <v>6963</v>
      </c>
      <c r="H1294" s="37" t="s">
        <v>5796</v>
      </c>
      <c r="I1294" s="37">
        <v>2</v>
      </c>
      <c r="J1294" s="37" t="s">
        <v>5805</v>
      </c>
      <c r="K1294" s="37" t="s">
        <v>6122</v>
      </c>
      <c r="L1294" s="38"/>
    </row>
    <row r="1295" spans="1:12" x14ac:dyDescent="0.3">
      <c r="A1295" s="85" t="s">
        <v>5803</v>
      </c>
      <c r="B1295" s="86" t="s">
        <v>872</v>
      </c>
      <c r="C1295" s="87" t="s">
        <v>7638</v>
      </c>
      <c r="D1295" s="270">
        <f>+'Res att e accert plur'!G494</f>
        <v>0</v>
      </c>
      <c r="E1295" s="271"/>
      <c r="F1295" s="37" t="s">
        <v>5804</v>
      </c>
      <c r="G1295" s="37" t="s">
        <v>6963</v>
      </c>
      <c r="H1295" s="37" t="s">
        <v>5796</v>
      </c>
      <c r="I1295" s="37">
        <v>2</v>
      </c>
      <c r="J1295" s="37" t="s">
        <v>5805</v>
      </c>
      <c r="K1295" s="37" t="s">
        <v>6122</v>
      </c>
      <c r="L1295" s="38"/>
    </row>
    <row r="1296" spans="1:12" x14ac:dyDescent="0.3">
      <c r="A1296" s="33" t="s">
        <v>5802</v>
      </c>
      <c r="B1296" s="39" t="s">
        <v>7639</v>
      </c>
      <c r="C1296" s="40" t="s">
        <v>7640</v>
      </c>
      <c r="D1296" s="271">
        <f>SUM(D1297:D1316)</f>
        <v>0</v>
      </c>
      <c r="E1296" s="271"/>
      <c r="F1296" s="37"/>
      <c r="G1296" s="37"/>
      <c r="H1296" s="37"/>
      <c r="I1296" s="37"/>
      <c r="J1296" s="37"/>
      <c r="K1296" s="37"/>
      <c r="L1296" s="38"/>
    </row>
    <row r="1297" spans="1:12" x14ac:dyDescent="0.3">
      <c r="A1297" s="85" t="s">
        <v>5803</v>
      </c>
      <c r="B1297" s="86" t="s">
        <v>874</v>
      </c>
      <c r="C1297" s="87" t="s">
        <v>7641</v>
      </c>
      <c r="D1297" s="270">
        <f>+'Res att e accert plur'!G495</f>
        <v>0</v>
      </c>
      <c r="E1297" s="271"/>
      <c r="F1297" s="37" t="s">
        <v>5804</v>
      </c>
      <c r="G1297" s="37" t="s">
        <v>6963</v>
      </c>
      <c r="H1297" s="37" t="s">
        <v>5796</v>
      </c>
      <c r="I1297" s="37">
        <v>2</v>
      </c>
      <c r="J1297" s="37" t="s">
        <v>5805</v>
      </c>
      <c r="K1297" s="37" t="s">
        <v>6122</v>
      </c>
      <c r="L1297" s="38"/>
    </row>
    <row r="1298" spans="1:12" x14ac:dyDescent="0.3">
      <c r="A1298" s="85" t="s">
        <v>5803</v>
      </c>
      <c r="B1298" s="86" t="s">
        <v>876</v>
      </c>
      <c r="C1298" s="87" t="s">
        <v>7642</v>
      </c>
      <c r="D1298" s="270">
        <f>+'Res att e accert plur'!G496</f>
        <v>0</v>
      </c>
      <c r="E1298" s="271"/>
      <c r="F1298" s="37" t="s">
        <v>5804</v>
      </c>
      <c r="G1298" s="37" t="s">
        <v>6963</v>
      </c>
      <c r="H1298" s="37" t="s">
        <v>5796</v>
      </c>
      <c r="I1298" s="37">
        <v>2</v>
      </c>
      <c r="J1298" s="37" t="s">
        <v>5805</v>
      </c>
      <c r="K1298" s="37" t="s">
        <v>6122</v>
      </c>
      <c r="L1298" s="38"/>
    </row>
    <row r="1299" spans="1:12" x14ac:dyDescent="0.3">
      <c r="A1299" s="85" t="s">
        <v>5803</v>
      </c>
      <c r="B1299" s="86" t="s">
        <v>878</v>
      </c>
      <c r="C1299" s="87" t="s">
        <v>7643</v>
      </c>
      <c r="D1299" s="270">
        <f>+'Res att e accert plur'!G497</f>
        <v>0</v>
      </c>
      <c r="E1299" s="271"/>
      <c r="F1299" s="37" t="s">
        <v>5804</v>
      </c>
      <c r="G1299" s="37" t="s">
        <v>6963</v>
      </c>
      <c r="H1299" s="37" t="s">
        <v>5796</v>
      </c>
      <c r="I1299" s="37">
        <v>2</v>
      </c>
      <c r="J1299" s="37" t="s">
        <v>5805</v>
      </c>
      <c r="K1299" s="37" t="s">
        <v>6122</v>
      </c>
      <c r="L1299" s="38"/>
    </row>
    <row r="1300" spans="1:12" x14ac:dyDescent="0.3">
      <c r="A1300" s="85" t="s">
        <v>5803</v>
      </c>
      <c r="B1300" s="86" t="s">
        <v>880</v>
      </c>
      <c r="C1300" s="87" t="s">
        <v>7644</v>
      </c>
      <c r="D1300" s="270">
        <f>+'Res att e accert plur'!G498</f>
        <v>0</v>
      </c>
      <c r="E1300" s="271"/>
      <c r="F1300" s="37" t="s">
        <v>5804</v>
      </c>
      <c r="G1300" s="37" t="s">
        <v>6963</v>
      </c>
      <c r="H1300" s="37" t="s">
        <v>5796</v>
      </c>
      <c r="I1300" s="37">
        <v>2</v>
      </c>
      <c r="J1300" s="37" t="s">
        <v>5805</v>
      </c>
      <c r="K1300" s="37" t="s">
        <v>6122</v>
      </c>
      <c r="L1300" s="38"/>
    </row>
    <row r="1301" spans="1:12" x14ac:dyDescent="0.3">
      <c r="A1301" s="85" t="s">
        <v>5803</v>
      </c>
      <c r="B1301" s="86" t="s">
        <v>882</v>
      </c>
      <c r="C1301" s="87" t="s">
        <v>7645</v>
      </c>
      <c r="D1301" s="270">
        <f>+'Res att e accert plur'!G499</f>
        <v>0</v>
      </c>
      <c r="E1301" s="271"/>
      <c r="F1301" s="37" t="s">
        <v>5804</v>
      </c>
      <c r="G1301" s="37" t="s">
        <v>6963</v>
      </c>
      <c r="H1301" s="37" t="s">
        <v>5796</v>
      </c>
      <c r="I1301" s="37">
        <v>2</v>
      </c>
      <c r="J1301" s="37" t="s">
        <v>5805</v>
      </c>
      <c r="K1301" s="37" t="s">
        <v>6122</v>
      </c>
      <c r="L1301" s="38"/>
    </row>
    <row r="1302" spans="1:12" x14ac:dyDescent="0.3">
      <c r="A1302" s="85" t="s">
        <v>5803</v>
      </c>
      <c r="B1302" s="86" t="s">
        <v>884</v>
      </c>
      <c r="C1302" s="87" t="s">
        <v>7646</v>
      </c>
      <c r="D1302" s="270">
        <f>+'Res att e accert plur'!G500</f>
        <v>0</v>
      </c>
      <c r="E1302" s="271"/>
      <c r="F1302" s="37" t="s">
        <v>5804</v>
      </c>
      <c r="G1302" s="37" t="s">
        <v>6963</v>
      </c>
      <c r="H1302" s="37" t="s">
        <v>5796</v>
      </c>
      <c r="I1302" s="37">
        <v>2</v>
      </c>
      <c r="J1302" s="37" t="s">
        <v>5805</v>
      </c>
      <c r="K1302" s="37" t="s">
        <v>6122</v>
      </c>
      <c r="L1302" s="38"/>
    </row>
    <row r="1303" spans="1:12" x14ac:dyDescent="0.3">
      <c r="A1303" s="85" t="s">
        <v>5803</v>
      </c>
      <c r="B1303" s="86" t="s">
        <v>886</v>
      </c>
      <c r="C1303" s="87" t="s">
        <v>7647</v>
      </c>
      <c r="D1303" s="270">
        <f>+'Res att e accert plur'!G501</f>
        <v>0</v>
      </c>
      <c r="E1303" s="271"/>
      <c r="F1303" s="37" t="s">
        <v>5804</v>
      </c>
      <c r="G1303" s="37" t="s">
        <v>6963</v>
      </c>
      <c r="H1303" s="37" t="s">
        <v>5796</v>
      </c>
      <c r="I1303" s="37">
        <v>2</v>
      </c>
      <c r="J1303" s="37" t="s">
        <v>5805</v>
      </c>
      <c r="K1303" s="37" t="s">
        <v>6122</v>
      </c>
      <c r="L1303" s="38"/>
    </row>
    <row r="1304" spans="1:12" x14ac:dyDescent="0.3">
      <c r="A1304" s="85" t="s">
        <v>5803</v>
      </c>
      <c r="B1304" s="86" t="s">
        <v>888</v>
      </c>
      <c r="C1304" s="87" t="s">
        <v>7648</v>
      </c>
      <c r="D1304" s="270">
        <f>+'Res att e accert plur'!G502</f>
        <v>0</v>
      </c>
      <c r="E1304" s="271"/>
      <c r="F1304" s="37" t="s">
        <v>5804</v>
      </c>
      <c r="G1304" s="37" t="s">
        <v>6963</v>
      </c>
      <c r="H1304" s="37" t="s">
        <v>5796</v>
      </c>
      <c r="I1304" s="37">
        <v>2</v>
      </c>
      <c r="J1304" s="37" t="s">
        <v>5805</v>
      </c>
      <c r="K1304" s="37" t="s">
        <v>6122</v>
      </c>
      <c r="L1304" s="38"/>
    </row>
    <row r="1305" spans="1:12" ht="21.6" x14ac:dyDescent="0.3">
      <c r="A1305" s="85" t="s">
        <v>5803</v>
      </c>
      <c r="B1305" s="86" t="s">
        <v>890</v>
      </c>
      <c r="C1305" s="87" t="s">
        <v>7649</v>
      </c>
      <c r="D1305" s="270">
        <f>+'Res att e accert plur'!G503</f>
        <v>0</v>
      </c>
      <c r="E1305" s="271"/>
      <c r="F1305" s="37" t="s">
        <v>5804</v>
      </c>
      <c r="G1305" s="37" t="s">
        <v>6963</v>
      </c>
      <c r="H1305" s="37" t="s">
        <v>5796</v>
      </c>
      <c r="I1305" s="37">
        <v>2</v>
      </c>
      <c r="J1305" s="37" t="s">
        <v>5805</v>
      </c>
      <c r="K1305" s="37" t="s">
        <v>6122</v>
      </c>
      <c r="L1305" s="38"/>
    </row>
    <row r="1306" spans="1:12" x14ac:dyDescent="0.3">
      <c r="A1306" s="85" t="s">
        <v>5803</v>
      </c>
      <c r="B1306" s="86" t="s">
        <v>892</v>
      </c>
      <c r="C1306" s="87" t="s">
        <v>7650</v>
      </c>
      <c r="D1306" s="270">
        <f>+'Res att e accert plur'!G504</f>
        <v>0</v>
      </c>
      <c r="E1306" s="271"/>
      <c r="F1306" s="37" t="s">
        <v>5804</v>
      </c>
      <c r="G1306" s="37" t="s">
        <v>6963</v>
      </c>
      <c r="H1306" s="37" t="s">
        <v>5796</v>
      </c>
      <c r="I1306" s="37">
        <v>2</v>
      </c>
      <c r="J1306" s="37" t="s">
        <v>5805</v>
      </c>
      <c r="K1306" s="37" t="s">
        <v>6122</v>
      </c>
      <c r="L1306" s="38"/>
    </row>
    <row r="1307" spans="1:12" x14ac:dyDescent="0.3">
      <c r="A1307" s="85" t="s">
        <v>5803</v>
      </c>
      <c r="B1307" s="86" t="s">
        <v>894</v>
      </c>
      <c r="C1307" s="87" t="s">
        <v>7651</v>
      </c>
      <c r="D1307" s="270">
        <f>+'Res att e accert plur'!G505</f>
        <v>0</v>
      </c>
      <c r="E1307" s="271"/>
      <c r="F1307" s="37" t="s">
        <v>5804</v>
      </c>
      <c r="G1307" s="37" t="s">
        <v>6963</v>
      </c>
      <c r="H1307" s="37" t="s">
        <v>5796</v>
      </c>
      <c r="I1307" s="37">
        <v>2</v>
      </c>
      <c r="J1307" s="37" t="s">
        <v>5805</v>
      </c>
      <c r="K1307" s="37" t="s">
        <v>6122</v>
      </c>
      <c r="L1307" s="38"/>
    </row>
    <row r="1308" spans="1:12" ht="21.6" x14ac:dyDescent="0.3">
      <c r="A1308" s="85" t="s">
        <v>5803</v>
      </c>
      <c r="B1308" s="86" t="s">
        <v>896</v>
      </c>
      <c r="C1308" s="87" t="s">
        <v>7652</v>
      </c>
      <c r="D1308" s="270">
        <f>+'Res att e accert plur'!G506</f>
        <v>0</v>
      </c>
      <c r="E1308" s="271"/>
      <c r="F1308" s="37" t="s">
        <v>5804</v>
      </c>
      <c r="G1308" s="37" t="s">
        <v>6963</v>
      </c>
      <c r="H1308" s="37" t="s">
        <v>5796</v>
      </c>
      <c r="I1308" s="37">
        <v>2</v>
      </c>
      <c r="J1308" s="37" t="s">
        <v>5805</v>
      </c>
      <c r="K1308" s="37" t="s">
        <v>6122</v>
      </c>
      <c r="L1308" s="38"/>
    </row>
    <row r="1309" spans="1:12" x14ac:dyDescent="0.3">
      <c r="A1309" s="85" t="s">
        <v>5803</v>
      </c>
      <c r="B1309" s="86" t="s">
        <v>898</v>
      </c>
      <c r="C1309" s="87" t="s">
        <v>7653</v>
      </c>
      <c r="D1309" s="270">
        <f>+'Res att e accert plur'!G507</f>
        <v>0</v>
      </c>
      <c r="E1309" s="271"/>
      <c r="F1309" s="37" t="s">
        <v>5804</v>
      </c>
      <c r="G1309" s="37" t="s">
        <v>6963</v>
      </c>
      <c r="H1309" s="37" t="s">
        <v>5796</v>
      </c>
      <c r="I1309" s="37">
        <v>2</v>
      </c>
      <c r="J1309" s="37" t="s">
        <v>5805</v>
      </c>
      <c r="K1309" s="37" t="s">
        <v>6122</v>
      </c>
      <c r="L1309" s="38"/>
    </row>
    <row r="1310" spans="1:12" ht="21.6" x14ac:dyDescent="0.3">
      <c r="A1310" s="85" t="s">
        <v>5803</v>
      </c>
      <c r="B1310" s="86" t="s">
        <v>900</v>
      </c>
      <c r="C1310" s="87" t="s">
        <v>7654</v>
      </c>
      <c r="D1310" s="270">
        <f>+'Res att e accert plur'!G508</f>
        <v>0</v>
      </c>
      <c r="E1310" s="271"/>
      <c r="F1310" s="37" t="s">
        <v>5804</v>
      </c>
      <c r="G1310" s="37" t="s">
        <v>6963</v>
      </c>
      <c r="H1310" s="37" t="s">
        <v>5796</v>
      </c>
      <c r="I1310" s="37">
        <v>2</v>
      </c>
      <c r="J1310" s="37" t="s">
        <v>5805</v>
      </c>
      <c r="K1310" s="37" t="s">
        <v>6122</v>
      </c>
      <c r="L1310" s="38"/>
    </row>
    <row r="1311" spans="1:12" ht="21.6" x14ac:dyDescent="0.3">
      <c r="A1311" s="85" t="s">
        <v>5803</v>
      </c>
      <c r="B1311" s="86" t="s">
        <v>902</v>
      </c>
      <c r="C1311" s="87" t="s">
        <v>7655</v>
      </c>
      <c r="D1311" s="270">
        <f>+'Res att e accert plur'!G509</f>
        <v>0</v>
      </c>
      <c r="E1311" s="271"/>
      <c r="F1311" s="37" t="s">
        <v>5804</v>
      </c>
      <c r="G1311" s="37" t="s">
        <v>6963</v>
      </c>
      <c r="H1311" s="37" t="s">
        <v>5796</v>
      </c>
      <c r="I1311" s="37">
        <v>2</v>
      </c>
      <c r="J1311" s="37" t="s">
        <v>5805</v>
      </c>
      <c r="K1311" s="37" t="s">
        <v>6122</v>
      </c>
      <c r="L1311" s="38"/>
    </row>
    <row r="1312" spans="1:12" ht="21.6" x14ac:dyDescent="0.3">
      <c r="A1312" s="85" t="s">
        <v>5803</v>
      </c>
      <c r="B1312" s="86" t="s">
        <v>904</v>
      </c>
      <c r="C1312" s="87" t="s">
        <v>7656</v>
      </c>
      <c r="D1312" s="270">
        <f>+'Res att e accert plur'!G510</f>
        <v>0</v>
      </c>
      <c r="E1312" s="271"/>
      <c r="F1312" s="37" t="s">
        <v>5804</v>
      </c>
      <c r="G1312" s="37" t="s">
        <v>6963</v>
      </c>
      <c r="H1312" s="37" t="s">
        <v>5796</v>
      </c>
      <c r="I1312" s="37">
        <v>2</v>
      </c>
      <c r="J1312" s="37" t="s">
        <v>5805</v>
      </c>
      <c r="K1312" s="37" t="s">
        <v>6122</v>
      </c>
      <c r="L1312" s="38"/>
    </row>
    <row r="1313" spans="1:12" x14ac:dyDescent="0.3">
      <c r="A1313" s="85" t="s">
        <v>5803</v>
      </c>
      <c r="B1313" s="86" t="s">
        <v>906</v>
      </c>
      <c r="C1313" s="87" t="s">
        <v>7657</v>
      </c>
      <c r="D1313" s="270">
        <f>+'Res att e accert plur'!G511</f>
        <v>0</v>
      </c>
      <c r="E1313" s="271"/>
      <c r="F1313" s="37" t="s">
        <v>5804</v>
      </c>
      <c r="G1313" s="37" t="s">
        <v>6963</v>
      </c>
      <c r="H1313" s="37" t="s">
        <v>5796</v>
      </c>
      <c r="I1313" s="37">
        <v>2</v>
      </c>
      <c r="J1313" s="37" t="s">
        <v>5805</v>
      </c>
      <c r="K1313" s="37" t="s">
        <v>6122</v>
      </c>
      <c r="L1313" s="38"/>
    </row>
    <row r="1314" spans="1:12" x14ac:dyDescent="0.3">
      <c r="A1314" s="85" t="s">
        <v>5803</v>
      </c>
      <c r="B1314" s="86" t="s">
        <v>908</v>
      </c>
      <c r="C1314" s="87" t="s">
        <v>7658</v>
      </c>
      <c r="D1314" s="270">
        <f>+'Res att e accert plur'!G512</f>
        <v>0</v>
      </c>
      <c r="E1314" s="271"/>
      <c r="F1314" s="37" t="s">
        <v>5804</v>
      </c>
      <c r="G1314" s="37" t="s">
        <v>6963</v>
      </c>
      <c r="H1314" s="37" t="s">
        <v>5796</v>
      </c>
      <c r="I1314" s="37">
        <v>2</v>
      </c>
      <c r="J1314" s="37" t="s">
        <v>5805</v>
      </c>
      <c r="K1314" s="37" t="s">
        <v>6122</v>
      </c>
      <c r="L1314" s="38"/>
    </row>
    <row r="1315" spans="1:12" ht="21.6" x14ac:dyDescent="0.3">
      <c r="A1315" s="85" t="s">
        <v>5803</v>
      </c>
      <c r="B1315" s="86" t="s">
        <v>910</v>
      </c>
      <c r="C1315" s="87" t="s">
        <v>7659</v>
      </c>
      <c r="D1315" s="270">
        <f>+'Res att e accert plur'!G513</f>
        <v>0</v>
      </c>
      <c r="E1315" s="271"/>
      <c r="F1315" s="37" t="s">
        <v>5804</v>
      </c>
      <c r="G1315" s="37" t="s">
        <v>6963</v>
      </c>
      <c r="H1315" s="37" t="s">
        <v>5796</v>
      </c>
      <c r="I1315" s="37">
        <v>2</v>
      </c>
      <c r="J1315" s="37" t="s">
        <v>5805</v>
      </c>
      <c r="K1315" s="37" t="s">
        <v>6122</v>
      </c>
      <c r="L1315" s="38"/>
    </row>
    <row r="1316" spans="1:12" x14ac:dyDescent="0.3">
      <c r="A1316" s="85" t="s">
        <v>5803</v>
      </c>
      <c r="B1316" s="86" t="s">
        <v>912</v>
      </c>
      <c r="C1316" s="87" t="s">
        <v>7660</v>
      </c>
      <c r="D1316" s="270">
        <f>+'Res att e accert plur'!G514</f>
        <v>0</v>
      </c>
      <c r="E1316" s="271"/>
      <c r="F1316" s="37" t="s">
        <v>5804</v>
      </c>
      <c r="G1316" s="37" t="s">
        <v>6963</v>
      </c>
      <c r="H1316" s="37" t="s">
        <v>5796</v>
      </c>
      <c r="I1316" s="37">
        <v>2</v>
      </c>
      <c r="J1316" s="37" t="s">
        <v>5805</v>
      </c>
      <c r="K1316" s="37" t="s">
        <v>6122</v>
      </c>
      <c r="L1316" s="38"/>
    </row>
    <row r="1317" spans="1:12" x14ac:dyDescent="0.3">
      <c r="A1317" s="33" t="s">
        <v>5802</v>
      </c>
      <c r="B1317" s="39" t="s">
        <v>7661</v>
      </c>
      <c r="C1317" s="40" t="s">
        <v>7662</v>
      </c>
      <c r="D1317" s="271">
        <f>+D1318+D1319+D1320</f>
        <v>0</v>
      </c>
      <c r="E1317" s="271"/>
      <c r="F1317" s="37"/>
      <c r="G1317" s="37"/>
      <c r="H1317" s="37"/>
      <c r="I1317" s="37"/>
      <c r="J1317" s="37"/>
      <c r="K1317" s="37"/>
      <c r="L1317" s="38"/>
    </row>
    <row r="1318" spans="1:12" x14ac:dyDescent="0.3">
      <c r="A1318" s="85" t="s">
        <v>5803</v>
      </c>
      <c r="B1318" s="86" t="s">
        <v>914</v>
      </c>
      <c r="C1318" s="87" t="s">
        <v>7663</v>
      </c>
      <c r="D1318" s="270">
        <f>+'Res att e accert plur'!G515</f>
        <v>0</v>
      </c>
      <c r="E1318" s="271"/>
      <c r="F1318" s="37" t="s">
        <v>5804</v>
      </c>
      <c r="G1318" s="37" t="s">
        <v>6963</v>
      </c>
      <c r="H1318" s="37" t="s">
        <v>5796</v>
      </c>
      <c r="I1318" s="37">
        <v>2</v>
      </c>
      <c r="J1318" s="37" t="s">
        <v>5805</v>
      </c>
      <c r="K1318" s="37" t="s">
        <v>6122</v>
      </c>
      <c r="L1318" s="38"/>
    </row>
    <row r="1319" spans="1:12" x14ac:dyDescent="0.3">
      <c r="A1319" s="85" t="s">
        <v>5803</v>
      </c>
      <c r="B1319" s="86" t="s">
        <v>916</v>
      </c>
      <c r="C1319" s="87" t="s">
        <v>7664</v>
      </c>
      <c r="D1319" s="270">
        <f>+'Res att e accert plur'!G516</f>
        <v>0</v>
      </c>
      <c r="E1319" s="271"/>
      <c r="F1319" s="37" t="s">
        <v>5804</v>
      </c>
      <c r="G1319" s="37" t="s">
        <v>6963</v>
      </c>
      <c r="H1319" s="37" t="s">
        <v>5796</v>
      </c>
      <c r="I1319" s="37">
        <v>2</v>
      </c>
      <c r="J1319" s="37" t="s">
        <v>5805</v>
      </c>
      <c r="K1319" s="37" t="s">
        <v>6122</v>
      </c>
      <c r="L1319" s="38"/>
    </row>
    <row r="1320" spans="1:12" x14ac:dyDescent="0.3">
      <c r="A1320" s="85" t="s">
        <v>5803</v>
      </c>
      <c r="B1320" s="86" t="s">
        <v>918</v>
      </c>
      <c r="C1320" s="87" t="s">
        <v>7665</v>
      </c>
      <c r="D1320" s="270">
        <f>+'Res att e accert plur'!G517</f>
        <v>0</v>
      </c>
      <c r="E1320" s="271"/>
      <c r="F1320" s="37" t="s">
        <v>5804</v>
      </c>
      <c r="G1320" s="37" t="s">
        <v>6963</v>
      </c>
      <c r="H1320" s="37" t="s">
        <v>5796</v>
      </c>
      <c r="I1320" s="37">
        <v>2</v>
      </c>
      <c r="J1320" s="37" t="s">
        <v>5805</v>
      </c>
      <c r="K1320" s="37" t="s">
        <v>6122</v>
      </c>
      <c r="L1320" s="38"/>
    </row>
    <row r="1321" spans="1:12" ht="30" customHeight="1" x14ac:dyDescent="0.3">
      <c r="A1321" s="33" t="s">
        <v>5802</v>
      </c>
      <c r="B1321" s="39" t="s">
        <v>7666</v>
      </c>
      <c r="C1321" s="40" t="s">
        <v>7667</v>
      </c>
      <c r="D1321" s="271">
        <f>+D1322</f>
        <v>0</v>
      </c>
      <c r="E1321" s="271"/>
      <c r="F1321" s="37"/>
      <c r="G1321" s="37"/>
      <c r="H1321" s="37"/>
      <c r="I1321" s="37"/>
      <c r="J1321" s="37"/>
      <c r="K1321" s="37"/>
      <c r="L1321" s="38"/>
    </row>
    <row r="1322" spans="1:12" ht="21.6" x14ac:dyDescent="0.3">
      <c r="A1322" s="85" t="s">
        <v>5803</v>
      </c>
      <c r="B1322" s="86" t="s">
        <v>920</v>
      </c>
      <c r="C1322" s="87" t="s">
        <v>7667</v>
      </c>
      <c r="D1322" s="270">
        <f>+'Res att e accert plur'!G518</f>
        <v>0</v>
      </c>
      <c r="E1322" s="271"/>
      <c r="F1322" s="37" t="s">
        <v>5804</v>
      </c>
      <c r="G1322" s="37" t="s">
        <v>6963</v>
      </c>
      <c r="H1322" s="37" t="s">
        <v>5796</v>
      </c>
      <c r="I1322" s="37">
        <v>2</v>
      </c>
      <c r="J1322" s="37" t="s">
        <v>5805</v>
      </c>
      <c r="K1322" s="37" t="s">
        <v>6122</v>
      </c>
      <c r="L1322" s="38"/>
    </row>
    <row r="1323" spans="1:12" x14ac:dyDescent="0.3">
      <c r="A1323" s="33" t="s">
        <v>5801</v>
      </c>
      <c r="B1323" s="34" t="s">
        <v>7668</v>
      </c>
      <c r="C1323" s="35" t="s">
        <v>7669</v>
      </c>
      <c r="D1323" s="321">
        <f>+D1324</f>
        <v>0</v>
      </c>
      <c r="E1323" s="321"/>
      <c r="F1323" s="37"/>
      <c r="G1323" s="37"/>
      <c r="H1323" s="37"/>
      <c r="I1323" s="37"/>
      <c r="J1323" s="37"/>
      <c r="K1323" s="37"/>
      <c r="L1323" s="38"/>
    </row>
    <row r="1324" spans="1:12" x14ac:dyDescent="0.3">
      <c r="A1324" s="33" t="s">
        <v>5802</v>
      </c>
      <c r="B1324" s="39" t="s">
        <v>7670</v>
      </c>
      <c r="C1324" s="40" t="s">
        <v>7671</v>
      </c>
      <c r="D1324" s="271">
        <f>+D1325</f>
        <v>0</v>
      </c>
      <c r="E1324" s="271"/>
      <c r="F1324" s="37"/>
      <c r="G1324" s="37"/>
      <c r="H1324" s="37"/>
      <c r="I1324" s="37"/>
      <c r="J1324" s="37"/>
      <c r="K1324" s="37"/>
      <c r="L1324" s="38"/>
    </row>
    <row r="1325" spans="1:12" x14ac:dyDescent="0.3">
      <c r="A1325" s="85" t="s">
        <v>5803</v>
      </c>
      <c r="B1325" s="86" t="s">
        <v>924</v>
      </c>
      <c r="C1325" s="87" t="s">
        <v>7671</v>
      </c>
      <c r="D1325" s="270">
        <f>+'Res att e accert plur'!G520</f>
        <v>0</v>
      </c>
      <c r="E1325" s="271"/>
      <c r="F1325" s="37" t="s">
        <v>5804</v>
      </c>
      <c r="G1325" s="37" t="s">
        <v>6963</v>
      </c>
      <c r="H1325" s="37" t="s">
        <v>5796</v>
      </c>
      <c r="I1325" s="37">
        <v>2</v>
      </c>
      <c r="J1325" s="37" t="s">
        <v>5805</v>
      </c>
      <c r="K1325" s="37" t="s">
        <v>6220</v>
      </c>
      <c r="L1325" s="38"/>
    </row>
    <row r="1326" spans="1:12" x14ac:dyDescent="0.3">
      <c r="A1326" s="33" t="s">
        <v>5801</v>
      </c>
      <c r="B1326" s="34" t="s">
        <v>7672</v>
      </c>
      <c r="C1326" s="35" t="s">
        <v>7673</v>
      </c>
      <c r="D1326" s="321">
        <f>+D1327</f>
        <v>0</v>
      </c>
      <c r="E1326" s="321"/>
      <c r="F1326" s="37"/>
      <c r="G1326" s="37"/>
      <c r="H1326" s="37"/>
      <c r="I1326" s="37"/>
      <c r="J1326" s="37"/>
      <c r="K1326" s="37"/>
      <c r="L1326" s="38"/>
    </row>
    <row r="1327" spans="1:12" x14ac:dyDescent="0.3">
      <c r="A1327" s="33" t="s">
        <v>5802</v>
      </c>
      <c r="B1327" s="39" t="s">
        <v>7674</v>
      </c>
      <c r="C1327" s="40" t="s">
        <v>7675</v>
      </c>
      <c r="D1327" s="271">
        <f>+D1328</f>
        <v>0</v>
      </c>
      <c r="E1327" s="271"/>
      <c r="F1327" s="37"/>
      <c r="G1327" s="37"/>
      <c r="H1327" s="37"/>
      <c r="I1327" s="37"/>
      <c r="J1327" s="37"/>
      <c r="K1327" s="37"/>
      <c r="L1327" s="38"/>
    </row>
    <row r="1328" spans="1:12" x14ac:dyDescent="0.3">
      <c r="A1328" s="85" t="s">
        <v>5803</v>
      </c>
      <c r="B1328" s="86" t="s">
        <v>926</v>
      </c>
      <c r="C1328" s="87" t="s">
        <v>7675</v>
      </c>
      <c r="D1328" s="270">
        <f>+'Res att e accert plur'!G521</f>
        <v>0</v>
      </c>
      <c r="E1328" s="271"/>
      <c r="F1328" s="37" t="s">
        <v>5804</v>
      </c>
      <c r="G1328" s="37" t="s">
        <v>6963</v>
      </c>
      <c r="H1328" s="37" t="s">
        <v>5796</v>
      </c>
      <c r="I1328" s="37">
        <v>2</v>
      </c>
      <c r="J1328" s="37" t="s">
        <v>5805</v>
      </c>
      <c r="K1328" s="37" t="s">
        <v>6225</v>
      </c>
      <c r="L1328" s="38"/>
    </row>
    <row r="1329" spans="1:12" x14ac:dyDescent="0.3">
      <c r="A1329" s="33" t="s">
        <v>5801</v>
      </c>
      <c r="B1329" s="34" t="s">
        <v>7676</v>
      </c>
      <c r="C1329" s="35" t="s">
        <v>7677</v>
      </c>
      <c r="D1329" s="321">
        <f>+D1330+D1332+D1334+D1336</f>
        <v>0</v>
      </c>
      <c r="E1329" s="321"/>
      <c r="F1329" s="37"/>
      <c r="G1329" s="37"/>
      <c r="H1329" s="37"/>
      <c r="I1329" s="37"/>
      <c r="J1329" s="37"/>
      <c r="K1329" s="37"/>
      <c r="L1329" s="38"/>
    </row>
    <row r="1330" spans="1:12" x14ac:dyDescent="0.3">
      <c r="A1330" s="33" t="s">
        <v>5802</v>
      </c>
      <c r="B1330" s="39" t="s">
        <v>7678</v>
      </c>
      <c r="C1330" s="40" t="s">
        <v>7679</v>
      </c>
      <c r="D1330" s="271">
        <f>+D1331</f>
        <v>0</v>
      </c>
      <c r="E1330" s="271"/>
      <c r="F1330" s="37"/>
      <c r="G1330" s="37"/>
      <c r="H1330" s="37"/>
      <c r="I1330" s="37"/>
      <c r="J1330" s="37"/>
      <c r="K1330" s="37"/>
      <c r="L1330" s="38"/>
    </row>
    <row r="1331" spans="1:12" x14ac:dyDescent="0.3">
      <c r="A1331" s="85" t="s">
        <v>5803</v>
      </c>
      <c r="B1331" s="86" t="s">
        <v>922</v>
      </c>
      <c r="C1331" s="87" t="s">
        <v>7679</v>
      </c>
      <c r="D1331" s="270">
        <f>+'Res att e accert plur'!G519</f>
        <v>0</v>
      </c>
      <c r="E1331" s="271"/>
      <c r="F1331" s="37" t="s">
        <v>5804</v>
      </c>
      <c r="G1331" s="37" t="s">
        <v>6963</v>
      </c>
      <c r="H1331" s="37" t="s">
        <v>5796</v>
      </c>
      <c r="I1331" s="37">
        <v>2</v>
      </c>
      <c r="J1331" s="37" t="s">
        <v>5805</v>
      </c>
      <c r="K1331" s="37" t="s">
        <v>6816</v>
      </c>
      <c r="L1331" s="38"/>
    </row>
    <row r="1332" spans="1:12" x14ac:dyDescent="0.3">
      <c r="A1332" s="33" t="s">
        <v>5802</v>
      </c>
      <c r="B1332" s="39" t="s">
        <v>7680</v>
      </c>
      <c r="C1332" s="40" t="s">
        <v>7681</v>
      </c>
      <c r="D1332" s="271">
        <f>+D1333</f>
        <v>0</v>
      </c>
      <c r="E1332" s="271"/>
      <c r="F1332" s="37"/>
      <c r="G1332" s="37"/>
      <c r="H1332" s="37"/>
      <c r="I1332" s="37"/>
      <c r="J1332" s="37"/>
      <c r="K1332" s="37"/>
      <c r="L1332" s="38"/>
    </row>
    <row r="1333" spans="1:12" x14ac:dyDescent="0.3">
      <c r="A1333" s="85" t="s">
        <v>5803</v>
      </c>
      <c r="B1333" s="86" t="s">
        <v>930</v>
      </c>
      <c r="C1333" s="87" t="s">
        <v>7681</v>
      </c>
      <c r="D1333" s="270">
        <f>+'Res att e accert plur'!G523</f>
        <v>0</v>
      </c>
      <c r="E1333" s="271"/>
      <c r="F1333" s="37" t="s">
        <v>5804</v>
      </c>
      <c r="G1333" s="37" t="s">
        <v>6963</v>
      </c>
      <c r="H1333" s="37" t="s">
        <v>5796</v>
      </c>
      <c r="I1333" s="37">
        <v>2</v>
      </c>
      <c r="J1333" s="37" t="s">
        <v>5805</v>
      </c>
      <c r="K1333" s="37" t="s">
        <v>6816</v>
      </c>
      <c r="L1333" s="38"/>
    </row>
    <row r="1334" spans="1:12" x14ac:dyDescent="0.3">
      <c r="A1334" s="33" t="s">
        <v>5802</v>
      </c>
      <c r="B1334" s="39" t="s">
        <v>7682</v>
      </c>
      <c r="C1334" s="40" t="s">
        <v>7683</v>
      </c>
      <c r="D1334" s="271">
        <f>+D1335</f>
        <v>0</v>
      </c>
      <c r="E1334" s="271"/>
      <c r="F1334" s="37"/>
      <c r="G1334" s="37"/>
      <c r="H1334" s="37"/>
      <c r="I1334" s="37"/>
      <c r="J1334" s="37"/>
      <c r="K1334" s="37"/>
      <c r="L1334" s="38"/>
    </row>
    <row r="1335" spans="1:12" x14ac:dyDescent="0.3">
      <c r="A1335" s="85" t="s">
        <v>5803</v>
      </c>
      <c r="B1335" s="86" t="s">
        <v>928</v>
      </c>
      <c r="C1335" s="87" t="s">
        <v>7683</v>
      </c>
      <c r="D1335" s="270">
        <f>+'Res att e accert plur'!G522</f>
        <v>0</v>
      </c>
      <c r="E1335" s="271"/>
      <c r="F1335" s="37" t="s">
        <v>5804</v>
      </c>
      <c r="G1335" s="37" t="s">
        <v>6963</v>
      </c>
      <c r="H1335" s="37" t="s">
        <v>5796</v>
      </c>
      <c r="I1335" s="37">
        <v>2</v>
      </c>
      <c r="J1335" s="37" t="s">
        <v>5805</v>
      </c>
      <c r="K1335" s="37" t="s">
        <v>6816</v>
      </c>
      <c r="L1335" s="38"/>
    </row>
    <row r="1336" spans="1:12" x14ac:dyDescent="0.3">
      <c r="A1336" s="33" t="s">
        <v>5802</v>
      </c>
      <c r="B1336" s="39" t="s">
        <v>7684</v>
      </c>
      <c r="C1336" s="40" t="s">
        <v>7685</v>
      </c>
      <c r="D1336" s="271">
        <f>+D1337+D1338</f>
        <v>0</v>
      </c>
      <c r="E1336" s="271"/>
      <c r="F1336" s="37"/>
      <c r="G1336" s="37"/>
      <c r="H1336" s="37"/>
      <c r="I1336" s="37"/>
      <c r="J1336" s="37"/>
      <c r="K1336" s="37"/>
      <c r="L1336" s="38"/>
    </row>
    <row r="1337" spans="1:12" x14ac:dyDescent="0.3">
      <c r="A1337" s="85" t="s">
        <v>5803</v>
      </c>
      <c r="B1337" s="86" t="s">
        <v>932</v>
      </c>
      <c r="C1337" s="87" t="s">
        <v>7686</v>
      </c>
      <c r="D1337" s="270">
        <f>+'Res att e accert plur'!G524</f>
        <v>0</v>
      </c>
      <c r="E1337" s="271"/>
      <c r="F1337" s="37" t="s">
        <v>5804</v>
      </c>
      <c r="G1337" s="37" t="s">
        <v>6963</v>
      </c>
      <c r="H1337" s="37" t="s">
        <v>5796</v>
      </c>
      <c r="I1337" s="37">
        <v>2</v>
      </c>
      <c r="J1337" s="37" t="s">
        <v>5805</v>
      </c>
      <c r="K1337" s="37" t="s">
        <v>6816</v>
      </c>
      <c r="L1337" s="38"/>
    </row>
    <row r="1338" spans="1:12" x14ac:dyDescent="0.3">
      <c r="A1338" s="85" t="s">
        <v>5803</v>
      </c>
      <c r="B1338" s="86" t="s">
        <v>934</v>
      </c>
      <c r="C1338" s="87" t="s">
        <v>7687</v>
      </c>
      <c r="D1338" s="270">
        <f>+'Res att e accert plur'!G525</f>
        <v>0</v>
      </c>
      <c r="E1338" s="271"/>
      <c r="F1338" s="37" t="s">
        <v>5804</v>
      </c>
      <c r="G1338" s="37" t="s">
        <v>6963</v>
      </c>
      <c r="H1338" s="37" t="s">
        <v>5796</v>
      </c>
      <c r="I1338" s="37">
        <v>2</v>
      </c>
      <c r="J1338" s="37" t="s">
        <v>5805</v>
      </c>
      <c r="K1338" s="37" t="s">
        <v>6816</v>
      </c>
      <c r="L1338" s="38"/>
    </row>
    <row r="1339" spans="1:12" x14ac:dyDescent="0.3">
      <c r="A1339" s="27" t="s">
        <v>5800</v>
      </c>
      <c r="B1339" s="28" t="s">
        <v>7688</v>
      </c>
      <c r="C1339" s="29" t="s">
        <v>7689</v>
      </c>
      <c r="D1339" s="320">
        <f>+D1340+D1380+D1385</f>
        <v>0</v>
      </c>
      <c r="E1339" s="321"/>
      <c r="F1339" s="31"/>
      <c r="G1339" s="31"/>
      <c r="H1339" s="31"/>
      <c r="I1339" s="31"/>
      <c r="J1339" s="31"/>
      <c r="K1339" s="31"/>
      <c r="L1339" s="32"/>
    </row>
    <row r="1340" spans="1:12" x14ac:dyDescent="0.3">
      <c r="A1340" s="33" t="s">
        <v>5801</v>
      </c>
      <c r="B1340" s="34" t="s">
        <v>7690</v>
      </c>
      <c r="C1340" s="35" t="s">
        <v>7691</v>
      </c>
      <c r="D1340" s="321">
        <f>+D1341+D1355+D1376</f>
        <v>0</v>
      </c>
      <c r="E1340" s="321"/>
      <c r="F1340" s="37"/>
      <c r="G1340" s="37"/>
      <c r="H1340" s="37"/>
      <c r="I1340" s="37"/>
      <c r="J1340" s="37"/>
      <c r="K1340" s="37"/>
      <c r="L1340" s="38"/>
    </row>
    <row r="1341" spans="1:12" x14ac:dyDescent="0.3">
      <c r="A1341" s="33" t="s">
        <v>5802</v>
      </c>
      <c r="B1341" s="39" t="s">
        <v>7692</v>
      </c>
      <c r="C1341" s="40" t="s">
        <v>7693</v>
      </c>
      <c r="D1341" s="271">
        <f>SUM(D1342:D1354)</f>
        <v>0</v>
      </c>
      <c r="E1341" s="271"/>
      <c r="F1341" s="37"/>
      <c r="G1341" s="37"/>
      <c r="H1341" s="37"/>
      <c r="I1341" s="37"/>
      <c r="J1341" s="37"/>
      <c r="K1341" s="37"/>
      <c r="L1341" s="38"/>
    </row>
    <row r="1342" spans="1:12" x14ac:dyDescent="0.3">
      <c r="A1342" s="85" t="s">
        <v>5803</v>
      </c>
      <c r="B1342" s="86" t="s">
        <v>1535</v>
      </c>
      <c r="C1342" s="87" t="s">
        <v>7694</v>
      </c>
      <c r="D1342" s="270">
        <f>+'Res att e accert plur'!G1039</f>
        <v>0</v>
      </c>
      <c r="E1342" s="271"/>
      <c r="F1342" s="37" t="s">
        <v>5804</v>
      </c>
      <c r="G1342" s="37" t="s">
        <v>6963</v>
      </c>
      <c r="H1342" s="37" t="s">
        <v>5796</v>
      </c>
      <c r="I1342" s="37">
        <v>4</v>
      </c>
      <c r="J1342" s="37" t="s">
        <v>5805</v>
      </c>
      <c r="K1342" s="37" t="s">
        <v>6220</v>
      </c>
      <c r="L1342" s="38"/>
    </row>
    <row r="1343" spans="1:12" x14ac:dyDescent="0.3">
      <c r="A1343" s="85" t="s">
        <v>5803</v>
      </c>
      <c r="B1343" s="86" t="s">
        <v>1537</v>
      </c>
      <c r="C1343" s="87" t="s">
        <v>7695</v>
      </c>
      <c r="D1343" s="270">
        <f>+'Res att e accert plur'!G1040</f>
        <v>0</v>
      </c>
      <c r="E1343" s="271"/>
      <c r="F1343" s="37" t="s">
        <v>5804</v>
      </c>
      <c r="G1343" s="37" t="s">
        <v>6963</v>
      </c>
      <c r="H1343" s="37" t="s">
        <v>5796</v>
      </c>
      <c r="I1343" s="37">
        <v>4</v>
      </c>
      <c r="J1343" s="37" t="s">
        <v>5805</v>
      </c>
      <c r="K1343" s="37" t="s">
        <v>6220</v>
      </c>
      <c r="L1343" s="38"/>
    </row>
    <row r="1344" spans="1:12" ht="21.6" x14ac:dyDescent="0.3">
      <c r="A1344" s="85" t="s">
        <v>5803</v>
      </c>
      <c r="B1344" s="86" t="s">
        <v>1539</v>
      </c>
      <c r="C1344" s="87" t="s">
        <v>7696</v>
      </c>
      <c r="D1344" s="270">
        <f>+'Res att e accert plur'!G1041</f>
        <v>0</v>
      </c>
      <c r="E1344" s="271"/>
      <c r="F1344" s="37" t="s">
        <v>5804</v>
      </c>
      <c r="G1344" s="37" t="s">
        <v>6963</v>
      </c>
      <c r="H1344" s="37" t="s">
        <v>5796</v>
      </c>
      <c r="I1344" s="37">
        <v>4</v>
      </c>
      <c r="J1344" s="37" t="s">
        <v>5805</v>
      </c>
      <c r="K1344" s="37" t="s">
        <v>6220</v>
      </c>
      <c r="L1344" s="38"/>
    </row>
    <row r="1345" spans="1:12" x14ac:dyDescent="0.3">
      <c r="A1345" s="85" t="s">
        <v>5803</v>
      </c>
      <c r="B1345" s="86" t="s">
        <v>1541</v>
      </c>
      <c r="C1345" s="87" t="s">
        <v>7697</v>
      </c>
      <c r="D1345" s="270">
        <f>+'Res att e accert plur'!G1042</f>
        <v>0</v>
      </c>
      <c r="E1345" s="271"/>
      <c r="F1345" s="37" t="s">
        <v>5804</v>
      </c>
      <c r="G1345" s="37" t="s">
        <v>6963</v>
      </c>
      <c r="H1345" s="37" t="s">
        <v>5796</v>
      </c>
      <c r="I1345" s="37">
        <v>4</v>
      </c>
      <c r="J1345" s="37" t="s">
        <v>5805</v>
      </c>
      <c r="K1345" s="37" t="s">
        <v>6220</v>
      </c>
      <c r="L1345" s="38"/>
    </row>
    <row r="1346" spans="1:12" x14ac:dyDescent="0.3">
      <c r="A1346" s="85" t="s">
        <v>5803</v>
      </c>
      <c r="B1346" s="86" t="s">
        <v>1543</v>
      </c>
      <c r="C1346" s="87" t="s">
        <v>7698</v>
      </c>
      <c r="D1346" s="270">
        <f>+'Res att e accert plur'!G1043</f>
        <v>0</v>
      </c>
      <c r="E1346" s="271"/>
      <c r="F1346" s="37" t="s">
        <v>5804</v>
      </c>
      <c r="G1346" s="37" t="s">
        <v>6963</v>
      </c>
      <c r="H1346" s="37" t="s">
        <v>5796</v>
      </c>
      <c r="I1346" s="37">
        <v>4</v>
      </c>
      <c r="J1346" s="37" t="s">
        <v>5805</v>
      </c>
      <c r="K1346" s="37" t="s">
        <v>6220</v>
      </c>
      <c r="L1346" s="38"/>
    </row>
    <row r="1347" spans="1:12" x14ac:dyDescent="0.3">
      <c r="A1347" s="85" t="s">
        <v>5803</v>
      </c>
      <c r="B1347" s="86" t="s">
        <v>1545</v>
      </c>
      <c r="C1347" s="87" t="s">
        <v>7699</v>
      </c>
      <c r="D1347" s="270">
        <f>+'Res att e accert plur'!G1044</f>
        <v>0</v>
      </c>
      <c r="E1347" s="271"/>
      <c r="F1347" s="37" t="s">
        <v>5804</v>
      </c>
      <c r="G1347" s="37" t="s">
        <v>6963</v>
      </c>
      <c r="H1347" s="37" t="s">
        <v>5796</v>
      </c>
      <c r="I1347" s="37">
        <v>4</v>
      </c>
      <c r="J1347" s="37" t="s">
        <v>5805</v>
      </c>
      <c r="K1347" s="37" t="s">
        <v>6220</v>
      </c>
      <c r="L1347" s="38"/>
    </row>
    <row r="1348" spans="1:12" x14ac:dyDescent="0.3">
      <c r="A1348" s="85" t="s">
        <v>5803</v>
      </c>
      <c r="B1348" s="86" t="s">
        <v>1547</v>
      </c>
      <c r="C1348" s="87" t="s">
        <v>7700</v>
      </c>
      <c r="D1348" s="270">
        <f>+'Res att e accert plur'!G1045</f>
        <v>0</v>
      </c>
      <c r="E1348" s="271"/>
      <c r="F1348" s="37" t="s">
        <v>5804</v>
      </c>
      <c r="G1348" s="37" t="s">
        <v>6963</v>
      </c>
      <c r="H1348" s="37" t="s">
        <v>5796</v>
      </c>
      <c r="I1348" s="37">
        <v>4</v>
      </c>
      <c r="J1348" s="37" t="s">
        <v>5805</v>
      </c>
      <c r="K1348" s="37" t="s">
        <v>6220</v>
      </c>
      <c r="L1348" s="38"/>
    </row>
    <row r="1349" spans="1:12" ht="21.6" x14ac:dyDescent="0.3">
      <c r="A1349" s="85" t="s">
        <v>5803</v>
      </c>
      <c r="B1349" s="86" t="s">
        <v>1549</v>
      </c>
      <c r="C1349" s="87" t="s">
        <v>7701</v>
      </c>
      <c r="D1349" s="270">
        <f>+'Res att e accert plur'!G1046</f>
        <v>0</v>
      </c>
      <c r="E1349" s="271"/>
      <c r="F1349" s="37" t="s">
        <v>5804</v>
      </c>
      <c r="G1349" s="37" t="s">
        <v>6963</v>
      </c>
      <c r="H1349" s="37" t="s">
        <v>5796</v>
      </c>
      <c r="I1349" s="37">
        <v>4</v>
      </c>
      <c r="J1349" s="37" t="s">
        <v>5805</v>
      </c>
      <c r="K1349" s="37" t="s">
        <v>6220</v>
      </c>
      <c r="L1349" s="38"/>
    </row>
    <row r="1350" spans="1:12" x14ac:dyDescent="0.3">
      <c r="A1350" s="85" t="s">
        <v>5803</v>
      </c>
      <c r="B1350" s="86" t="s">
        <v>1551</v>
      </c>
      <c r="C1350" s="87" t="s">
        <v>7702</v>
      </c>
      <c r="D1350" s="270">
        <f>+'Res att e accert plur'!G1047</f>
        <v>0</v>
      </c>
      <c r="E1350" s="271"/>
      <c r="F1350" s="37" t="s">
        <v>5804</v>
      </c>
      <c r="G1350" s="37" t="s">
        <v>6963</v>
      </c>
      <c r="H1350" s="37" t="s">
        <v>5796</v>
      </c>
      <c r="I1350" s="37">
        <v>4</v>
      </c>
      <c r="J1350" s="37" t="s">
        <v>5805</v>
      </c>
      <c r="K1350" s="37" t="s">
        <v>6220</v>
      </c>
      <c r="L1350" s="38"/>
    </row>
    <row r="1351" spans="1:12" x14ac:dyDescent="0.3">
      <c r="A1351" s="85" t="s">
        <v>5803</v>
      </c>
      <c r="B1351" s="86" t="s">
        <v>1553</v>
      </c>
      <c r="C1351" s="87" t="s">
        <v>7703</v>
      </c>
      <c r="D1351" s="270">
        <f>+'Res att e accert plur'!G1048</f>
        <v>0</v>
      </c>
      <c r="E1351" s="271"/>
      <c r="F1351" s="37" t="s">
        <v>5804</v>
      </c>
      <c r="G1351" s="37" t="s">
        <v>6963</v>
      </c>
      <c r="H1351" s="37" t="s">
        <v>5796</v>
      </c>
      <c r="I1351" s="37">
        <v>4</v>
      </c>
      <c r="J1351" s="37" t="s">
        <v>5805</v>
      </c>
      <c r="K1351" s="37" t="s">
        <v>6220</v>
      </c>
      <c r="L1351" s="38"/>
    </row>
    <row r="1352" spans="1:12" ht="21.6" x14ac:dyDescent="0.3">
      <c r="A1352" s="85" t="s">
        <v>5803</v>
      </c>
      <c r="B1352" s="86" t="s">
        <v>1555</v>
      </c>
      <c r="C1352" s="87" t="s">
        <v>7704</v>
      </c>
      <c r="D1352" s="270">
        <f>+'Res att e accert plur'!G1049</f>
        <v>0</v>
      </c>
      <c r="E1352" s="271"/>
      <c r="F1352" s="37" t="s">
        <v>5804</v>
      </c>
      <c r="G1352" s="37" t="s">
        <v>6963</v>
      </c>
      <c r="H1352" s="37" t="s">
        <v>5796</v>
      </c>
      <c r="I1352" s="37">
        <v>4</v>
      </c>
      <c r="J1352" s="37" t="s">
        <v>5805</v>
      </c>
      <c r="K1352" s="37" t="s">
        <v>6220</v>
      </c>
      <c r="L1352" s="38"/>
    </row>
    <row r="1353" spans="1:12" ht="21.6" x14ac:dyDescent="0.3">
      <c r="A1353" s="85" t="s">
        <v>5803</v>
      </c>
      <c r="B1353" s="86" t="s">
        <v>1557</v>
      </c>
      <c r="C1353" s="87" t="s">
        <v>7705</v>
      </c>
      <c r="D1353" s="270">
        <f>+'Res att e accert plur'!G1050</f>
        <v>0</v>
      </c>
      <c r="E1353" s="271"/>
      <c r="F1353" s="37" t="s">
        <v>5804</v>
      </c>
      <c r="G1353" s="37" t="s">
        <v>6963</v>
      </c>
      <c r="H1353" s="37" t="s">
        <v>5796</v>
      </c>
      <c r="I1353" s="37">
        <v>4</v>
      </c>
      <c r="J1353" s="37" t="s">
        <v>5805</v>
      </c>
      <c r="K1353" s="37" t="s">
        <v>6220</v>
      </c>
      <c r="L1353" s="38"/>
    </row>
    <row r="1354" spans="1:12" x14ac:dyDescent="0.3">
      <c r="A1354" s="85" t="s">
        <v>5803</v>
      </c>
      <c r="B1354" s="86" t="s">
        <v>1559</v>
      </c>
      <c r="C1354" s="87" t="s">
        <v>7706</v>
      </c>
      <c r="D1354" s="270">
        <f>+'Res att e accert plur'!G1051</f>
        <v>0</v>
      </c>
      <c r="E1354" s="271"/>
      <c r="F1354" s="37" t="s">
        <v>5804</v>
      </c>
      <c r="G1354" s="37" t="s">
        <v>6963</v>
      </c>
      <c r="H1354" s="37" t="s">
        <v>5796</v>
      </c>
      <c r="I1354" s="37">
        <v>4</v>
      </c>
      <c r="J1354" s="37" t="s">
        <v>5805</v>
      </c>
      <c r="K1354" s="37" t="s">
        <v>6220</v>
      </c>
      <c r="L1354" s="38"/>
    </row>
    <row r="1355" spans="1:12" x14ac:dyDescent="0.3">
      <c r="A1355" s="33" t="s">
        <v>5802</v>
      </c>
      <c r="B1355" s="39" t="s">
        <v>7707</v>
      </c>
      <c r="C1355" s="40" t="s">
        <v>7708</v>
      </c>
      <c r="D1355" s="271">
        <f>SUM(D1356:D1375)</f>
        <v>0</v>
      </c>
      <c r="E1355" s="271"/>
      <c r="F1355" s="37"/>
      <c r="G1355" s="37"/>
      <c r="H1355" s="37"/>
      <c r="I1355" s="37"/>
      <c r="J1355" s="37"/>
      <c r="K1355" s="37"/>
      <c r="L1355" s="38"/>
    </row>
    <row r="1356" spans="1:12" x14ac:dyDescent="0.3">
      <c r="A1356" s="85" t="s">
        <v>5803</v>
      </c>
      <c r="B1356" s="86" t="s">
        <v>1561</v>
      </c>
      <c r="C1356" s="87" t="s">
        <v>7709</v>
      </c>
      <c r="D1356" s="270">
        <f>+'Res att e accert plur'!G1052</f>
        <v>0</v>
      </c>
      <c r="E1356" s="271"/>
      <c r="F1356" s="37" t="s">
        <v>5804</v>
      </c>
      <c r="G1356" s="37" t="s">
        <v>6963</v>
      </c>
      <c r="H1356" s="37" t="s">
        <v>5796</v>
      </c>
      <c r="I1356" s="37">
        <v>4</v>
      </c>
      <c r="J1356" s="37" t="s">
        <v>5805</v>
      </c>
      <c r="K1356" s="37" t="s">
        <v>6220</v>
      </c>
      <c r="L1356" s="38"/>
    </row>
    <row r="1357" spans="1:12" x14ac:dyDescent="0.3">
      <c r="A1357" s="85" t="s">
        <v>5803</v>
      </c>
      <c r="B1357" s="86" t="s">
        <v>1563</v>
      </c>
      <c r="C1357" s="87" t="s">
        <v>7710</v>
      </c>
      <c r="D1357" s="270">
        <f>+'Res att e accert plur'!G1053</f>
        <v>0</v>
      </c>
      <c r="E1357" s="271"/>
      <c r="F1357" s="37" t="s">
        <v>5804</v>
      </c>
      <c r="G1357" s="37" t="s">
        <v>6963</v>
      </c>
      <c r="H1357" s="37" t="s">
        <v>5796</v>
      </c>
      <c r="I1357" s="37">
        <v>4</v>
      </c>
      <c r="J1357" s="37" t="s">
        <v>5805</v>
      </c>
      <c r="K1357" s="37" t="s">
        <v>6220</v>
      </c>
      <c r="L1357" s="38"/>
    </row>
    <row r="1358" spans="1:12" x14ac:dyDescent="0.3">
      <c r="A1358" s="85" t="s">
        <v>5803</v>
      </c>
      <c r="B1358" s="86" t="s">
        <v>1565</v>
      </c>
      <c r="C1358" s="87" t="s">
        <v>7711</v>
      </c>
      <c r="D1358" s="270">
        <f>+'Res att e accert plur'!G1054</f>
        <v>0</v>
      </c>
      <c r="E1358" s="271"/>
      <c r="F1358" s="37" t="s">
        <v>5804</v>
      </c>
      <c r="G1358" s="37" t="s">
        <v>6963</v>
      </c>
      <c r="H1358" s="37" t="s">
        <v>5796</v>
      </c>
      <c r="I1358" s="37">
        <v>4</v>
      </c>
      <c r="J1358" s="37" t="s">
        <v>5805</v>
      </c>
      <c r="K1358" s="37" t="s">
        <v>6220</v>
      </c>
      <c r="L1358" s="38"/>
    </row>
    <row r="1359" spans="1:12" x14ac:dyDescent="0.3">
      <c r="A1359" s="85" t="s">
        <v>5803</v>
      </c>
      <c r="B1359" s="86" t="s">
        <v>1567</v>
      </c>
      <c r="C1359" s="87" t="s">
        <v>7712</v>
      </c>
      <c r="D1359" s="270">
        <f>+'Res att e accert plur'!G1055</f>
        <v>0</v>
      </c>
      <c r="E1359" s="271"/>
      <c r="F1359" s="37" t="s">
        <v>5804</v>
      </c>
      <c r="G1359" s="37" t="s">
        <v>6963</v>
      </c>
      <c r="H1359" s="37" t="s">
        <v>5796</v>
      </c>
      <c r="I1359" s="37">
        <v>4</v>
      </c>
      <c r="J1359" s="37" t="s">
        <v>5805</v>
      </c>
      <c r="K1359" s="37" t="s">
        <v>6220</v>
      </c>
      <c r="L1359" s="38"/>
    </row>
    <row r="1360" spans="1:12" x14ac:dyDescent="0.3">
      <c r="A1360" s="85" t="s">
        <v>5803</v>
      </c>
      <c r="B1360" s="86" t="s">
        <v>1569</v>
      </c>
      <c r="C1360" s="87" t="s">
        <v>7713</v>
      </c>
      <c r="D1360" s="270">
        <f>+'Res att e accert plur'!G1056</f>
        <v>0</v>
      </c>
      <c r="E1360" s="271"/>
      <c r="F1360" s="37" t="s">
        <v>5804</v>
      </c>
      <c r="G1360" s="37" t="s">
        <v>6963</v>
      </c>
      <c r="H1360" s="37" t="s">
        <v>5796</v>
      </c>
      <c r="I1360" s="37">
        <v>4</v>
      </c>
      <c r="J1360" s="37" t="s">
        <v>5805</v>
      </c>
      <c r="K1360" s="37" t="s">
        <v>6220</v>
      </c>
      <c r="L1360" s="38"/>
    </row>
    <row r="1361" spans="1:12" x14ac:dyDescent="0.3">
      <c r="A1361" s="85" t="s">
        <v>5803</v>
      </c>
      <c r="B1361" s="86" t="s">
        <v>1571</v>
      </c>
      <c r="C1361" s="87" t="s">
        <v>7714</v>
      </c>
      <c r="D1361" s="270">
        <f>+'Res att e accert plur'!G1057</f>
        <v>0</v>
      </c>
      <c r="E1361" s="271"/>
      <c r="F1361" s="37" t="s">
        <v>5804</v>
      </c>
      <c r="G1361" s="37" t="s">
        <v>6963</v>
      </c>
      <c r="H1361" s="37" t="s">
        <v>5796</v>
      </c>
      <c r="I1361" s="37">
        <v>4</v>
      </c>
      <c r="J1361" s="37" t="s">
        <v>5805</v>
      </c>
      <c r="K1361" s="37" t="s">
        <v>6220</v>
      </c>
      <c r="L1361" s="38"/>
    </row>
    <row r="1362" spans="1:12" x14ac:dyDescent="0.3">
      <c r="A1362" s="85" t="s">
        <v>5803</v>
      </c>
      <c r="B1362" s="86" t="s">
        <v>1573</v>
      </c>
      <c r="C1362" s="87" t="s">
        <v>7715</v>
      </c>
      <c r="D1362" s="270">
        <f>+'Res att e accert plur'!G1058</f>
        <v>0</v>
      </c>
      <c r="E1362" s="271"/>
      <c r="F1362" s="37" t="s">
        <v>5804</v>
      </c>
      <c r="G1362" s="37" t="s">
        <v>6963</v>
      </c>
      <c r="H1362" s="37" t="s">
        <v>5796</v>
      </c>
      <c r="I1362" s="37">
        <v>4</v>
      </c>
      <c r="J1362" s="37" t="s">
        <v>5805</v>
      </c>
      <c r="K1362" s="37" t="s">
        <v>6220</v>
      </c>
      <c r="L1362" s="38"/>
    </row>
    <row r="1363" spans="1:12" x14ac:dyDescent="0.3">
      <c r="A1363" s="85" t="s">
        <v>5803</v>
      </c>
      <c r="B1363" s="86" t="s">
        <v>1575</v>
      </c>
      <c r="C1363" s="87" t="s">
        <v>7716</v>
      </c>
      <c r="D1363" s="270">
        <f>+'Res att e accert plur'!G1059</f>
        <v>0</v>
      </c>
      <c r="E1363" s="271"/>
      <c r="F1363" s="37" t="s">
        <v>5804</v>
      </c>
      <c r="G1363" s="37" t="s">
        <v>6963</v>
      </c>
      <c r="H1363" s="37" t="s">
        <v>5796</v>
      </c>
      <c r="I1363" s="37">
        <v>4</v>
      </c>
      <c r="J1363" s="37" t="s">
        <v>5805</v>
      </c>
      <c r="K1363" s="37" t="s">
        <v>6220</v>
      </c>
      <c r="L1363" s="38"/>
    </row>
    <row r="1364" spans="1:12" ht="21.6" x14ac:dyDescent="0.3">
      <c r="A1364" s="85" t="s">
        <v>5803</v>
      </c>
      <c r="B1364" s="86" t="s">
        <v>1577</v>
      </c>
      <c r="C1364" s="87" t="s">
        <v>7717</v>
      </c>
      <c r="D1364" s="270">
        <f>+'Res att e accert plur'!G1060</f>
        <v>0</v>
      </c>
      <c r="E1364" s="271"/>
      <c r="F1364" s="37" t="s">
        <v>5804</v>
      </c>
      <c r="G1364" s="37" t="s">
        <v>6963</v>
      </c>
      <c r="H1364" s="37" t="s">
        <v>5796</v>
      </c>
      <c r="I1364" s="37">
        <v>4</v>
      </c>
      <c r="J1364" s="37" t="s">
        <v>5805</v>
      </c>
      <c r="K1364" s="37" t="s">
        <v>6220</v>
      </c>
      <c r="L1364" s="38"/>
    </row>
    <row r="1365" spans="1:12" x14ac:dyDescent="0.3">
      <c r="A1365" s="85" t="s">
        <v>5803</v>
      </c>
      <c r="B1365" s="86" t="s">
        <v>1579</v>
      </c>
      <c r="C1365" s="87" t="s">
        <v>7718</v>
      </c>
      <c r="D1365" s="270">
        <f>+'Res att e accert plur'!G1061</f>
        <v>0</v>
      </c>
      <c r="E1365" s="271"/>
      <c r="F1365" s="37" t="s">
        <v>5804</v>
      </c>
      <c r="G1365" s="37" t="s">
        <v>6963</v>
      </c>
      <c r="H1365" s="37" t="s">
        <v>5796</v>
      </c>
      <c r="I1365" s="37">
        <v>4</v>
      </c>
      <c r="J1365" s="37" t="s">
        <v>5805</v>
      </c>
      <c r="K1365" s="37" t="s">
        <v>6220</v>
      </c>
      <c r="L1365" s="38"/>
    </row>
    <row r="1366" spans="1:12" x14ac:dyDescent="0.3">
      <c r="A1366" s="85" t="s">
        <v>5803</v>
      </c>
      <c r="B1366" s="86" t="s">
        <v>1581</v>
      </c>
      <c r="C1366" s="87" t="s">
        <v>7719</v>
      </c>
      <c r="D1366" s="270">
        <f>+'Res att e accert plur'!G1062</f>
        <v>0</v>
      </c>
      <c r="E1366" s="271"/>
      <c r="F1366" s="37" t="s">
        <v>5804</v>
      </c>
      <c r="G1366" s="37" t="s">
        <v>6963</v>
      </c>
      <c r="H1366" s="37" t="s">
        <v>5796</v>
      </c>
      <c r="I1366" s="37">
        <v>4</v>
      </c>
      <c r="J1366" s="37" t="s">
        <v>5805</v>
      </c>
      <c r="K1366" s="37" t="s">
        <v>6220</v>
      </c>
      <c r="L1366" s="38"/>
    </row>
    <row r="1367" spans="1:12" ht="21.6" x14ac:dyDescent="0.3">
      <c r="A1367" s="85" t="s">
        <v>5803</v>
      </c>
      <c r="B1367" s="86" t="s">
        <v>1583</v>
      </c>
      <c r="C1367" s="87" t="s">
        <v>7720</v>
      </c>
      <c r="D1367" s="270">
        <f>+'Res att e accert plur'!G1063</f>
        <v>0</v>
      </c>
      <c r="E1367" s="271"/>
      <c r="F1367" s="37" t="s">
        <v>5804</v>
      </c>
      <c r="G1367" s="37" t="s">
        <v>6963</v>
      </c>
      <c r="H1367" s="37" t="s">
        <v>5796</v>
      </c>
      <c r="I1367" s="37">
        <v>4</v>
      </c>
      <c r="J1367" s="37" t="s">
        <v>5805</v>
      </c>
      <c r="K1367" s="37" t="s">
        <v>6220</v>
      </c>
      <c r="L1367" s="38"/>
    </row>
    <row r="1368" spans="1:12" x14ac:dyDescent="0.3">
      <c r="A1368" s="85" t="s">
        <v>5803</v>
      </c>
      <c r="B1368" s="86" t="s">
        <v>1585</v>
      </c>
      <c r="C1368" s="87" t="s">
        <v>7721</v>
      </c>
      <c r="D1368" s="270">
        <f>+'Res att e accert plur'!G1064</f>
        <v>0</v>
      </c>
      <c r="E1368" s="271"/>
      <c r="F1368" s="37" t="s">
        <v>5804</v>
      </c>
      <c r="G1368" s="37" t="s">
        <v>6963</v>
      </c>
      <c r="H1368" s="37" t="s">
        <v>5796</v>
      </c>
      <c r="I1368" s="37">
        <v>4</v>
      </c>
      <c r="J1368" s="37" t="s">
        <v>5805</v>
      </c>
      <c r="K1368" s="37" t="s">
        <v>6220</v>
      </c>
      <c r="L1368" s="38"/>
    </row>
    <row r="1369" spans="1:12" ht="21.6" x14ac:dyDescent="0.3">
      <c r="A1369" s="85" t="s">
        <v>5803</v>
      </c>
      <c r="B1369" s="86" t="s">
        <v>1587</v>
      </c>
      <c r="C1369" s="87" t="s">
        <v>7722</v>
      </c>
      <c r="D1369" s="270">
        <f>+'Res att e accert plur'!G1065</f>
        <v>0</v>
      </c>
      <c r="E1369" s="271"/>
      <c r="F1369" s="37" t="s">
        <v>5804</v>
      </c>
      <c r="G1369" s="37" t="s">
        <v>6963</v>
      </c>
      <c r="H1369" s="37" t="s">
        <v>5796</v>
      </c>
      <c r="I1369" s="37">
        <v>4</v>
      </c>
      <c r="J1369" s="37" t="s">
        <v>5805</v>
      </c>
      <c r="K1369" s="37" t="s">
        <v>6220</v>
      </c>
      <c r="L1369" s="38"/>
    </row>
    <row r="1370" spans="1:12" ht="21.6" x14ac:dyDescent="0.3">
      <c r="A1370" s="85" t="s">
        <v>5803</v>
      </c>
      <c r="B1370" s="86" t="s">
        <v>1589</v>
      </c>
      <c r="C1370" s="87" t="s">
        <v>7723</v>
      </c>
      <c r="D1370" s="270">
        <f>+'Res att e accert plur'!G1066</f>
        <v>0</v>
      </c>
      <c r="E1370" s="271"/>
      <c r="F1370" s="37" t="s">
        <v>5804</v>
      </c>
      <c r="G1370" s="37" t="s">
        <v>6963</v>
      </c>
      <c r="H1370" s="37" t="s">
        <v>5796</v>
      </c>
      <c r="I1370" s="37">
        <v>4</v>
      </c>
      <c r="J1370" s="37" t="s">
        <v>5805</v>
      </c>
      <c r="K1370" s="37" t="s">
        <v>6220</v>
      </c>
      <c r="L1370" s="38"/>
    </row>
    <row r="1371" spans="1:12" ht="21.6" x14ac:dyDescent="0.3">
      <c r="A1371" s="85" t="s">
        <v>5803</v>
      </c>
      <c r="B1371" s="86" t="s">
        <v>1591</v>
      </c>
      <c r="C1371" s="87" t="s">
        <v>7724</v>
      </c>
      <c r="D1371" s="270">
        <f>+'Res att e accert plur'!G1067</f>
        <v>0</v>
      </c>
      <c r="E1371" s="271"/>
      <c r="F1371" s="37" t="s">
        <v>5804</v>
      </c>
      <c r="G1371" s="37" t="s">
        <v>6963</v>
      </c>
      <c r="H1371" s="37" t="s">
        <v>5796</v>
      </c>
      <c r="I1371" s="37">
        <v>4</v>
      </c>
      <c r="J1371" s="37" t="s">
        <v>5805</v>
      </c>
      <c r="K1371" s="37" t="s">
        <v>6220</v>
      </c>
      <c r="L1371" s="38"/>
    </row>
    <row r="1372" spans="1:12" x14ac:dyDescent="0.3">
      <c r="A1372" s="85" t="s">
        <v>5803</v>
      </c>
      <c r="B1372" s="86" t="s">
        <v>1593</v>
      </c>
      <c r="C1372" s="87" t="s">
        <v>7725</v>
      </c>
      <c r="D1372" s="270">
        <f>+'Res att e accert plur'!G1068</f>
        <v>0</v>
      </c>
      <c r="E1372" s="271"/>
      <c r="F1372" s="37" t="s">
        <v>5804</v>
      </c>
      <c r="G1372" s="37" t="s">
        <v>6963</v>
      </c>
      <c r="H1372" s="37" t="s">
        <v>5796</v>
      </c>
      <c r="I1372" s="37">
        <v>4</v>
      </c>
      <c r="J1372" s="37" t="s">
        <v>5805</v>
      </c>
      <c r="K1372" s="37" t="s">
        <v>6220</v>
      </c>
      <c r="L1372" s="38"/>
    </row>
    <row r="1373" spans="1:12" x14ac:dyDescent="0.3">
      <c r="A1373" s="85" t="s">
        <v>5803</v>
      </c>
      <c r="B1373" s="86" t="s">
        <v>1595</v>
      </c>
      <c r="C1373" s="87" t="s">
        <v>7726</v>
      </c>
      <c r="D1373" s="270">
        <f>+'Res att e accert plur'!G1069</f>
        <v>0</v>
      </c>
      <c r="E1373" s="271"/>
      <c r="F1373" s="37" t="s">
        <v>5804</v>
      </c>
      <c r="G1373" s="37" t="s">
        <v>6963</v>
      </c>
      <c r="H1373" s="37" t="s">
        <v>5796</v>
      </c>
      <c r="I1373" s="37">
        <v>4</v>
      </c>
      <c r="J1373" s="37" t="s">
        <v>5805</v>
      </c>
      <c r="K1373" s="37" t="s">
        <v>6220</v>
      </c>
      <c r="L1373" s="38"/>
    </row>
    <row r="1374" spans="1:12" ht="21.6" x14ac:dyDescent="0.3">
      <c r="A1374" s="85" t="s">
        <v>5803</v>
      </c>
      <c r="B1374" s="86" t="s">
        <v>1597</v>
      </c>
      <c r="C1374" s="87" t="s">
        <v>7727</v>
      </c>
      <c r="D1374" s="270">
        <f>+'Res att e accert plur'!G1070</f>
        <v>0</v>
      </c>
      <c r="E1374" s="271"/>
      <c r="F1374" s="37" t="s">
        <v>5804</v>
      </c>
      <c r="G1374" s="37" t="s">
        <v>6963</v>
      </c>
      <c r="H1374" s="37" t="s">
        <v>5796</v>
      </c>
      <c r="I1374" s="37">
        <v>4</v>
      </c>
      <c r="J1374" s="37" t="s">
        <v>5805</v>
      </c>
      <c r="K1374" s="37" t="s">
        <v>6220</v>
      </c>
      <c r="L1374" s="38"/>
    </row>
    <row r="1375" spans="1:12" x14ac:dyDescent="0.3">
      <c r="A1375" s="85" t="s">
        <v>5803</v>
      </c>
      <c r="B1375" s="86" t="s">
        <v>1599</v>
      </c>
      <c r="C1375" s="87" t="s">
        <v>7728</v>
      </c>
      <c r="D1375" s="270">
        <f>+'Res att e accert plur'!G1071</f>
        <v>0</v>
      </c>
      <c r="E1375" s="271"/>
      <c r="F1375" s="37" t="s">
        <v>5804</v>
      </c>
      <c r="G1375" s="37" t="s">
        <v>6963</v>
      </c>
      <c r="H1375" s="37" t="s">
        <v>5796</v>
      </c>
      <c r="I1375" s="37">
        <v>4</v>
      </c>
      <c r="J1375" s="37" t="s">
        <v>5805</v>
      </c>
      <c r="K1375" s="37" t="s">
        <v>6220</v>
      </c>
      <c r="L1375" s="38"/>
    </row>
    <row r="1376" spans="1:12" x14ac:dyDescent="0.3">
      <c r="A1376" s="33" t="s">
        <v>5802</v>
      </c>
      <c r="B1376" s="39" t="s">
        <v>7729</v>
      </c>
      <c r="C1376" s="40" t="s">
        <v>7730</v>
      </c>
      <c r="D1376" s="271">
        <f>+D1377+D1378+D1379</f>
        <v>0</v>
      </c>
      <c r="E1376" s="271"/>
      <c r="F1376" s="37"/>
      <c r="G1376" s="37"/>
      <c r="H1376" s="37"/>
      <c r="I1376" s="37"/>
      <c r="J1376" s="37"/>
      <c r="K1376" s="37"/>
      <c r="L1376" s="38"/>
    </row>
    <row r="1377" spans="1:12" x14ac:dyDescent="0.3">
      <c r="A1377" s="85" t="s">
        <v>5803</v>
      </c>
      <c r="B1377" s="86" t="s">
        <v>1601</v>
      </c>
      <c r="C1377" s="87" t="s">
        <v>7731</v>
      </c>
      <c r="D1377" s="270">
        <f>+'Res att e accert plur'!G1072</f>
        <v>0</v>
      </c>
      <c r="E1377" s="271"/>
      <c r="F1377" s="37" t="s">
        <v>5804</v>
      </c>
      <c r="G1377" s="37" t="s">
        <v>6963</v>
      </c>
      <c r="H1377" s="37" t="s">
        <v>5796</v>
      </c>
      <c r="I1377" s="37">
        <v>4</v>
      </c>
      <c r="J1377" s="37" t="s">
        <v>5805</v>
      </c>
      <c r="K1377" s="37" t="s">
        <v>6220</v>
      </c>
      <c r="L1377" s="38"/>
    </row>
    <row r="1378" spans="1:12" x14ac:dyDescent="0.3">
      <c r="A1378" s="85" t="s">
        <v>5803</v>
      </c>
      <c r="B1378" s="86" t="s">
        <v>1603</v>
      </c>
      <c r="C1378" s="87" t="s">
        <v>7732</v>
      </c>
      <c r="D1378" s="270">
        <f>+'Res att e accert plur'!G1073</f>
        <v>0</v>
      </c>
      <c r="E1378" s="271"/>
      <c r="F1378" s="37" t="s">
        <v>5804</v>
      </c>
      <c r="G1378" s="37" t="s">
        <v>6963</v>
      </c>
      <c r="H1378" s="37" t="s">
        <v>5796</v>
      </c>
      <c r="I1378" s="37">
        <v>4</v>
      </c>
      <c r="J1378" s="37" t="s">
        <v>5805</v>
      </c>
      <c r="K1378" s="37" t="s">
        <v>6220</v>
      </c>
      <c r="L1378" s="38"/>
    </row>
    <row r="1379" spans="1:12" x14ac:dyDescent="0.3">
      <c r="A1379" s="85" t="s">
        <v>5803</v>
      </c>
      <c r="B1379" s="86" t="s">
        <v>1605</v>
      </c>
      <c r="C1379" s="87" t="s">
        <v>7733</v>
      </c>
      <c r="D1379" s="270">
        <f>+'Res att e accert plur'!G1074</f>
        <v>0</v>
      </c>
      <c r="E1379" s="271"/>
      <c r="F1379" s="37" t="s">
        <v>5804</v>
      </c>
      <c r="G1379" s="37" t="s">
        <v>6963</v>
      </c>
      <c r="H1379" s="37" t="s">
        <v>5796</v>
      </c>
      <c r="I1379" s="37">
        <v>4</v>
      </c>
      <c r="J1379" s="37" t="s">
        <v>5805</v>
      </c>
      <c r="K1379" s="37" t="s">
        <v>6220</v>
      </c>
      <c r="L1379" s="38"/>
    </row>
    <row r="1380" spans="1:12" x14ac:dyDescent="0.3">
      <c r="A1380" s="33" t="s">
        <v>5801</v>
      </c>
      <c r="B1380" s="34" t="s">
        <v>7734</v>
      </c>
      <c r="C1380" s="35" t="s">
        <v>7735</v>
      </c>
      <c r="D1380" s="321">
        <f>+D1381</f>
        <v>0</v>
      </c>
      <c r="E1380" s="321"/>
      <c r="F1380" s="37"/>
      <c r="G1380" s="37"/>
      <c r="H1380" s="37"/>
      <c r="I1380" s="37"/>
      <c r="J1380" s="37"/>
      <c r="K1380" s="37"/>
      <c r="L1380" s="38"/>
    </row>
    <row r="1381" spans="1:12" x14ac:dyDescent="0.3">
      <c r="A1381" s="33" t="s">
        <v>5802</v>
      </c>
      <c r="B1381" s="39" t="s">
        <v>7736</v>
      </c>
      <c r="C1381" s="40" t="s">
        <v>7737</v>
      </c>
      <c r="D1381" s="271">
        <f>+D1382+D1383+D1384</f>
        <v>0</v>
      </c>
      <c r="E1381" s="271"/>
      <c r="F1381" s="37"/>
      <c r="G1381" s="37"/>
      <c r="H1381" s="37"/>
      <c r="I1381" s="37"/>
      <c r="J1381" s="37"/>
      <c r="K1381" s="37"/>
      <c r="L1381" s="38"/>
    </row>
    <row r="1382" spans="1:12" x14ac:dyDescent="0.3">
      <c r="A1382" s="85" t="s">
        <v>5803</v>
      </c>
      <c r="B1382" s="86" t="s">
        <v>1609</v>
      </c>
      <c r="C1382" s="131" t="s">
        <v>7738</v>
      </c>
      <c r="D1382" s="274">
        <f>+'Res att e accert plur'!G1076</f>
        <v>0</v>
      </c>
      <c r="E1382" s="275"/>
      <c r="F1382" s="37" t="s">
        <v>5804</v>
      </c>
      <c r="G1382" s="37" t="s">
        <v>6963</v>
      </c>
      <c r="H1382" s="37" t="s">
        <v>5796</v>
      </c>
      <c r="I1382" s="37">
        <v>4</v>
      </c>
      <c r="J1382" s="37" t="s">
        <v>5805</v>
      </c>
      <c r="K1382" s="37" t="s">
        <v>6220</v>
      </c>
      <c r="L1382" s="38"/>
    </row>
    <row r="1383" spans="1:12" x14ac:dyDescent="0.3">
      <c r="A1383" s="85" t="s">
        <v>5803</v>
      </c>
      <c r="B1383" s="86" t="s">
        <v>1611</v>
      </c>
      <c r="C1383" s="87" t="s">
        <v>7739</v>
      </c>
      <c r="D1383" s="274">
        <f>+'Res att e accert plur'!G1077</f>
        <v>0</v>
      </c>
      <c r="E1383" s="275"/>
      <c r="F1383" s="37" t="s">
        <v>5804</v>
      </c>
      <c r="G1383" s="37" t="s">
        <v>6963</v>
      </c>
      <c r="H1383" s="37" t="s">
        <v>5796</v>
      </c>
      <c r="I1383" s="37">
        <v>4</v>
      </c>
      <c r="J1383" s="37"/>
      <c r="K1383" s="37" t="s">
        <v>6220</v>
      </c>
      <c r="L1383" s="38"/>
    </row>
    <row r="1384" spans="1:12" x14ac:dyDescent="0.3">
      <c r="A1384" s="85" t="s">
        <v>5803</v>
      </c>
      <c r="B1384" s="86" t="s">
        <v>1613</v>
      </c>
      <c r="C1384" s="87" t="s">
        <v>7740</v>
      </c>
      <c r="D1384" s="274">
        <f>+'Res att e accert plur'!G1078</f>
        <v>0</v>
      </c>
      <c r="E1384" s="275"/>
      <c r="F1384" s="37" t="s">
        <v>5804</v>
      </c>
      <c r="G1384" s="37" t="s">
        <v>6963</v>
      </c>
      <c r="H1384" s="37" t="s">
        <v>5796</v>
      </c>
      <c r="I1384" s="37">
        <v>4</v>
      </c>
      <c r="J1384" s="37"/>
      <c r="K1384" s="37" t="s">
        <v>6220</v>
      </c>
      <c r="L1384" s="38"/>
    </row>
    <row r="1385" spans="1:12" x14ac:dyDescent="0.3">
      <c r="A1385" s="33" t="s">
        <v>5801</v>
      </c>
      <c r="B1385" s="34" t="s">
        <v>7741</v>
      </c>
      <c r="C1385" s="35" t="s">
        <v>7742</v>
      </c>
      <c r="D1385" s="321">
        <f>+D1386+D1388+D1390</f>
        <v>0</v>
      </c>
      <c r="E1385" s="321"/>
      <c r="F1385" s="37"/>
      <c r="G1385" s="37"/>
      <c r="H1385" s="37"/>
      <c r="I1385" s="37"/>
      <c r="J1385" s="37"/>
      <c r="K1385" s="37"/>
      <c r="L1385" s="38"/>
    </row>
    <row r="1386" spans="1:12" x14ac:dyDescent="0.3">
      <c r="A1386" s="33" t="s">
        <v>5802</v>
      </c>
      <c r="B1386" s="39" t="s">
        <v>7743</v>
      </c>
      <c r="C1386" s="40" t="s">
        <v>7744</v>
      </c>
      <c r="D1386" s="271">
        <f>+D1387</f>
        <v>0</v>
      </c>
      <c r="E1386" s="271"/>
      <c r="F1386" s="37"/>
      <c r="G1386" s="37"/>
      <c r="H1386" s="37"/>
      <c r="I1386" s="37"/>
      <c r="J1386" s="37"/>
      <c r="K1386" s="37"/>
      <c r="L1386" s="38"/>
    </row>
    <row r="1387" spans="1:12" x14ac:dyDescent="0.3">
      <c r="A1387" s="85" t="s">
        <v>5803</v>
      </c>
      <c r="B1387" s="86" t="s">
        <v>1607</v>
      </c>
      <c r="C1387" s="87" t="s">
        <v>7745</v>
      </c>
      <c r="D1387" s="270">
        <f>+'Res att e accert plur'!G1075</f>
        <v>0</v>
      </c>
      <c r="E1387" s="271"/>
      <c r="F1387" s="37" t="s">
        <v>5804</v>
      </c>
      <c r="G1387" s="37" t="s">
        <v>6963</v>
      </c>
      <c r="H1387" s="37" t="s">
        <v>5796</v>
      </c>
      <c r="I1387" s="37">
        <v>4</v>
      </c>
      <c r="J1387" s="37" t="s">
        <v>5805</v>
      </c>
      <c r="K1387" s="37" t="s">
        <v>6220</v>
      </c>
      <c r="L1387" s="38"/>
    </row>
    <row r="1388" spans="1:12" x14ac:dyDescent="0.3">
      <c r="A1388" s="33" t="s">
        <v>5802</v>
      </c>
      <c r="B1388" s="39" t="s">
        <v>7746</v>
      </c>
      <c r="C1388" s="40" t="s">
        <v>7747</v>
      </c>
      <c r="D1388" s="271">
        <f>+D1389</f>
        <v>0</v>
      </c>
      <c r="E1388" s="271"/>
      <c r="F1388" s="37"/>
      <c r="G1388" s="37"/>
      <c r="H1388" s="37"/>
      <c r="I1388" s="37"/>
      <c r="J1388" s="37"/>
      <c r="K1388" s="37"/>
      <c r="L1388" s="38"/>
    </row>
    <row r="1389" spans="1:12" x14ac:dyDescent="0.3">
      <c r="A1389" s="85" t="s">
        <v>5803</v>
      </c>
      <c r="B1389" s="86" t="s">
        <v>1615</v>
      </c>
      <c r="C1389" s="87" t="s">
        <v>7748</v>
      </c>
      <c r="D1389" s="270">
        <f>+'Res att e accert plur'!G1079</f>
        <v>0</v>
      </c>
      <c r="E1389" s="271"/>
      <c r="F1389" s="37" t="s">
        <v>5804</v>
      </c>
      <c r="G1389" s="37" t="s">
        <v>6963</v>
      </c>
      <c r="H1389" s="37" t="s">
        <v>5796</v>
      </c>
      <c r="I1389" s="37">
        <v>4</v>
      </c>
      <c r="J1389" s="37" t="s">
        <v>5805</v>
      </c>
      <c r="K1389" s="37" t="s">
        <v>6220</v>
      </c>
      <c r="L1389" s="38"/>
    </row>
    <row r="1390" spans="1:12" x14ac:dyDescent="0.3">
      <c r="A1390" s="33" t="s">
        <v>5802</v>
      </c>
      <c r="B1390" s="39" t="s">
        <v>7749</v>
      </c>
      <c r="C1390" s="40" t="s">
        <v>7750</v>
      </c>
      <c r="D1390" s="271">
        <f>+D1391</f>
        <v>0</v>
      </c>
      <c r="E1390" s="271"/>
      <c r="F1390" s="37"/>
      <c r="G1390" s="37"/>
      <c r="H1390" s="37"/>
      <c r="I1390" s="37"/>
      <c r="J1390" s="37"/>
      <c r="K1390" s="37"/>
      <c r="L1390" s="38"/>
    </row>
    <row r="1391" spans="1:12" x14ac:dyDescent="0.3">
      <c r="A1391" s="85" t="s">
        <v>5803</v>
      </c>
      <c r="B1391" s="86" t="s">
        <v>1617</v>
      </c>
      <c r="C1391" s="87" t="s">
        <v>7751</v>
      </c>
      <c r="D1391" s="270">
        <f>+'Res att e accert plur'!G1080</f>
        <v>0</v>
      </c>
      <c r="E1391" s="271"/>
      <c r="F1391" s="37" t="s">
        <v>5804</v>
      </c>
      <c r="G1391" s="37" t="s">
        <v>6963</v>
      </c>
      <c r="H1391" s="37" t="s">
        <v>5796</v>
      </c>
      <c r="I1391" s="37">
        <v>4</v>
      </c>
      <c r="J1391" s="37" t="s">
        <v>5805</v>
      </c>
      <c r="K1391" s="37" t="s">
        <v>6220</v>
      </c>
      <c r="L1391" s="38"/>
    </row>
    <row r="1392" spans="1:12" x14ac:dyDescent="0.3">
      <c r="A1392" s="27" t="s">
        <v>5800</v>
      </c>
      <c r="B1392" s="28" t="s">
        <v>7752</v>
      </c>
      <c r="C1392" s="29" t="s">
        <v>7753</v>
      </c>
      <c r="D1392" s="320">
        <f>+D1393+D1404+D1421</f>
        <v>0</v>
      </c>
      <c r="E1392" s="321"/>
      <c r="F1392" s="31"/>
      <c r="G1392" s="31"/>
      <c r="H1392" s="31"/>
      <c r="I1392" s="31"/>
      <c r="J1392" s="31"/>
      <c r="K1392" s="31"/>
      <c r="L1392" s="32"/>
    </row>
    <row r="1393" spans="1:12" x14ac:dyDescent="0.3">
      <c r="A1393" s="33" t="s">
        <v>5801</v>
      </c>
      <c r="B1393" s="34" t="s">
        <v>7754</v>
      </c>
      <c r="C1393" s="35" t="s">
        <v>7755</v>
      </c>
      <c r="D1393" s="321">
        <f>+D1394+D1399</f>
        <v>0</v>
      </c>
      <c r="E1393" s="321"/>
      <c r="F1393" s="37"/>
      <c r="G1393" s="37"/>
      <c r="H1393" s="37"/>
      <c r="I1393" s="37"/>
      <c r="J1393" s="37"/>
      <c r="K1393" s="37"/>
      <c r="L1393" s="38"/>
    </row>
    <row r="1394" spans="1:12" x14ac:dyDescent="0.3">
      <c r="A1394" s="33" t="s">
        <v>5802</v>
      </c>
      <c r="B1394" s="39" t="s">
        <v>7756</v>
      </c>
      <c r="C1394" s="40" t="s">
        <v>7757</v>
      </c>
      <c r="D1394" s="271">
        <f>SUM(D1395:D1398)</f>
        <v>0</v>
      </c>
      <c r="E1394" s="271"/>
      <c r="F1394" s="37"/>
      <c r="G1394" s="37"/>
      <c r="H1394" s="37"/>
      <c r="I1394" s="37"/>
      <c r="J1394" s="37"/>
      <c r="K1394" s="37"/>
      <c r="L1394" s="38"/>
    </row>
    <row r="1395" spans="1:12" ht="21.6" x14ac:dyDescent="0.3">
      <c r="A1395" s="85" t="s">
        <v>5803</v>
      </c>
      <c r="B1395" s="86" t="s">
        <v>280</v>
      </c>
      <c r="C1395" s="87" t="s">
        <v>7758</v>
      </c>
      <c r="D1395" s="270">
        <f>+'Res att e accert plur'!G195</f>
        <v>0</v>
      </c>
      <c r="E1395" s="271"/>
      <c r="F1395" s="37" t="s">
        <v>5804</v>
      </c>
      <c r="G1395" s="37" t="s">
        <v>6963</v>
      </c>
      <c r="H1395" s="37" t="s">
        <v>5796</v>
      </c>
      <c r="I1395" s="37">
        <v>4</v>
      </c>
      <c r="J1395" s="37" t="s">
        <v>5805</v>
      </c>
      <c r="K1395" s="37" t="s">
        <v>6225</v>
      </c>
      <c r="L1395" s="38"/>
    </row>
    <row r="1396" spans="1:12" ht="21.6" x14ac:dyDescent="0.3">
      <c r="A1396" s="85" t="s">
        <v>5803</v>
      </c>
      <c r="B1396" s="86" t="s">
        <v>282</v>
      </c>
      <c r="C1396" s="87" t="s">
        <v>7759</v>
      </c>
      <c r="D1396" s="270">
        <f>+'Res att e accert plur'!G196</f>
        <v>0</v>
      </c>
      <c r="E1396" s="271"/>
      <c r="F1396" s="37" t="s">
        <v>5804</v>
      </c>
      <c r="G1396" s="37" t="s">
        <v>6963</v>
      </c>
      <c r="H1396" s="37" t="s">
        <v>5796</v>
      </c>
      <c r="I1396" s="37">
        <v>4</v>
      </c>
      <c r="J1396" s="37" t="s">
        <v>5805</v>
      </c>
      <c r="K1396" s="37" t="s">
        <v>6225</v>
      </c>
      <c r="L1396" s="38"/>
    </row>
    <row r="1397" spans="1:12" ht="21.6" x14ac:dyDescent="0.3">
      <c r="A1397" s="85" t="s">
        <v>5803</v>
      </c>
      <c r="B1397" s="86" t="s">
        <v>284</v>
      </c>
      <c r="C1397" s="87" t="s">
        <v>7760</v>
      </c>
      <c r="D1397" s="270">
        <f>+'Res att e accert plur'!G197</f>
        <v>0</v>
      </c>
      <c r="E1397" s="271"/>
      <c r="F1397" s="37" t="s">
        <v>5804</v>
      </c>
      <c r="G1397" s="37" t="s">
        <v>6963</v>
      </c>
      <c r="H1397" s="37" t="s">
        <v>5796</v>
      </c>
      <c r="I1397" s="37">
        <v>4</v>
      </c>
      <c r="J1397" s="37" t="s">
        <v>5805</v>
      </c>
      <c r="K1397" s="37" t="s">
        <v>6225</v>
      </c>
      <c r="L1397" s="38"/>
    </row>
    <row r="1398" spans="1:12" ht="21.6" x14ac:dyDescent="0.3">
      <c r="A1398" s="85" t="s">
        <v>5803</v>
      </c>
      <c r="B1398" s="86" t="s">
        <v>286</v>
      </c>
      <c r="C1398" s="87" t="s">
        <v>7761</v>
      </c>
      <c r="D1398" s="270">
        <f>+'Res att e accert plur'!G198</f>
        <v>0</v>
      </c>
      <c r="E1398" s="271"/>
      <c r="F1398" s="37" t="s">
        <v>5804</v>
      </c>
      <c r="G1398" s="37" t="s">
        <v>6963</v>
      </c>
      <c r="H1398" s="37" t="s">
        <v>5796</v>
      </c>
      <c r="I1398" s="37">
        <v>4</v>
      </c>
      <c r="J1398" s="37" t="s">
        <v>5805</v>
      </c>
      <c r="K1398" s="37" t="s">
        <v>6225</v>
      </c>
      <c r="L1398" s="38"/>
    </row>
    <row r="1399" spans="1:12" x14ac:dyDescent="0.3">
      <c r="A1399" s="33" t="s">
        <v>5802</v>
      </c>
      <c r="B1399" s="39" t="s">
        <v>7762</v>
      </c>
      <c r="C1399" s="40" t="s">
        <v>7763</v>
      </c>
      <c r="D1399" s="271">
        <f>SUM(D1400:D1403)</f>
        <v>0</v>
      </c>
      <c r="E1399" s="271"/>
      <c r="F1399" s="37"/>
      <c r="G1399" s="37"/>
      <c r="H1399" s="37"/>
      <c r="I1399" s="37"/>
      <c r="J1399" s="37"/>
      <c r="K1399" s="37"/>
      <c r="L1399" s="38"/>
    </row>
    <row r="1400" spans="1:12" ht="21.6" x14ac:dyDescent="0.3">
      <c r="A1400" s="85" t="s">
        <v>5803</v>
      </c>
      <c r="B1400" s="86" t="s">
        <v>302</v>
      </c>
      <c r="C1400" s="87" t="s">
        <v>7764</v>
      </c>
      <c r="D1400" s="270">
        <f>+'Res att e accert plur'!G206</f>
        <v>0</v>
      </c>
      <c r="E1400" s="271"/>
      <c r="F1400" s="37" t="s">
        <v>5804</v>
      </c>
      <c r="G1400" s="37" t="s">
        <v>6963</v>
      </c>
      <c r="H1400" s="37" t="s">
        <v>5796</v>
      </c>
      <c r="I1400" s="37">
        <v>4</v>
      </c>
      <c r="J1400" s="37" t="s">
        <v>5805</v>
      </c>
      <c r="K1400" s="37" t="s">
        <v>6225</v>
      </c>
      <c r="L1400" s="38"/>
    </row>
    <row r="1401" spans="1:12" ht="21.6" x14ac:dyDescent="0.3">
      <c r="A1401" s="85" t="s">
        <v>5803</v>
      </c>
      <c r="B1401" s="86" t="s">
        <v>304</v>
      </c>
      <c r="C1401" s="87" t="s">
        <v>7765</v>
      </c>
      <c r="D1401" s="270">
        <f>+'Res att e accert plur'!G207</f>
        <v>0</v>
      </c>
      <c r="E1401" s="271"/>
      <c r="F1401" s="37" t="s">
        <v>5804</v>
      </c>
      <c r="G1401" s="37" t="s">
        <v>6963</v>
      </c>
      <c r="H1401" s="37" t="s">
        <v>5796</v>
      </c>
      <c r="I1401" s="37">
        <v>4</v>
      </c>
      <c r="J1401" s="37" t="s">
        <v>5805</v>
      </c>
      <c r="K1401" s="37" t="s">
        <v>6225</v>
      </c>
      <c r="L1401" s="38"/>
    </row>
    <row r="1402" spans="1:12" ht="21.6" x14ac:dyDescent="0.3">
      <c r="A1402" s="85" t="s">
        <v>5803</v>
      </c>
      <c r="B1402" s="86" t="s">
        <v>306</v>
      </c>
      <c r="C1402" s="87" t="s">
        <v>7766</v>
      </c>
      <c r="D1402" s="270">
        <f>+'Res att e accert plur'!G208</f>
        <v>0</v>
      </c>
      <c r="E1402" s="271"/>
      <c r="F1402" s="37" t="s">
        <v>5804</v>
      </c>
      <c r="G1402" s="37" t="s">
        <v>6963</v>
      </c>
      <c r="H1402" s="37" t="s">
        <v>5796</v>
      </c>
      <c r="I1402" s="37">
        <v>4</v>
      </c>
      <c r="J1402" s="37" t="s">
        <v>5805</v>
      </c>
      <c r="K1402" s="37" t="s">
        <v>6225</v>
      </c>
      <c r="L1402" s="38"/>
    </row>
    <row r="1403" spans="1:12" ht="21.6" x14ac:dyDescent="0.3">
      <c r="A1403" s="85" t="s">
        <v>5803</v>
      </c>
      <c r="B1403" s="86" t="s">
        <v>308</v>
      </c>
      <c r="C1403" s="87" t="s">
        <v>7767</v>
      </c>
      <c r="D1403" s="270">
        <f>+'Res att e accert plur'!G209</f>
        <v>0</v>
      </c>
      <c r="E1403" s="271"/>
      <c r="F1403" s="37" t="s">
        <v>5804</v>
      </c>
      <c r="G1403" s="37" t="s">
        <v>6963</v>
      </c>
      <c r="H1403" s="37" t="s">
        <v>5796</v>
      </c>
      <c r="I1403" s="37">
        <v>4</v>
      </c>
      <c r="J1403" s="37" t="s">
        <v>5805</v>
      </c>
      <c r="K1403" s="37" t="s">
        <v>6225</v>
      </c>
      <c r="L1403" s="38"/>
    </row>
    <row r="1404" spans="1:12" x14ac:dyDescent="0.3">
      <c r="A1404" s="33" t="s">
        <v>5801</v>
      </c>
      <c r="B1404" s="34" t="s">
        <v>7768</v>
      </c>
      <c r="C1404" s="35" t="s">
        <v>7769</v>
      </c>
      <c r="D1404" s="321">
        <f>+D1405+D1413</f>
        <v>0</v>
      </c>
      <c r="E1404" s="321"/>
      <c r="F1404" s="37"/>
      <c r="G1404" s="37"/>
      <c r="H1404" s="37"/>
      <c r="I1404" s="37"/>
      <c r="J1404" s="37"/>
      <c r="K1404" s="37"/>
      <c r="L1404" s="38"/>
    </row>
    <row r="1405" spans="1:12" x14ac:dyDescent="0.3">
      <c r="A1405" s="33" t="s">
        <v>5802</v>
      </c>
      <c r="B1405" s="39" t="s">
        <v>7770</v>
      </c>
      <c r="C1405" s="40" t="s">
        <v>7771</v>
      </c>
      <c r="D1405" s="271">
        <f>SUM(D1406:D1412)</f>
        <v>0</v>
      </c>
      <c r="E1405" s="271"/>
      <c r="F1405" s="37"/>
      <c r="G1405" s="37"/>
      <c r="H1405" s="37"/>
      <c r="I1405" s="37"/>
      <c r="J1405" s="37"/>
      <c r="K1405" s="37"/>
      <c r="L1405" s="38"/>
    </row>
    <row r="1406" spans="1:12" x14ac:dyDescent="0.3">
      <c r="A1406" s="85" t="s">
        <v>5803</v>
      </c>
      <c r="B1406" s="86" t="s">
        <v>288</v>
      </c>
      <c r="C1406" s="87" t="s">
        <v>7772</v>
      </c>
      <c r="D1406" s="270">
        <f>+'Res att e accert plur'!G199</f>
        <v>0</v>
      </c>
      <c r="E1406" s="271"/>
      <c r="F1406" s="37" t="s">
        <v>5804</v>
      </c>
      <c r="G1406" s="37" t="s">
        <v>6963</v>
      </c>
      <c r="H1406" s="37" t="s">
        <v>5796</v>
      </c>
      <c r="I1406" s="37">
        <v>4</v>
      </c>
      <c r="J1406" s="37" t="s">
        <v>5805</v>
      </c>
      <c r="K1406" s="37" t="s">
        <v>6225</v>
      </c>
      <c r="L1406" s="38"/>
    </row>
    <row r="1407" spans="1:12" x14ac:dyDescent="0.3">
      <c r="A1407" s="85" t="s">
        <v>5803</v>
      </c>
      <c r="B1407" s="86" t="s">
        <v>290</v>
      </c>
      <c r="C1407" s="87" t="s">
        <v>7773</v>
      </c>
      <c r="D1407" s="270">
        <f>+'Res att e accert plur'!G200</f>
        <v>0</v>
      </c>
      <c r="E1407" s="271"/>
      <c r="F1407" s="37" t="s">
        <v>5804</v>
      </c>
      <c r="G1407" s="37" t="s">
        <v>6963</v>
      </c>
      <c r="H1407" s="37" t="s">
        <v>5796</v>
      </c>
      <c r="I1407" s="37">
        <v>4</v>
      </c>
      <c r="J1407" s="37" t="s">
        <v>5805</v>
      </c>
      <c r="K1407" s="37" t="s">
        <v>6225</v>
      </c>
      <c r="L1407" s="38"/>
    </row>
    <row r="1408" spans="1:12" x14ac:dyDescent="0.3">
      <c r="A1408" s="85" t="s">
        <v>5803</v>
      </c>
      <c r="B1408" s="86" t="s">
        <v>292</v>
      </c>
      <c r="C1408" s="87" t="s">
        <v>7774</v>
      </c>
      <c r="D1408" s="270">
        <f>+'Res att e accert plur'!G201</f>
        <v>0</v>
      </c>
      <c r="E1408" s="271"/>
      <c r="F1408" s="37" t="s">
        <v>5804</v>
      </c>
      <c r="G1408" s="37" t="s">
        <v>6963</v>
      </c>
      <c r="H1408" s="37" t="s">
        <v>5796</v>
      </c>
      <c r="I1408" s="37">
        <v>4</v>
      </c>
      <c r="J1408" s="37" t="s">
        <v>5805</v>
      </c>
      <c r="K1408" s="37" t="s">
        <v>6225</v>
      </c>
      <c r="L1408" s="38"/>
    </row>
    <row r="1409" spans="1:12" x14ac:dyDescent="0.3">
      <c r="A1409" s="85" t="s">
        <v>5803</v>
      </c>
      <c r="B1409" s="86" t="s">
        <v>294</v>
      </c>
      <c r="C1409" s="87" t="s">
        <v>7775</v>
      </c>
      <c r="D1409" s="270">
        <f>+'Res att e accert plur'!G202</f>
        <v>0</v>
      </c>
      <c r="E1409" s="271"/>
      <c r="F1409" s="37" t="s">
        <v>5804</v>
      </c>
      <c r="G1409" s="37" t="s">
        <v>6963</v>
      </c>
      <c r="H1409" s="37" t="s">
        <v>5796</v>
      </c>
      <c r="I1409" s="37">
        <v>4</v>
      </c>
      <c r="J1409" s="37" t="s">
        <v>5805</v>
      </c>
      <c r="K1409" s="37" t="s">
        <v>6225</v>
      </c>
      <c r="L1409" s="38"/>
    </row>
    <row r="1410" spans="1:12" x14ac:dyDescent="0.3">
      <c r="A1410" s="85" t="s">
        <v>5803</v>
      </c>
      <c r="B1410" s="86" t="s">
        <v>296</v>
      </c>
      <c r="C1410" s="87" t="s">
        <v>7776</v>
      </c>
      <c r="D1410" s="270">
        <f>+'Res att e accert plur'!G203</f>
        <v>0</v>
      </c>
      <c r="E1410" s="271"/>
      <c r="F1410" s="37" t="s">
        <v>5804</v>
      </c>
      <c r="G1410" s="37" t="s">
        <v>6963</v>
      </c>
      <c r="H1410" s="37" t="s">
        <v>5796</v>
      </c>
      <c r="I1410" s="37">
        <v>4</v>
      </c>
      <c r="J1410" s="37" t="s">
        <v>5805</v>
      </c>
      <c r="K1410" s="37" t="s">
        <v>6225</v>
      </c>
      <c r="L1410" s="38"/>
    </row>
    <row r="1411" spans="1:12" x14ac:dyDescent="0.3">
      <c r="A1411" s="85" t="s">
        <v>5803</v>
      </c>
      <c r="B1411" s="86" t="s">
        <v>298</v>
      </c>
      <c r="C1411" s="87" t="s">
        <v>7777</v>
      </c>
      <c r="D1411" s="270">
        <f>+'Res att e accert plur'!G204</f>
        <v>0</v>
      </c>
      <c r="E1411" s="271"/>
      <c r="F1411" s="37" t="s">
        <v>5804</v>
      </c>
      <c r="G1411" s="37" t="s">
        <v>6963</v>
      </c>
      <c r="H1411" s="37" t="s">
        <v>5796</v>
      </c>
      <c r="I1411" s="37">
        <v>4</v>
      </c>
      <c r="J1411" s="37" t="s">
        <v>5805</v>
      </c>
      <c r="K1411" s="37" t="s">
        <v>6225</v>
      </c>
      <c r="L1411" s="38"/>
    </row>
    <row r="1412" spans="1:12" x14ac:dyDescent="0.3">
      <c r="A1412" s="85" t="s">
        <v>5803</v>
      </c>
      <c r="B1412" s="86" t="s">
        <v>300</v>
      </c>
      <c r="C1412" s="87" t="s">
        <v>7778</v>
      </c>
      <c r="D1412" s="270">
        <f>+'Res att e accert plur'!G205</f>
        <v>0</v>
      </c>
      <c r="E1412" s="271"/>
      <c r="F1412" s="37" t="s">
        <v>5804</v>
      </c>
      <c r="G1412" s="37" t="s">
        <v>6963</v>
      </c>
      <c r="H1412" s="37" t="s">
        <v>5796</v>
      </c>
      <c r="I1412" s="37">
        <v>4</v>
      </c>
      <c r="J1412" s="37" t="s">
        <v>5805</v>
      </c>
      <c r="K1412" s="37" t="s">
        <v>6225</v>
      </c>
      <c r="L1412" s="38"/>
    </row>
    <row r="1413" spans="1:12" x14ac:dyDescent="0.3">
      <c r="A1413" s="33" t="s">
        <v>5802</v>
      </c>
      <c r="B1413" s="39" t="s">
        <v>7779</v>
      </c>
      <c r="C1413" s="40" t="s">
        <v>7780</v>
      </c>
      <c r="D1413" s="271">
        <f>SUM(D1414:D1420)</f>
        <v>0</v>
      </c>
      <c r="E1413" s="271"/>
      <c r="F1413" s="37"/>
      <c r="G1413" s="37"/>
      <c r="H1413" s="37"/>
      <c r="I1413" s="37"/>
      <c r="J1413" s="37"/>
      <c r="K1413" s="37"/>
      <c r="L1413" s="38"/>
    </row>
    <row r="1414" spans="1:12" ht="21.6" x14ac:dyDescent="0.3">
      <c r="A1414" s="85" t="s">
        <v>5803</v>
      </c>
      <c r="B1414" s="86" t="s">
        <v>310</v>
      </c>
      <c r="C1414" s="87" t="s">
        <v>7781</v>
      </c>
      <c r="D1414" s="270">
        <f>+'Res att e accert plur'!G210</f>
        <v>0</v>
      </c>
      <c r="E1414" s="271"/>
      <c r="F1414" s="37" t="s">
        <v>5804</v>
      </c>
      <c r="G1414" s="37" t="s">
        <v>6963</v>
      </c>
      <c r="H1414" s="37" t="s">
        <v>5796</v>
      </c>
      <c r="I1414" s="37">
        <v>4</v>
      </c>
      <c r="J1414" s="37" t="s">
        <v>5805</v>
      </c>
      <c r="K1414" s="37" t="s">
        <v>6225</v>
      </c>
      <c r="L1414" s="38"/>
    </row>
    <row r="1415" spans="1:12" ht="21.6" x14ac:dyDescent="0.3">
      <c r="A1415" s="85" t="s">
        <v>5803</v>
      </c>
      <c r="B1415" s="86" t="s">
        <v>312</v>
      </c>
      <c r="C1415" s="87" t="s">
        <v>7782</v>
      </c>
      <c r="D1415" s="270">
        <f>+'Res att e accert plur'!G211</f>
        <v>0</v>
      </c>
      <c r="E1415" s="271"/>
      <c r="F1415" s="37" t="s">
        <v>5804</v>
      </c>
      <c r="G1415" s="37" t="s">
        <v>6963</v>
      </c>
      <c r="H1415" s="37" t="s">
        <v>5796</v>
      </c>
      <c r="I1415" s="37">
        <v>4</v>
      </c>
      <c r="J1415" s="37" t="s">
        <v>5805</v>
      </c>
      <c r="K1415" s="37" t="s">
        <v>6225</v>
      </c>
      <c r="L1415" s="38"/>
    </row>
    <row r="1416" spans="1:12" x14ac:dyDescent="0.3">
      <c r="A1416" s="85" t="s">
        <v>5803</v>
      </c>
      <c r="B1416" s="86" t="s">
        <v>314</v>
      </c>
      <c r="C1416" s="87" t="s">
        <v>7783</v>
      </c>
      <c r="D1416" s="270">
        <f>+'Res att e accert plur'!G212</f>
        <v>0</v>
      </c>
      <c r="E1416" s="271"/>
      <c r="F1416" s="37" t="s">
        <v>5804</v>
      </c>
      <c r="G1416" s="37" t="s">
        <v>6963</v>
      </c>
      <c r="H1416" s="37" t="s">
        <v>5796</v>
      </c>
      <c r="I1416" s="37">
        <v>4</v>
      </c>
      <c r="J1416" s="37" t="s">
        <v>5805</v>
      </c>
      <c r="K1416" s="37" t="s">
        <v>6225</v>
      </c>
      <c r="L1416" s="38"/>
    </row>
    <row r="1417" spans="1:12" x14ac:dyDescent="0.3">
      <c r="A1417" s="85" t="s">
        <v>5803</v>
      </c>
      <c r="B1417" s="86" t="s">
        <v>316</v>
      </c>
      <c r="C1417" s="87" t="s">
        <v>7784</v>
      </c>
      <c r="D1417" s="270">
        <f>+'Res att e accert plur'!G213</f>
        <v>0</v>
      </c>
      <c r="E1417" s="271"/>
      <c r="F1417" s="37" t="s">
        <v>5804</v>
      </c>
      <c r="G1417" s="37" t="s">
        <v>6963</v>
      </c>
      <c r="H1417" s="37" t="s">
        <v>5796</v>
      </c>
      <c r="I1417" s="37">
        <v>4</v>
      </c>
      <c r="J1417" s="37" t="s">
        <v>5805</v>
      </c>
      <c r="K1417" s="37" t="s">
        <v>6225</v>
      </c>
      <c r="L1417" s="38"/>
    </row>
    <row r="1418" spans="1:12" x14ac:dyDescent="0.3">
      <c r="A1418" s="85" t="s">
        <v>5803</v>
      </c>
      <c r="B1418" s="86" t="s">
        <v>318</v>
      </c>
      <c r="C1418" s="87" t="s">
        <v>7785</v>
      </c>
      <c r="D1418" s="270">
        <f>+'Res att e accert plur'!G214</f>
        <v>0</v>
      </c>
      <c r="E1418" s="271"/>
      <c r="F1418" s="37" t="s">
        <v>5804</v>
      </c>
      <c r="G1418" s="37" t="s">
        <v>6963</v>
      </c>
      <c r="H1418" s="37" t="s">
        <v>5796</v>
      </c>
      <c r="I1418" s="37">
        <v>4</v>
      </c>
      <c r="J1418" s="37" t="s">
        <v>5805</v>
      </c>
      <c r="K1418" s="37" t="s">
        <v>6225</v>
      </c>
      <c r="L1418" s="38"/>
    </row>
    <row r="1419" spans="1:12" x14ac:dyDescent="0.3">
      <c r="A1419" s="85" t="s">
        <v>5803</v>
      </c>
      <c r="B1419" s="86" t="s">
        <v>320</v>
      </c>
      <c r="C1419" s="87" t="s">
        <v>7786</v>
      </c>
      <c r="D1419" s="270">
        <f>+'Res att e accert plur'!G215</f>
        <v>0</v>
      </c>
      <c r="E1419" s="271"/>
      <c r="F1419" s="37" t="s">
        <v>5804</v>
      </c>
      <c r="G1419" s="37" t="s">
        <v>6963</v>
      </c>
      <c r="H1419" s="37" t="s">
        <v>5796</v>
      </c>
      <c r="I1419" s="37">
        <v>4</v>
      </c>
      <c r="J1419" s="37" t="s">
        <v>5805</v>
      </c>
      <c r="K1419" s="37" t="s">
        <v>6225</v>
      </c>
      <c r="L1419" s="38"/>
    </row>
    <row r="1420" spans="1:12" x14ac:dyDescent="0.3">
      <c r="A1420" s="85" t="s">
        <v>5803</v>
      </c>
      <c r="B1420" s="86" t="s">
        <v>322</v>
      </c>
      <c r="C1420" s="87" t="s">
        <v>7787</v>
      </c>
      <c r="D1420" s="270">
        <f>+'Res att e accert plur'!G216</f>
        <v>0</v>
      </c>
      <c r="E1420" s="271"/>
      <c r="F1420" s="37" t="s">
        <v>5804</v>
      </c>
      <c r="G1420" s="37" t="s">
        <v>6963</v>
      </c>
      <c r="H1420" s="37" t="s">
        <v>5796</v>
      </c>
      <c r="I1420" s="37">
        <v>4</v>
      </c>
      <c r="J1420" s="37" t="s">
        <v>5805</v>
      </c>
      <c r="K1420" s="37" t="s">
        <v>6225</v>
      </c>
      <c r="L1420" s="38"/>
    </row>
    <row r="1421" spans="1:12" x14ac:dyDescent="0.3">
      <c r="A1421" s="33" t="s">
        <v>5801</v>
      </c>
      <c r="B1421" s="34" t="s">
        <v>7788</v>
      </c>
      <c r="C1421" s="35" t="s">
        <v>7789</v>
      </c>
      <c r="D1421" s="321">
        <f>+D1422+D1425+D1427+D1429+D1431+D1433+D1435+D1437+D1440+D1444+D1448+D1452</f>
        <v>0</v>
      </c>
      <c r="E1421" s="321"/>
      <c r="F1421" s="37"/>
      <c r="G1421" s="37"/>
      <c r="H1421" s="37"/>
      <c r="I1421" s="37"/>
      <c r="J1421" s="37"/>
      <c r="K1421" s="37"/>
      <c r="L1421" s="38"/>
    </row>
    <row r="1422" spans="1:12" x14ac:dyDescent="0.3">
      <c r="A1422" s="33" t="s">
        <v>5802</v>
      </c>
      <c r="B1422" s="39" t="s">
        <v>7790</v>
      </c>
      <c r="C1422" s="40" t="s">
        <v>7791</v>
      </c>
      <c r="D1422" s="271">
        <f>+D1423+D1424</f>
        <v>0</v>
      </c>
      <c r="E1422" s="271"/>
      <c r="F1422" s="37"/>
      <c r="G1422" s="37"/>
      <c r="H1422" s="37"/>
      <c r="I1422" s="37"/>
      <c r="J1422" s="37"/>
      <c r="K1422" s="37"/>
      <c r="L1422" s="38"/>
    </row>
    <row r="1423" spans="1:12" x14ac:dyDescent="0.3">
      <c r="A1423" s="85" t="s">
        <v>5803</v>
      </c>
      <c r="B1423" s="86" t="s">
        <v>324</v>
      </c>
      <c r="C1423" s="87" t="s">
        <v>323</v>
      </c>
      <c r="D1423" s="270">
        <f>+'Res att e accert plur'!G217</f>
        <v>0</v>
      </c>
      <c r="E1423" s="271"/>
      <c r="F1423" s="37" t="s">
        <v>5804</v>
      </c>
      <c r="G1423" s="37" t="s">
        <v>6963</v>
      </c>
      <c r="H1423" s="37" t="s">
        <v>5796</v>
      </c>
      <c r="I1423" s="37">
        <v>4</v>
      </c>
      <c r="J1423" s="37" t="s">
        <v>5805</v>
      </c>
      <c r="K1423" s="37" t="s">
        <v>6225</v>
      </c>
      <c r="L1423" s="38"/>
    </row>
    <row r="1424" spans="1:12" x14ac:dyDescent="0.3">
      <c r="A1424" s="85" t="s">
        <v>5803</v>
      </c>
      <c r="B1424" s="86" t="s">
        <v>326</v>
      </c>
      <c r="C1424" s="87" t="s">
        <v>325</v>
      </c>
      <c r="D1424" s="270">
        <f>+'Res att e accert plur'!G218</f>
        <v>0</v>
      </c>
      <c r="E1424" s="271"/>
      <c r="F1424" s="37" t="s">
        <v>5804</v>
      </c>
      <c r="G1424" s="37" t="s">
        <v>6963</v>
      </c>
      <c r="H1424" s="37" t="s">
        <v>5796</v>
      </c>
      <c r="I1424" s="37">
        <v>4</v>
      </c>
      <c r="J1424" s="37" t="s">
        <v>5805</v>
      </c>
      <c r="K1424" s="37" t="s">
        <v>6225</v>
      </c>
      <c r="L1424" s="38"/>
    </row>
    <row r="1425" spans="1:12" ht="27.75" customHeight="1" x14ac:dyDescent="0.3">
      <c r="A1425" s="33" t="s">
        <v>5802</v>
      </c>
      <c r="B1425" s="39" t="s">
        <v>7792</v>
      </c>
      <c r="C1425" s="40" t="s">
        <v>7793</v>
      </c>
      <c r="D1425" s="271">
        <f>+D1426</f>
        <v>0</v>
      </c>
      <c r="E1425" s="271"/>
      <c r="F1425" s="37"/>
      <c r="G1425" s="37"/>
      <c r="H1425" s="37"/>
      <c r="I1425" s="37"/>
      <c r="J1425" s="37"/>
      <c r="K1425" s="37"/>
      <c r="L1425" s="38"/>
    </row>
    <row r="1426" spans="1:12" x14ac:dyDescent="0.3">
      <c r="A1426" s="85" t="s">
        <v>5803</v>
      </c>
      <c r="B1426" s="86" t="s">
        <v>336</v>
      </c>
      <c r="C1426" s="87" t="s">
        <v>335</v>
      </c>
      <c r="D1426" s="270">
        <f>+'Res att e accert plur'!G223</f>
        <v>0</v>
      </c>
      <c r="E1426" s="271"/>
      <c r="F1426" s="37" t="s">
        <v>5804</v>
      </c>
      <c r="G1426" s="37" t="s">
        <v>6963</v>
      </c>
      <c r="H1426" s="37" t="s">
        <v>5796</v>
      </c>
      <c r="I1426" s="37">
        <v>4</v>
      </c>
      <c r="J1426" s="37" t="s">
        <v>5805</v>
      </c>
      <c r="K1426" s="37" t="s">
        <v>6225</v>
      </c>
      <c r="L1426" s="38"/>
    </row>
    <row r="1427" spans="1:12" x14ac:dyDescent="0.3">
      <c r="A1427" s="33" t="s">
        <v>5802</v>
      </c>
      <c r="B1427" s="39" t="s">
        <v>7794</v>
      </c>
      <c r="C1427" s="40" t="s">
        <v>7795</v>
      </c>
      <c r="D1427" s="271">
        <f>+D1428</f>
        <v>0</v>
      </c>
      <c r="E1427" s="271"/>
      <c r="F1427" s="37"/>
      <c r="G1427" s="37"/>
      <c r="H1427" s="37"/>
      <c r="I1427" s="37"/>
      <c r="J1427" s="37"/>
      <c r="K1427" s="37"/>
      <c r="L1427" s="38"/>
    </row>
    <row r="1428" spans="1:12" x14ac:dyDescent="0.3">
      <c r="A1428" s="85" t="s">
        <v>5803</v>
      </c>
      <c r="B1428" s="86" t="s">
        <v>338</v>
      </c>
      <c r="C1428" s="87" t="s">
        <v>337</v>
      </c>
      <c r="D1428" s="270">
        <f>+'Res att e accert plur'!G224</f>
        <v>0</v>
      </c>
      <c r="E1428" s="271"/>
      <c r="F1428" s="37" t="s">
        <v>5804</v>
      </c>
      <c r="G1428" s="37" t="s">
        <v>6963</v>
      </c>
      <c r="H1428" s="37" t="s">
        <v>5796</v>
      </c>
      <c r="I1428" s="37">
        <v>4</v>
      </c>
      <c r="J1428" s="37" t="s">
        <v>5805</v>
      </c>
      <c r="K1428" s="37" t="s">
        <v>6225</v>
      </c>
      <c r="L1428" s="38"/>
    </row>
    <row r="1429" spans="1:12" x14ac:dyDescent="0.3">
      <c r="A1429" s="33" t="s">
        <v>5802</v>
      </c>
      <c r="B1429" s="39" t="s">
        <v>7796</v>
      </c>
      <c r="C1429" s="40" t="s">
        <v>7797</v>
      </c>
      <c r="D1429" s="271">
        <f>+D1430</f>
        <v>0</v>
      </c>
      <c r="E1429" s="271"/>
      <c r="F1429" s="37"/>
      <c r="G1429" s="37"/>
      <c r="H1429" s="37"/>
      <c r="I1429" s="37"/>
      <c r="J1429" s="37"/>
      <c r="K1429" s="37"/>
      <c r="L1429" s="38"/>
    </row>
    <row r="1430" spans="1:12" x14ac:dyDescent="0.3">
      <c r="A1430" s="85" t="s">
        <v>5803</v>
      </c>
      <c r="B1430" s="86" t="s">
        <v>340</v>
      </c>
      <c r="C1430" s="87" t="s">
        <v>339</v>
      </c>
      <c r="D1430" s="270">
        <f>+'Res att e accert plur'!G225</f>
        <v>0</v>
      </c>
      <c r="E1430" s="271"/>
      <c r="F1430" s="37" t="s">
        <v>5804</v>
      </c>
      <c r="G1430" s="37" t="s">
        <v>6963</v>
      </c>
      <c r="H1430" s="37" t="s">
        <v>5796</v>
      </c>
      <c r="I1430" s="37">
        <v>4</v>
      </c>
      <c r="J1430" s="37" t="s">
        <v>5805</v>
      </c>
      <c r="K1430" s="37" t="s">
        <v>6225</v>
      </c>
      <c r="L1430" s="38"/>
    </row>
    <row r="1431" spans="1:12" x14ac:dyDescent="0.3">
      <c r="A1431" s="33" t="s">
        <v>5802</v>
      </c>
      <c r="B1431" s="39" t="s">
        <v>7798</v>
      </c>
      <c r="C1431" s="40" t="s">
        <v>7799</v>
      </c>
      <c r="D1431" s="271">
        <f>+D1432</f>
        <v>0</v>
      </c>
      <c r="E1431" s="271"/>
      <c r="F1431" s="37"/>
      <c r="G1431" s="37"/>
      <c r="H1431" s="37"/>
      <c r="I1431" s="37"/>
      <c r="J1431" s="37"/>
      <c r="K1431" s="37"/>
      <c r="L1431" s="38"/>
    </row>
    <row r="1432" spans="1:12" x14ac:dyDescent="0.3">
      <c r="A1432" s="85" t="s">
        <v>5803</v>
      </c>
      <c r="B1432" s="86" t="s">
        <v>342</v>
      </c>
      <c r="C1432" s="87" t="s">
        <v>341</v>
      </c>
      <c r="D1432" s="270">
        <f>+'Res att e accert plur'!G226</f>
        <v>0</v>
      </c>
      <c r="E1432" s="271"/>
      <c r="F1432" s="37" t="s">
        <v>5804</v>
      </c>
      <c r="G1432" s="37" t="s">
        <v>6963</v>
      </c>
      <c r="H1432" s="37" t="s">
        <v>5796</v>
      </c>
      <c r="I1432" s="37">
        <v>4</v>
      </c>
      <c r="J1432" s="37" t="s">
        <v>5805</v>
      </c>
      <c r="K1432" s="37" t="s">
        <v>6225</v>
      </c>
      <c r="L1432" s="38"/>
    </row>
    <row r="1433" spans="1:12" x14ac:dyDescent="0.3">
      <c r="A1433" s="33" t="s">
        <v>5802</v>
      </c>
      <c r="B1433" s="39" t="s">
        <v>7800</v>
      </c>
      <c r="C1433" s="40" t="s">
        <v>7801</v>
      </c>
      <c r="D1433" s="271">
        <f>+D1434</f>
        <v>0</v>
      </c>
      <c r="E1433" s="271"/>
      <c r="F1433" s="37"/>
      <c r="G1433" s="37"/>
      <c r="H1433" s="37"/>
      <c r="I1433" s="37"/>
      <c r="J1433" s="37"/>
      <c r="K1433" s="37"/>
      <c r="L1433" s="38"/>
    </row>
    <row r="1434" spans="1:12" x14ac:dyDescent="0.3">
      <c r="A1434" s="85" t="s">
        <v>5803</v>
      </c>
      <c r="B1434" s="86" t="s">
        <v>344</v>
      </c>
      <c r="C1434" s="87" t="s">
        <v>343</v>
      </c>
      <c r="D1434" s="270">
        <f>+'Res att e accert plur'!G227</f>
        <v>0</v>
      </c>
      <c r="E1434" s="271"/>
      <c r="F1434" s="37" t="s">
        <v>5804</v>
      </c>
      <c r="G1434" s="37" t="s">
        <v>6963</v>
      </c>
      <c r="H1434" s="37" t="s">
        <v>5796</v>
      </c>
      <c r="I1434" s="37">
        <v>4</v>
      </c>
      <c r="J1434" s="37" t="s">
        <v>5805</v>
      </c>
      <c r="K1434" s="37" t="s">
        <v>6225</v>
      </c>
      <c r="L1434" s="38"/>
    </row>
    <row r="1435" spans="1:12" x14ac:dyDescent="0.3">
      <c r="A1435" s="33" t="s">
        <v>5802</v>
      </c>
      <c r="B1435" s="39" t="s">
        <v>7802</v>
      </c>
      <c r="C1435" s="40" t="s">
        <v>7803</v>
      </c>
      <c r="D1435" s="271">
        <f>+D1436</f>
        <v>0</v>
      </c>
      <c r="E1435" s="271"/>
      <c r="F1435" s="37"/>
      <c r="G1435" s="37"/>
      <c r="H1435" s="37"/>
      <c r="I1435" s="37"/>
      <c r="J1435" s="37"/>
      <c r="K1435" s="37"/>
      <c r="L1435" s="38"/>
    </row>
    <row r="1436" spans="1:12" x14ac:dyDescent="0.3">
      <c r="A1436" s="85" t="s">
        <v>5803</v>
      </c>
      <c r="B1436" s="86" t="s">
        <v>346</v>
      </c>
      <c r="C1436" s="87" t="s">
        <v>345</v>
      </c>
      <c r="D1436" s="270">
        <f>+'Res att e accert plur'!G228</f>
        <v>0</v>
      </c>
      <c r="E1436" s="271"/>
      <c r="F1436" s="37" t="s">
        <v>5804</v>
      </c>
      <c r="G1436" s="37" t="s">
        <v>6963</v>
      </c>
      <c r="H1436" s="37" t="s">
        <v>5796</v>
      </c>
      <c r="I1436" s="37">
        <v>4</v>
      </c>
      <c r="J1436" s="37" t="s">
        <v>5805</v>
      </c>
      <c r="K1436" s="37" t="s">
        <v>6225</v>
      </c>
      <c r="L1436" s="38"/>
    </row>
    <row r="1437" spans="1:12" x14ac:dyDescent="0.3">
      <c r="A1437" s="33" t="s">
        <v>5802</v>
      </c>
      <c r="B1437" s="39" t="s">
        <v>7804</v>
      </c>
      <c r="C1437" s="40" t="s">
        <v>7805</v>
      </c>
      <c r="D1437" s="271">
        <f>+D1438+D1439</f>
        <v>0</v>
      </c>
      <c r="E1437" s="271"/>
      <c r="F1437" s="37"/>
      <c r="G1437" s="37"/>
      <c r="H1437" s="37"/>
      <c r="I1437" s="37"/>
      <c r="J1437" s="37"/>
      <c r="K1437" s="37"/>
      <c r="L1437" s="38"/>
    </row>
    <row r="1438" spans="1:12" x14ac:dyDescent="0.3">
      <c r="A1438" s="85" t="s">
        <v>5803</v>
      </c>
      <c r="B1438" s="86" t="s">
        <v>348</v>
      </c>
      <c r="C1438" s="87" t="s">
        <v>7806</v>
      </c>
      <c r="D1438" s="270">
        <f>+'Res att e accert plur'!G229</f>
        <v>0</v>
      </c>
      <c r="E1438" s="271"/>
      <c r="F1438" s="37" t="s">
        <v>5804</v>
      </c>
      <c r="G1438" s="37" t="s">
        <v>6963</v>
      </c>
      <c r="H1438" s="37" t="s">
        <v>5796</v>
      </c>
      <c r="I1438" s="37">
        <v>4</v>
      </c>
      <c r="J1438" s="37" t="s">
        <v>5805</v>
      </c>
      <c r="K1438" s="37" t="s">
        <v>6225</v>
      </c>
      <c r="L1438" s="38"/>
    </row>
    <row r="1439" spans="1:12" x14ac:dyDescent="0.3">
      <c r="A1439" s="85" t="s">
        <v>5803</v>
      </c>
      <c r="B1439" s="86" t="s">
        <v>350</v>
      </c>
      <c r="C1439" s="87" t="s">
        <v>7807</v>
      </c>
      <c r="D1439" s="270">
        <f>+'Res att e accert plur'!G230</f>
        <v>0</v>
      </c>
      <c r="E1439" s="271"/>
      <c r="F1439" s="37" t="s">
        <v>5804</v>
      </c>
      <c r="G1439" s="37" t="s">
        <v>6963</v>
      </c>
      <c r="H1439" s="37" t="s">
        <v>5796</v>
      </c>
      <c r="I1439" s="37">
        <v>4</v>
      </c>
      <c r="J1439" s="37" t="s">
        <v>5805</v>
      </c>
      <c r="K1439" s="37" t="s">
        <v>6225</v>
      </c>
      <c r="L1439" s="38"/>
    </row>
    <row r="1440" spans="1:12" x14ac:dyDescent="0.3">
      <c r="A1440" s="33" t="s">
        <v>5802</v>
      </c>
      <c r="B1440" s="39" t="s">
        <v>7808</v>
      </c>
      <c r="C1440" s="40" t="s">
        <v>7809</v>
      </c>
      <c r="D1440" s="271">
        <f>+D1441+D1442+D1443</f>
        <v>0</v>
      </c>
      <c r="E1440" s="271"/>
      <c r="F1440" s="37"/>
      <c r="G1440" s="37"/>
      <c r="H1440" s="37"/>
      <c r="I1440" s="37"/>
      <c r="J1440" s="37"/>
      <c r="K1440" s="37"/>
      <c r="L1440" s="38"/>
    </row>
    <row r="1441" spans="1:12" x14ac:dyDescent="0.3">
      <c r="A1441" s="85" t="s">
        <v>5803</v>
      </c>
      <c r="B1441" s="86" t="s">
        <v>352</v>
      </c>
      <c r="C1441" s="87" t="s">
        <v>7810</v>
      </c>
      <c r="D1441" s="270">
        <f>+'Res att e accert plur'!G231</f>
        <v>0</v>
      </c>
      <c r="E1441" s="271"/>
      <c r="F1441" s="37" t="s">
        <v>5804</v>
      </c>
      <c r="G1441" s="37" t="s">
        <v>6963</v>
      </c>
      <c r="H1441" s="37" t="s">
        <v>5796</v>
      </c>
      <c r="I1441" s="37">
        <v>4</v>
      </c>
      <c r="J1441" s="37" t="s">
        <v>5805</v>
      </c>
      <c r="K1441" s="37" t="s">
        <v>6225</v>
      </c>
      <c r="L1441" s="38"/>
    </row>
    <row r="1442" spans="1:12" x14ac:dyDescent="0.3">
      <c r="A1442" s="85" t="s">
        <v>5803</v>
      </c>
      <c r="B1442" s="86" t="s">
        <v>354</v>
      </c>
      <c r="C1442" s="87" t="s">
        <v>7811</v>
      </c>
      <c r="D1442" s="270">
        <f>+'Res att e accert plur'!G232</f>
        <v>0</v>
      </c>
      <c r="E1442" s="271"/>
      <c r="F1442" s="37" t="s">
        <v>5804</v>
      </c>
      <c r="G1442" s="37" t="s">
        <v>6963</v>
      </c>
      <c r="H1442" s="37" t="s">
        <v>5796</v>
      </c>
      <c r="I1442" s="37">
        <v>4</v>
      </c>
      <c r="J1442" s="37" t="s">
        <v>5805</v>
      </c>
      <c r="K1442" s="37" t="s">
        <v>6225</v>
      </c>
      <c r="L1442" s="38"/>
    </row>
    <row r="1443" spans="1:12" x14ac:dyDescent="0.3">
      <c r="A1443" s="85" t="s">
        <v>5803</v>
      </c>
      <c r="B1443" s="86" t="s">
        <v>356</v>
      </c>
      <c r="C1443" s="87" t="s">
        <v>7812</v>
      </c>
      <c r="D1443" s="270">
        <f>+'Res att e accert plur'!G233</f>
        <v>0</v>
      </c>
      <c r="E1443" s="271"/>
      <c r="F1443" s="37" t="s">
        <v>5804</v>
      </c>
      <c r="G1443" s="37" t="s">
        <v>6963</v>
      </c>
      <c r="H1443" s="37" t="s">
        <v>5796</v>
      </c>
      <c r="I1443" s="37">
        <v>4</v>
      </c>
      <c r="J1443" s="37" t="s">
        <v>5805</v>
      </c>
      <c r="K1443" s="37" t="s">
        <v>6225</v>
      </c>
      <c r="L1443" s="38"/>
    </row>
    <row r="1444" spans="1:12" x14ac:dyDescent="0.3">
      <c r="A1444" s="33" t="s">
        <v>5802</v>
      </c>
      <c r="B1444" s="39" t="s">
        <v>7813</v>
      </c>
      <c r="C1444" s="40" t="s">
        <v>7814</v>
      </c>
      <c r="D1444" s="271">
        <f>+D1445+D1446+D1447</f>
        <v>0</v>
      </c>
      <c r="E1444" s="271"/>
      <c r="F1444" s="37"/>
      <c r="G1444" s="37"/>
      <c r="H1444" s="37"/>
      <c r="I1444" s="37"/>
      <c r="J1444" s="37"/>
      <c r="K1444" s="37"/>
      <c r="L1444" s="38"/>
    </row>
    <row r="1445" spans="1:12" x14ac:dyDescent="0.3">
      <c r="A1445" s="85" t="s">
        <v>5803</v>
      </c>
      <c r="B1445" s="86" t="s">
        <v>358</v>
      </c>
      <c r="C1445" s="87" t="s">
        <v>7815</v>
      </c>
      <c r="D1445" s="270">
        <f>+'Res att e accert plur'!G234</f>
        <v>0</v>
      </c>
      <c r="E1445" s="271"/>
      <c r="F1445" s="37" t="s">
        <v>5804</v>
      </c>
      <c r="G1445" s="37" t="s">
        <v>6963</v>
      </c>
      <c r="H1445" s="37" t="s">
        <v>5796</v>
      </c>
      <c r="I1445" s="37">
        <v>4</v>
      </c>
      <c r="J1445" s="37" t="s">
        <v>5805</v>
      </c>
      <c r="K1445" s="37" t="s">
        <v>6225</v>
      </c>
      <c r="L1445" s="38"/>
    </row>
    <row r="1446" spans="1:12" x14ac:dyDescent="0.3">
      <c r="A1446" s="85" t="s">
        <v>5803</v>
      </c>
      <c r="B1446" s="86" t="s">
        <v>360</v>
      </c>
      <c r="C1446" s="87" t="s">
        <v>7816</v>
      </c>
      <c r="D1446" s="270">
        <f>+'Res att e accert plur'!G235</f>
        <v>0</v>
      </c>
      <c r="E1446" s="271"/>
      <c r="F1446" s="37" t="s">
        <v>5804</v>
      </c>
      <c r="G1446" s="37" t="s">
        <v>6963</v>
      </c>
      <c r="H1446" s="37" t="s">
        <v>5796</v>
      </c>
      <c r="I1446" s="37">
        <v>4</v>
      </c>
      <c r="J1446" s="37" t="s">
        <v>5805</v>
      </c>
      <c r="K1446" s="37" t="s">
        <v>6225</v>
      </c>
      <c r="L1446" s="38"/>
    </row>
    <row r="1447" spans="1:12" x14ac:dyDescent="0.3">
      <c r="A1447" s="85" t="s">
        <v>5803</v>
      </c>
      <c r="B1447" s="86" t="s">
        <v>362</v>
      </c>
      <c r="C1447" s="87" t="s">
        <v>7817</v>
      </c>
      <c r="D1447" s="270">
        <f>+'Res att e accert plur'!G236</f>
        <v>0</v>
      </c>
      <c r="E1447" s="271"/>
      <c r="F1447" s="37" t="s">
        <v>5804</v>
      </c>
      <c r="G1447" s="37" t="s">
        <v>6963</v>
      </c>
      <c r="H1447" s="37" t="s">
        <v>5796</v>
      </c>
      <c r="I1447" s="37">
        <v>4</v>
      </c>
      <c r="J1447" s="37" t="s">
        <v>5805</v>
      </c>
      <c r="K1447" s="37" t="s">
        <v>6225</v>
      </c>
      <c r="L1447" s="38"/>
    </row>
    <row r="1448" spans="1:12" x14ac:dyDescent="0.3">
      <c r="A1448" s="33" t="s">
        <v>5802</v>
      </c>
      <c r="B1448" s="39" t="s">
        <v>7818</v>
      </c>
      <c r="C1448" s="40" t="s">
        <v>7819</v>
      </c>
      <c r="D1448" s="271">
        <f>+D1449+D1450+D1451</f>
        <v>0</v>
      </c>
      <c r="E1448" s="271"/>
      <c r="F1448" s="63"/>
      <c r="G1448" s="37"/>
      <c r="H1448" s="37"/>
      <c r="I1448" s="37"/>
      <c r="J1448" s="37"/>
      <c r="K1448" s="37"/>
      <c r="L1448" s="38"/>
    </row>
    <row r="1449" spans="1:12" x14ac:dyDescent="0.3">
      <c r="A1449" s="85" t="s">
        <v>5803</v>
      </c>
      <c r="B1449" s="86" t="s">
        <v>364</v>
      </c>
      <c r="C1449" s="87" t="s">
        <v>7820</v>
      </c>
      <c r="D1449" s="270">
        <f>+'Res att e accert plur'!G237</f>
        <v>0</v>
      </c>
      <c r="E1449" s="271"/>
      <c r="F1449" s="37" t="s">
        <v>5804</v>
      </c>
      <c r="G1449" s="37" t="s">
        <v>6963</v>
      </c>
      <c r="H1449" s="37" t="s">
        <v>5796</v>
      </c>
      <c r="I1449" s="37">
        <v>4</v>
      </c>
      <c r="J1449" s="37" t="s">
        <v>5805</v>
      </c>
      <c r="K1449" s="37" t="s">
        <v>6225</v>
      </c>
      <c r="L1449" s="38"/>
    </row>
    <row r="1450" spans="1:12" x14ac:dyDescent="0.3">
      <c r="A1450" s="85" t="s">
        <v>5803</v>
      </c>
      <c r="B1450" s="86" t="s">
        <v>366</v>
      </c>
      <c r="C1450" s="87" t="s">
        <v>7821</v>
      </c>
      <c r="D1450" s="270">
        <f>+'Res att e accert plur'!G238</f>
        <v>0</v>
      </c>
      <c r="E1450" s="271"/>
      <c r="F1450" s="37" t="s">
        <v>5804</v>
      </c>
      <c r="G1450" s="37" t="s">
        <v>6963</v>
      </c>
      <c r="H1450" s="37" t="s">
        <v>5796</v>
      </c>
      <c r="I1450" s="37">
        <v>4</v>
      </c>
      <c r="J1450" s="37" t="s">
        <v>5805</v>
      </c>
      <c r="K1450" s="37" t="s">
        <v>6225</v>
      </c>
      <c r="L1450" s="38"/>
    </row>
    <row r="1451" spans="1:12" x14ac:dyDescent="0.3">
      <c r="A1451" s="85" t="s">
        <v>5803</v>
      </c>
      <c r="B1451" s="86" t="s">
        <v>368</v>
      </c>
      <c r="C1451" s="87" t="s">
        <v>7822</v>
      </c>
      <c r="D1451" s="270">
        <f>+'Res att e accert plur'!G239</f>
        <v>0</v>
      </c>
      <c r="E1451" s="271"/>
      <c r="F1451" s="37" t="s">
        <v>5804</v>
      </c>
      <c r="G1451" s="37" t="s">
        <v>6963</v>
      </c>
      <c r="H1451" s="37" t="s">
        <v>5796</v>
      </c>
      <c r="I1451" s="37">
        <v>4</v>
      </c>
      <c r="J1451" s="37" t="s">
        <v>5805</v>
      </c>
      <c r="K1451" s="37" t="s">
        <v>6225</v>
      </c>
      <c r="L1451" s="38"/>
    </row>
    <row r="1452" spans="1:12" x14ac:dyDescent="0.3">
      <c r="A1452" s="33" t="s">
        <v>5802</v>
      </c>
      <c r="B1452" s="39" t="s">
        <v>7823</v>
      </c>
      <c r="C1452" s="40" t="s">
        <v>7824</v>
      </c>
      <c r="D1452" s="271">
        <f>SUM(D1453:D1456)</f>
        <v>0</v>
      </c>
      <c r="E1452" s="271"/>
      <c r="F1452" s="37"/>
      <c r="G1452" s="37"/>
      <c r="H1452" s="37"/>
      <c r="I1452" s="37"/>
      <c r="J1452" s="37"/>
      <c r="K1452" s="37"/>
      <c r="L1452" s="38"/>
    </row>
    <row r="1453" spans="1:12" x14ac:dyDescent="0.3">
      <c r="A1453" s="85" t="s">
        <v>5803</v>
      </c>
      <c r="B1453" s="86" t="s">
        <v>328</v>
      </c>
      <c r="C1453" s="87" t="s">
        <v>327</v>
      </c>
      <c r="D1453" s="270">
        <f>+'Res att e accert plur'!G219</f>
        <v>0</v>
      </c>
      <c r="E1453" s="271"/>
      <c r="F1453" s="37" t="s">
        <v>5804</v>
      </c>
      <c r="G1453" s="37" t="s">
        <v>6963</v>
      </c>
      <c r="H1453" s="37" t="s">
        <v>5796</v>
      </c>
      <c r="I1453" s="37">
        <v>4</v>
      </c>
      <c r="J1453" s="37" t="s">
        <v>5805</v>
      </c>
      <c r="K1453" s="37" t="s">
        <v>6225</v>
      </c>
      <c r="L1453" s="38"/>
    </row>
    <row r="1454" spans="1:12" x14ac:dyDescent="0.3">
      <c r="A1454" s="85" t="s">
        <v>5803</v>
      </c>
      <c r="B1454" s="86" t="s">
        <v>330</v>
      </c>
      <c r="C1454" s="87" t="s">
        <v>329</v>
      </c>
      <c r="D1454" s="270">
        <f>+'Res att e accert plur'!G220</f>
        <v>0</v>
      </c>
      <c r="E1454" s="271"/>
      <c r="F1454" s="37" t="s">
        <v>5804</v>
      </c>
      <c r="G1454" s="37" t="s">
        <v>6963</v>
      </c>
      <c r="H1454" s="37" t="s">
        <v>5796</v>
      </c>
      <c r="I1454" s="37">
        <v>4</v>
      </c>
      <c r="J1454" s="37" t="s">
        <v>5805</v>
      </c>
      <c r="K1454" s="37" t="s">
        <v>6225</v>
      </c>
      <c r="L1454" s="38"/>
    </row>
    <row r="1455" spans="1:12" x14ac:dyDescent="0.3">
      <c r="A1455" s="85" t="s">
        <v>5803</v>
      </c>
      <c r="B1455" s="86" t="s">
        <v>332</v>
      </c>
      <c r="C1455" s="87" t="s">
        <v>331</v>
      </c>
      <c r="D1455" s="270">
        <f>+'Res att e accert plur'!G221</f>
        <v>0</v>
      </c>
      <c r="E1455" s="271"/>
      <c r="F1455" s="37" t="s">
        <v>5804</v>
      </c>
      <c r="G1455" s="37" t="s">
        <v>6963</v>
      </c>
      <c r="H1455" s="37" t="s">
        <v>5796</v>
      </c>
      <c r="I1455" s="37">
        <v>4</v>
      </c>
      <c r="J1455" s="37" t="s">
        <v>5805</v>
      </c>
      <c r="K1455" s="37" t="s">
        <v>6225</v>
      </c>
      <c r="L1455" s="38"/>
    </row>
    <row r="1456" spans="1:12" x14ac:dyDescent="0.3">
      <c r="A1456" s="85" t="s">
        <v>5803</v>
      </c>
      <c r="B1456" s="86" t="s">
        <v>334</v>
      </c>
      <c r="C1456" s="87" t="s">
        <v>333</v>
      </c>
      <c r="D1456" s="270">
        <f>+'Res att e accert plur'!G222</f>
        <v>0</v>
      </c>
      <c r="E1456" s="271"/>
      <c r="F1456" s="37" t="s">
        <v>5804</v>
      </c>
      <c r="G1456" s="37" t="s">
        <v>6963</v>
      </c>
      <c r="H1456" s="37" t="s">
        <v>5796</v>
      </c>
      <c r="I1456" s="37">
        <v>4</v>
      </c>
      <c r="J1456" s="37" t="s">
        <v>5805</v>
      </c>
      <c r="K1456" s="37" t="s">
        <v>6225</v>
      </c>
      <c r="L1456" s="38"/>
    </row>
    <row r="1457" spans="1:12" x14ac:dyDescent="0.3">
      <c r="A1457" s="27" t="s">
        <v>5800</v>
      </c>
      <c r="B1457" s="28" t="s">
        <v>7825</v>
      </c>
      <c r="C1457" s="29" t="s">
        <v>7826</v>
      </c>
      <c r="D1457" s="320">
        <f>+D1458+D1461+D1464+D1467+D1513</f>
        <v>0</v>
      </c>
      <c r="E1457" s="321"/>
      <c r="F1457" s="31"/>
      <c r="G1457" s="31"/>
      <c r="H1457" s="31"/>
      <c r="I1457" s="31"/>
      <c r="J1457" s="31"/>
      <c r="K1457" s="31"/>
      <c r="L1457" s="32"/>
    </row>
    <row r="1458" spans="1:12" x14ac:dyDescent="0.3">
      <c r="A1458" s="33" t="s">
        <v>5801</v>
      </c>
      <c r="B1458" s="34" t="s">
        <v>7827</v>
      </c>
      <c r="C1458" s="35" t="s">
        <v>7828</v>
      </c>
      <c r="D1458" s="321">
        <f>+D1459</f>
        <v>0</v>
      </c>
      <c r="E1458" s="321"/>
      <c r="F1458" s="37"/>
      <c r="G1458" s="37"/>
      <c r="H1458" s="37"/>
      <c r="I1458" s="37"/>
      <c r="J1458" s="37"/>
      <c r="K1458" s="37"/>
      <c r="L1458" s="38"/>
    </row>
    <row r="1459" spans="1:12" x14ac:dyDescent="0.3">
      <c r="A1459" s="33" t="s">
        <v>5802</v>
      </c>
      <c r="B1459" s="39" t="s">
        <v>7829</v>
      </c>
      <c r="C1459" s="40" t="s">
        <v>7828</v>
      </c>
      <c r="D1459" s="271">
        <f>+D1460</f>
        <v>0</v>
      </c>
      <c r="E1459" s="271"/>
      <c r="F1459" s="37"/>
      <c r="G1459" s="37"/>
      <c r="H1459" s="37"/>
      <c r="I1459" s="37"/>
      <c r="J1459" s="37"/>
      <c r="K1459" s="37"/>
      <c r="L1459" s="38"/>
    </row>
    <row r="1460" spans="1:12" x14ac:dyDescent="0.3">
      <c r="A1460" s="85" t="s">
        <v>5803</v>
      </c>
      <c r="B1460" s="86" t="s">
        <v>7830</v>
      </c>
      <c r="C1460" s="87" t="s">
        <v>7828</v>
      </c>
      <c r="D1460" s="270"/>
      <c r="E1460" s="271"/>
      <c r="F1460" s="37" t="s">
        <v>5804</v>
      </c>
      <c r="G1460" s="37" t="s">
        <v>6963</v>
      </c>
      <c r="H1460" s="37" t="s">
        <v>5796</v>
      </c>
      <c r="I1460" s="37">
        <v>4</v>
      </c>
      <c r="J1460" s="37" t="s">
        <v>5805</v>
      </c>
      <c r="K1460" s="37" t="s">
        <v>6122</v>
      </c>
      <c r="L1460" s="38"/>
    </row>
    <row r="1461" spans="1:12" x14ac:dyDescent="0.3">
      <c r="A1461" s="33" t="s">
        <v>5801</v>
      </c>
      <c r="B1461" s="34" t="s">
        <v>7831</v>
      </c>
      <c r="C1461" s="35" t="s">
        <v>7832</v>
      </c>
      <c r="D1461" s="321">
        <f>+D1462</f>
        <v>0</v>
      </c>
      <c r="E1461" s="321"/>
      <c r="F1461" s="37"/>
      <c r="G1461" s="37"/>
      <c r="H1461" s="37"/>
      <c r="I1461" s="37"/>
      <c r="J1461" s="37"/>
      <c r="K1461" s="37"/>
      <c r="L1461" s="38"/>
    </row>
    <row r="1462" spans="1:12" x14ac:dyDescent="0.3">
      <c r="A1462" s="33" t="s">
        <v>5802</v>
      </c>
      <c r="B1462" s="39" t="s">
        <v>7833</v>
      </c>
      <c r="C1462" s="40" t="s">
        <v>7832</v>
      </c>
      <c r="D1462" s="271">
        <f>+D1463</f>
        <v>0</v>
      </c>
      <c r="E1462" s="271"/>
      <c r="F1462" s="37"/>
      <c r="G1462" s="37"/>
      <c r="H1462" s="37"/>
      <c r="I1462" s="37"/>
      <c r="J1462" s="37"/>
      <c r="K1462" s="37"/>
      <c r="L1462" s="38"/>
    </row>
    <row r="1463" spans="1:12" x14ac:dyDescent="0.3">
      <c r="A1463" s="85" t="s">
        <v>5803</v>
      </c>
      <c r="B1463" s="86" t="s">
        <v>7834</v>
      </c>
      <c r="C1463" s="87" t="s">
        <v>7832</v>
      </c>
      <c r="D1463" s="270"/>
      <c r="E1463" s="271"/>
      <c r="F1463" s="37" t="s">
        <v>5804</v>
      </c>
      <c r="G1463" s="37" t="s">
        <v>6963</v>
      </c>
      <c r="H1463" s="37" t="s">
        <v>5796</v>
      </c>
      <c r="I1463" s="37">
        <v>4</v>
      </c>
      <c r="J1463" s="37" t="s">
        <v>5805</v>
      </c>
      <c r="K1463" s="37" t="s">
        <v>6122</v>
      </c>
      <c r="L1463" s="38"/>
    </row>
    <row r="1464" spans="1:12" x14ac:dyDescent="0.3">
      <c r="A1464" s="33" t="s">
        <v>5801</v>
      </c>
      <c r="B1464" s="34" t="s">
        <v>7835</v>
      </c>
      <c r="C1464" s="35" t="s">
        <v>7836</v>
      </c>
      <c r="D1464" s="321">
        <f>+D1465</f>
        <v>0</v>
      </c>
      <c r="E1464" s="321"/>
      <c r="F1464" s="37"/>
      <c r="G1464" s="37"/>
      <c r="H1464" s="37"/>
      <c r="I1464" s="37"/>
      <c r="J1464" s="37"/>
      <c r="K1464" s="37"/>
      <c r="L1464" s="38"/>
    </row>
    <row r="1465" spans="1:12" x14ac:dyDescent="0.3">
      <c r="A1465" s="33" t="s">
        <v>5802</v>
      </c>
      <c r="B1465" s="39" t="s">
        <v>7837</v>
      </c>
      <c r="C1465" s="40" t="s">
        <v>7836</v>
      </c>
      <c r="D1465" s="271">
        <f>+D1466</f>
        <v>0</v>
      </c>
      <c r="E1465" s="271"/>
      <c r="F1465" s="37"/>
      <c r="G1465" s="37"/>
      <c r="H1465" s="37"/>
      <c r="I1465" s="37"/>
      <c r="J1465" s="37"/>
      <c r="K1465" s="37"/>
      <c r="L1465" s="38"/>
    </row>
    <row r="1466" spans="1:12" x14ac:dyDescent="0.3">
      <c r="A1466" s="85" t="s">
        <v>5803</v>
      </c>
      <c r="B1466" s="86" t="s">
        <v>7838</v>
      </c>
      <c r="C1466" s="87" t="s">
        <v>7836</v>
      </c>
      <c r="D1466" s="270"/>
      <c r="E1466" s="271"/>
      <c r="F1466" s="37" t="s">
        <v>5804</v>
      </c>
      <c r="G1466" s="37" t="s">
        <v>6963</v>
      </c>
      <c r="H1466" s="37" t="s">
        <v>5796</v>
      </c>
      <c r="I1466" s="37">
        <v>4</v>
      </c>
      <c r="J1466" s="37" t="s">
        <v>5805</v>
      </c>
      <c r="K1466" s="37" t="s">
        <v>6122</v>
      </c>
      <c r="L1466" s="38"/>
    </row>
    <row r="1467" spans="1:12" x14ac:dyDescent="0.3">
      <c r="A1467" s="33" t="s">
        <v>5801</v>
      </c>
      <c r="B1467" s="34" t="s">
        <v>7839</v>
      </c>
      <c r="C1467" s="35" t="s">
        <v>7840</v>
      </c>
      <c r="D1467" s="321">
        <f>+D1468+D1476+D1478+D1480+D1485+D1487+D1496+D1499+D1501+D1505+D1507+D1509+D1511</f>
        <v>0</v>
      </c>
      <c r="E1467" s="321"/>
      <c r="F1467" s="37"/>
      <c r="G1467" s="37"/>
      <c r="H1467" s="37"/>
      <c r="I1467" s="37"/>
      <c r="J1467" s="37"/>
      <c r="K1467" s="37"/>
      <c r="L1467" s="38"/>
    </row>
    <row r="1468" spans="1:12" ht="26.25" customHeight="1" x14ac:dyDescent="0.3">
      <c r="A1468" s="33" t="s">
        <v>5802</v>
      </c>
      <c r="B1468" s="39" t="s">
        <v>7841</v>
      </c>
      <c r="C1468" s="40" t="s">
        <v>7842</v>
      </c>
      <c r="D1468" s="271">
        <f>SUM(D1469:D1475)</f>
        <v>0</v>
      </c>
      <c r="E1468" s="271"/>
      <c r="F1468" s="37"/>
      <c r="G1468" s="37"/>
      <c r="H1468" s="37"/>
      <c r="I1468" s="37"/>
      <c r="J1468" s="37"/>
      <c r="K1468" s="37"/>
      <c r="L1468" s="38"/>
    </row>
    <row r="1469" spans="1:12" ht="21.6" x14ac:dyDescent="0.3">
      <c r="A1469" s="85" t="s">
        <v>5803</v>
      </c>
      <c r="B1469" s="86" t="s">
        <v>1042</v>
      </c>
      <c r="C1469" s="87" t="s">
        <v>7843</v>
      </c>
      <c r="D1469" s="270">
        <f>+'Res att e accert plur'!G580</f>
        <v>0</v>
      </c>
      <c r="E1469" s="271"/>
      <c r="F1469" s="37" t="s">
        <v>5804</v>
      </c>
      <c r="G1469" s="37" t="s">
        <v>6963</v>
      </c>
      <c r="H1469" s="37" t="s">
        <v>5796</v>
      </c>
      <c r="I1469" s="37">
        <v>4</v>
      </c>
      <c r="J1469" s="37" t="s">
        <v>5805</v>
      </c>
      <c r="K1469" s="37" t="s">
        <v>6225</v>
      </c>
      <c r="L1469" s="38"/>
    </row>
    <row r="1470" spans="1:12" ht="21.6" x14ac:dyDescent="0.3">
      <c r="A1470" s="85" t="s">
        <v>5803</v>
      </c>
      <c r="B1470" s="86" t="s">
        <v>1044</v>
      </c>
      <c r="C1470" s="87" t="s">
        <v>7844</v>
      </c>
      <c r="D1470" s="270">
        <f>+'Res att e accert plur'!G581</f>
        <v>0</v>
      </c>
      <c r="E1470" s="271"/>
      <c r="F1470" s="37" t="s">
        <v>5804</v>
      </c>
      <c r="G1470" s="37" t="s">
        <v>6963</v>
      </c>
      <c r="H1470" s="37" t="s">
        <v>5796</v>
      </c>
      <c r="I1470" s="37">
        <v>4</v>
      </c>
      <c r="J1470" s="37" t="s">
        <v>5805</v>
      </c>
      <c r="K1470" s="37" t="s">
        <v>6225</v>
      </c>
      <c r="L1470" s="38"/>
    </row>
    <row r="1471" spans="1:12" ht="21.6" x14ac:dyDescent="0.3">
      <c r="A1471" s="85" t="s">
        <v>5803</v>
      </c>
      <c r="B1471" s="86" t="s">
        <v>1046</v>
      </c>
      <c r="C1471" s="87" t="s">
        <v>7845</v>
      </c>
      <c r="D1471" s="270">
        <f>+'Res att e accert plur'!G582</f>
        <v>0</v>
      </c>
      <c r="E1471" s="271"/>
      <c r="F1471" s="37" t="s">
        <v>5804</v>
      </c>
      <c r="G1471" s="37" t="s">
        <v>6963</v>
      </c>
      <c r="H1471" s="37" t="s">
        <v>5796</v>
      </c>
      <c r="I1471" s="37">
        <v>4</v>
      </c>
      <c r="J1471" s="37" t="s">
        <v>5805</v>
      </c>
      <c r="K1471" s="37" t="s">
        <v>6225</v>
      </c>
      <c r="L1471" s="38"/>
    </row>
    <row r="1472" spans="1:12" ht="21.6" x14ac:dyDescent="0.3">
      <c r="A1472" s="85" t="s">
        <v>5803</v>
      </c>
      <c r="B1472" s="86" t="s">
        <v>1048</v>
      </c>
      <c r="C1472" s="87" t="s">
        <v>7846</v>
      </c>
      <c r="D1472" s="270">
        <f>+'Res att e accert plur'!G583</f>
        <v>0</v>
      </c>
      <c r="E1472" s="271"/>
      <c r="F1472" s="37" t="s">
        <v>5804</v>
      </c>
      <c r="G1472" s="37" t="s">
        <v>6963</v>
      </c>
      <c r="H1472" s="37" t="s">
        <v>5796</v>
      </c>
      <c r="I1472" s="37">
        <v>4</v>
      </c>
      <c r="J1472" s="37" t="s">
        <v>5805</v>
      </c>
      <c r="K1472" s="37" t="s">
        <v>6225</v>
      </c>
      <c r="L1472" s="38"/>
    </row>
    <row r="1473" spans="1:12" ht="21.6" x14ac:dyDescent="0.3">
      <c r="A1473" s="85" t="s">
        <v>5803</v>
      </c>
      <c r="B1473" s="86" t="s">
        <v>1050</v>
      </c>
      <c r="C1473" s="87" t="s">
        <v>7847</v>
      </c>
      <c r="D1473" s="270">
        <f>+'Res att e accert plur'!G584</f>
        <v>0</v>
      </c>
      <c r="E1473" s="271"/>
      <c r="F1473" s="37" t="s">
        <v>5804</v>
      </c>
      <c r="G1473" s="37" t="s">
        <v>6963</v>
      </c>
      <c r="H1473" s="37" t="s">
        <v>5796</v>
      </c>
      <c r="I1473" s="37">
        <v>4</v>
      </c>
      <c r="J1473" s="37" t="s">
        <v>5805</v>
      </c>
      <c r="K1473" s="37" t="s">
        <v>6225</v>
      </c>
      <c r="L1473" s="38"/>
    </row>
    <row r="1474" spans="1:12" ht="21.6" x14ac:dyDescent="0.3">
      <c r="A1474" s="85" t="s">
        <v>5803</v>
      </c>
      <c r="B1474" s="86" t="s">
        <v>1052</v>
      </c>
      <c r="C1474" s="87" t="s">
        <v>7848</v>
      </c>
      <c r="D1474" s="270">
        <f>+'Res att e accert plur'!G585</f>
        <v>0</v>
      </c>
      <c r="E1474" s="271"/>
      <c r="F1474" s="37" t="s">
        <v>5804</v>
      </c>
      <c r="G1474" s="37" t="s">
        <v>6963</v>
      </c>
      <c r="H1474" s="37" t="s">
        <v>5796</v>
      </c>
      <c r="I1474" s="37">
        <v>4</v>
      </c>
      <c r="J1474" s="37" t="s">
        <v>5805</v>
      </c>
      <c r="K1474" s="37" t="s">
        <v>6225</v>
      </c>
      <c r="L1474" s="38"/>
    </row>
    <row r="1475" spans="1:12" ht="21.6" x14ac:dyDescent="0.3">
      <c r="A1475" s="85" t="s">
        <v>5803</v>
      </c>
      <c r="B1475" s="86" t="s">
        <v>7849</v>
      </c>
      <c r="C1475" s="87" t="s">
        <v>7850</v>
      </c>
      <c r="D1475" s="270"/>
      <c r="E1475" s="271"/>
      <c r="F1475" s="37" t="s">
        <v>5804</v>
      </c>
      <c r="G1475" s="37" t="s">
        <v>6963</v>
      </c>
      <c r="H1475" s="37" t="s">
        <v>5796</v>
      </c>
      <c r="I1475" s="37">
        <v>4</v>
      </c>
      <c r="J1475" s="37" t="s">
        <v>5805</v>
      </c>
      <c r="K1475" s="37" t="s">
        <v>6225</v>
      </c>
      <c r="L1475" s="38"/>
    </row>
    <row r="1476" spans="1:12" x14ac:dyDescent="0.3">
      <c r="A1476" s="33" t="s">
        <v>5802</v>
      </c>
      <c r="B1476" s="39" t="s">
        <v>7851</v>
      </c>
      <c r="C1476" s="40" t="s">
        <v>7852</v>
      </c>
      <c r="D1476" s="271">
        <f>+D1477</f>
        <v>0</v>
      </c>
      <c r="E1476" s="271"/>
      <c r="F1476" s="37"/>
      <c r="G1476" s="37"/>
      <c r="H1476" s="37"/>
      <c r="I1476" s="37"/>
      <c r="J1476" s="37"/>
      <c r="K1476" s="37"/>
      <c r="L1476" s="38"/>
    </row>
    <row r="1477" spans="1:12" x14ac:dyDescent="0.3">
      <c r="A1477" s="85" t="s">
        <v>5803</v>
      </c>
      <c r="B1477" s="86" t="s">
        <v>370</v>
      </c>
      <c r="C1477" s="87" t="s">
        <v>7852</v>
      </c>
      <c r="D1477" s="270">
        <f>+'Res att e accert plur'!G240</f>
        <v>0</v>
      </c>
      <c r="E1477" s="271"/>
      <c r="F1477" s="37" t="s">
        <v>5804</v>
      </c>
      <c r="G1477" s="37" t="s">
        <v>6963</v>
      </c>
      <c r="H1477" s="37" t="s">
        <v>5796</v>
      </c>
      <c r="I1477" s="37">
        <v>4</v>
      </c>
      <c r="J1477" s="37" t="s">
        <v>5805</v>
      </c>
      <c r="K1477" s="37" t="s">
        <v>6225</v>
      </c>
      <c r="L1477" s="38"/>
    </row>
    <row r="1478" spans="1:12" x14ac:dyDescent="0.3">
      <c r="A1478" s="33" t="s">
        <v>5802</v>
      </c>
      <c r="B1478" s="39" t="s">
        <v>7853</v>
      </c>
      <c r="C1478" s="40" t="s">
        <v>7854</v>
      </c>
      <c r="D1478" s="271">
        <f>+D1479</f>
        <v>0</v>
      </c>
      <c r="E1478" s="271"/>
      <c r="F1478" s="37"/>
      <c r="G1478" s="37"/>
      <c r="H1478" s="37"/>
      <c r="I1478" s="37"/>
      <c r="J1478" s="37"/>
      <c r="K1478" s="37"/>
      <c r="L1478" s="38"/>
    </row>
    <row r="1479" spans="1:12" x14ac:dyDescent="0.3">
      <c r="A1479" s="85" t="s">
        <v>5803</v>
      </c>
      <c r="B1479" s="86" t="s">
        <v>372</v>
      </c>
      <c r="C1479" s="87" t="s">
        <v>7854</v>
      </c>
      <c r="D1479" s="270">
        <f>+'Res att e accert plur'!G241</f>
        <v>0</v>
      </c>
      <c r="E1479" s="271"/>
      <c r="F1479" s="37" t="s">
        <v>5804</v>
      </c>
      <c r="G1479" s="37" t="s">
        <v>6963</v>
      </c>
      <c r="H1479" s="37" t="s">
        <v>5796</v>
      </c>
      <c r="I1479" s="37">
        <v>4</v>
      </c>
      <c r="J1479" s="37" t="s">
        <v>5805</v>
      </c>
      <c r="K1479" s="37" t="s">
        <v>6225</v>
      </c>
      <c r="L1479" s="38"/>
    </row>
    <row r="1480" spans="1:12" x14ac:dyDescent="0.3">
      <c r="A1480" s="33" t="s">
        <v>5802</v>
      </c>
      <c r="B1480" s="39" t="s">
        <v>7855</v>
      </c>
      <c r="C1480" s="40" t="s">
        <v>7856</v>
      </c>
      <c r="D1480" s="271">
        <f>SUM(D1481:D1484)</f>
        <v>0</v>
      </c>
      <c r="E1480" s="271"/>
      <c r="F1480" s="37"/>
      <c r="G1480" s="37"/>
      <c r="H1480" s="37"/>
      <c r="I1480" s="37"/>
      <c r="J1480" s="37"/>
      <c r="K1480" s="37"/>
      <c r="L1480" s="38"/>
    </row>
    <row r="1481" spans="1:12" x14ac:dyDescent="0.3">
      <c r="A1481" s="85" t="s">
        <v>5803</v>
      </c>
      <c r="B1481" s="86" t="s">
        <v>374</v>
      </c>
      <c r="C1481" s="87" t="s">
        <v>7857</v>
      </c>
      <c r="D1481" s="270">
        <f>+'Res att e accert plur'!G242</f>
        <v>0</v>
      </c>
      <c r="E1481" s="271"/>
      <c r="F1481" s="37" t="s">
        <v>5804</v>
      </c>
      <c r="G1481" s="37" t="s">
        <v>6963</v>
      </c>
      <c r="H1481" s="37" t="s">
        <v>5796</v>
      </c>
      <c r="I1481" s="37">
        <v>4</v>
      </c>
      <c r="J1481" s="37" t="s">
        <v>5805</v>
      </c>
      <c r="K1481" s="37" t="s">
        <v>6225</v>
      </c>
      <c r="L1481" s="38"/>
    </row>
    <row r="1482" spans="1:12" x14ac:dyDescent="0.3">
      <c r="A1482" s="85" t="s">
        <v>5803</v>
      </c>
      <c r="B1482" s="86" t="s">
        <v>376</v>
      </c>
      <c r="C1482" s="87" t="s">
        <v>7858</v>
      </c>
      <c r="D1482" s="270">
        <f>+'Res att e accert plur'!G243</f>
        <v>0</v>
      </c>
      <c r="E1482" s="271"/>
      <c r="F1482" s="37" t="s">
        <v>5804</v>
      </c>
      <c r="G1482" s="37" t="s">
        <v>6963</v>
      </c>
      <c r="H1482" s="37" t="s">
        <v>5796</v>
      </c>
      <c r="I1482" s="37">
        <v>4</v>
      </c>
      <c r="J1482" s="37" t="s">
        <v>5805</v>
      </c>
      <c r="K1482" s="37" t="s">
        <v>6225</v>
      </c>
      <c r="L1482" s="38"/>
    </row>
    <row r="1483" spans="1:12" x14ac:dyDescent="0.3">
      <c r="A1483" s="85" t="s">
        <v>5803</v>
      </c>
      <c r="B1483" s="86" t="s">
        <v>378</v>
      </c>
      <c r="C1483" s="87" t="s">
        <v>7859</v>
      </c>
      <c r="D1483" s="270">
        <f>+'Res att e accert plur'!G244</f>
        <v>0</v>
      </c>
      <c r="E1483" s="271"/>
      <c r="F1483" s="37" t="s">
        <v>5804</v>
      </c>
      <c r="G1483" s="37" t="s">
        <v>6963</v>
      </c>
      <c r="H1483" s="37" t="s">
        <v>5796</v>
      </c>
      <c r="I1483" s="37">
        <v>4</v>
      </c>
      <c r="J1483" s="37" t="s">
        <v>5805</v>
      </c>
      <c r="K1483" s="37" t="s">
        <v>6225</v>
      </c>
      <c r="L1483" s="38"/>
    </row>
    <row r="1484" spans="1:12" x14ac:dyDescent="0.3">
      <c r="A1484" s="85" t="s">
        <v>5803</v>
      </c>
      <c r="B1484" s="86" t="s">
        <v>380</v>
      </c>
      <c r="C1484" s="87" t="s">
        <v>7860</v>
      </c>
      <c r="D1484" s="270">
        <f>+'Res att e accert plur'!G245</f>
        <v>0</v>
      </c>
      <c r="E1484" s="271"/>
      <c r="F1484" s="37" t="s">
        <v>5804</v>
      </c>
      <c r="G1484" s="37" t="s">
        <v>6963</v>
      </c>
      <c r="H1484" s="37" t="s">
        <v>5796</v>
      </c>
      <c r="I1484" s="37">
        <v>4</v>
      </c>
      <c r="J1484" s="37" t="s">
        <v>5805</v>
      </c>
      <c r="K1484" s="37" t="s">
        <v>6225</v>
      </c>
      <c r="L1484" s="38"/>
    </row>
    <row r="1485" spans="1:12" ht="24.75" customHeight="1" x14ac:dyDescent="0.3">
      <c r="A1485" s="33" t="s">
        <v>5802</v>
      </c>
      <c r="B1485" s="39" t="s">
        <v>7861</v>
      </c>
      <c r="C1485" s="40" t="s">
        <v>7862</v>
      </c>
      <c r="D1485" s="271">
        <f>+D1486</f>
        <v>0</v>
      </c>
      <c r="E1485" s="271"/>
      <c r="F1485" s="37"/>
      <c r="G1485" s="37"/>
      <c r="H1485" s="37"/>
      <c r="I1485" s="37"/>
      <c r="J1485" s="37"/>
      <c r="K1485" s="37"/>
      <c r="L1485" s="38"/>
    </row>
    <row r="1486" spans="1:12" x14ac:dyDescent="0.3">
      <c r="A1486" s="85" t="s">
        <v>5803</v>
      </c>
      <c r="B1486" s="86" t="s">
        <v>382</v>
      </c>
      <c r="C1486" s="87" t="s">
        <v>7862</v>
      </c>
      <c r="D1486" s="270">
        <f>+'Res att e accert plur'!G246</f>
        <v>0</v>
      </c>
      <c r="E1486" s="271"/>
      <c r="F1486" s="37" t="s">
        <v>5804</v>
      </c>
      <c r="G1486" s="37" t="s">
        <v>6963</v>
      </c>
      <c r="H1486" s="37" t="s">
        <v>5796</v>
      </c>
      <c r="I1486" s="37">
        <v>4</v>
      </c>
      <c r="J1486" s="37" t="s">
        <v>5805</v>
      </c>
      <c r="K1486" s="37" t="s">
        <v>6225</v>
      </c>
      <c r="L1486" s="38"/>
    </row>
    <row r="1487" spans="1:12" ht="27" customHeight="1" x14ac:dyDescent="0.3">
      <c r="A1487" s="33" t="s">
        <v>5802</v>
      </c>
      <c r="B1487" s="39" t="s">
        <v>7863</v>
      </c>
      <c r="C1487" s="40" t="s">
        <v>7864</v>
      </c>
      <c r="D1487" s="271">
        <f>SUM(D1488:D1495)</f>
        <v>0</v>
      </c>
      <c r="E1487" s="271"/>
      <c r="F1487" s="37"/>
      <c r="G1487" s="37"/>
      <c r="H1487" s="37"/>
      <c r="I1487" s="37"/>
      <c r="J1487" s="37"/>
      <c r="K1487" s="37"/>
      <c r="L1487" s="38"/>
    </row>
    <row r="1488" spans="1:12" ht="21.6" x14ac:dyDescent="0.3">
      <c r="A1488" s="85" t="s">
        <v>5803</v>
      </c>
      <c r="B1488" s="86" t="s">
        <v>388</v>
      </c>
      <c r="C1488" s="87" t="s">
        <v>7865</v>
      </c>
      <c r="D1488" s="270">
        <f>+'Res att e accert plur'!G250</f>
        <v>0</v>
      </c>
      <c r="E1488" s="271"/>
      <c r="F1488" s="37" t="s">
        <v>5804</v>
      </c>
      <c r="G1488" s="37" t="s">
        <v>6963</v>
      </c>
      <c r="H1488" s="37" t="s">
        <v>5796</v>
      </c>
      <c r="I1488" s="37">
        <v>4</v>
      </c>
      <c r="J1488" s="37" t="s">
        <v>5805</v>
      </c>
      <c r="K1488" s="37" t="s">
        <v>6225</v>
      </c>
      <c r="L1488" s="38"/>
    </row>
    <row r="1489" spans="1:12" ht="21.6" x14ac:dyDescent="0.3">
      <c r="A1489" s="85" t="s">
        <v>5803</v>
      </c>
      <c r="B1489" s="86" t="s">
        <v>390</v>
      </c>
      <c r="C1489" s="87" t="s">
        <v>7866</v>
      </c>
      <c r="D1489" s="270">
        <f>+'Res att e accert plur'!G251</f>
        <v>0</v>
      </c>
      <c r="E1489" s="271"/>
      <c r="F1489" s="37" t="s">
        <v>5804</v>
      </c>
      <c r="G1489" s="37" t="s">
        <v>6963</v>
      </c>
      <c r="H1489" s="37" t="s">
        <v>5796</v>
      </c>
      <c r="I1489" s="37">
        <v>4</v>
      </c>
      <c r="J1489" s="37" t="s">
        <v>5805</v>
      </c>
      <c r="K1489" s="37" t="s">
        <v>6225</v>
      </c>
      <c r="L1489" s="38"/>
    </row>
    <row r="1490" spans="1:12" ht="21.6" x14ac:dyDescent="0.3">
      <c r="A1490" s="85" t="s">
        <v>5803</v>
      </c>
      <c r="B1490" s="86" t="s">
        <v>392</v>
      </c>
      <c r="C1490" s="87" t="s">
        <v>7867</v>
      </c>
      <c r="D1490" s="270">
        <f>+'Res att e accert plur'!G252</f>
        <v>0</v>
      </c>
      <c r="E1490" s="271"/>
      <c r="F1490" s="37" t="s">
        <v>5804</v>
      </c>
      <c r="G1490" s="37" t="s">
        <v>6963</v>
      </c>
      <c r="H1490" s="37" t="s">
        <v>5796</v>
      </c>
      <c r="I1490" s="37">
        <v>4</v>
      </c>
      <c r="J1490" s="37" t="s">
        <v>5805</v>
      </c>
      <c r="K1490" s="37" t="s">
        <v>6225</v>
      </c>
      <c r="L1490" s="38"/>
    </row>
    <row r="1491" spans="1:12" ht="21.6" x14ac:dyDescent="0.3">
      <c r="A1491" s="85" t="s">
        <v>5803</v>
      </c>
      <c r="B1491" s="86" t="s">
        <v>394</v>
      </c>
      <c r="C1491" s="87" t="s">
        <v>7868</v>
      </c>
      <c r="D1491" s="270">
        <f>+'Res att e accert plur'!G253</f>
        <v>0</v>
      </c>
      <c r="E1491" s="271"/>
      <c r="F1491" s="37" t="s">
        <v>5804</v>
      </c>
      <c r="G1491" s="37" t="s">
        <v>6963</v>
      </c>
      <c r="H1491" s="37" t="s">
        <v>5796</v>
      </c>
      <c r="I1491" s="37">
        <v>4</v>
      </c>
      <c r="J1491" s="37" t="s">
        <v>5805</v>
      </c>
      <c r="K1491" s="37" t="s">
        <v>6225</v>
      </c>
      <c r="L1491" s="38"/>
    </row>
    <row r="1492" spans="1:12" ht="21.6" x14ac:dyDescent="0.3">
      <c r="A1492" s="85" t="s">
        <v>5803</v>
      </c>
      <c r="B1492" s="86" t="s">
        <v>396</v>
      </c>
      <c r="C1492" s="87" t="s">
        <v>7869</v>
      </c>
      <c r="D1492" s="270">
        <f>+'Res att e accert plur'!G254</f>
        <v>0</v>
      </c>
      <c r="E1492" s="271"/>
      <c r="F1492" s="37" t="s">
        <v>5804</v>
      </c>
      <c r="G1492" s="37" t="s">
        <v>6963</v>
      </c>
      <c r="H1492" s="37" t="s">
        <v>5796</v>
      </c>
      <c r="I1492" s="37">
        <v>4</v>
      </c>
      <c r="J1492" s="37" t="s">
        <v>5805</v>
      </c>
      <c r="K1492" s="37" t="s">
        <v>6225</v>
      </c>
      <c r="L1492" s="38"/>
    </row>
    <row r="1493" spans="1:12" x14ac:dyDescent="0.3">
      <c r="A1493" s="85" t="s">
        <v>5803</v>
      </c>
      <c r="B1493" s="86" t="s">
        <v>398</v>
      </c>
      <c r="C1493" s="87" t="s">
        <v>7870</v>
      </c>
      <c r="D1493" s="270">
        <f>+'Res att e accert plur'!G255</f>
        <v>0</v>
      </c>
      <c r="E1493" s="271"/>
      <c r="F1493" s="37" t="s">
        <v>5804</v>
      </c>
      <c r="G1493" s="37" t="s">
        <v>6963</v>
      </c>
      <c r="H1493" s="37" t="s">
        <v>5796</v>
      </c>
      <c r="I1493" s="37">
        <v>4</v>
      </c>
      <c r="J1493" s="37" t="s">
        <v>5805</v>
      </c>
      <c r="K1493" s="37" t="s">
        <v>6225</v>
      </c>
      <c r="L1493" s="38"/>
    </row>
    <row r="1494" spans="1:12" ht="22.5" customHeight="1" x14ac:dyDescent="0.3">
      <c r="A1494" s="85" t="s">
        <v>5803</v>
      </c>
      <c r="B1494" s="86" t="s">
        <v>400</v>
      </c>
      <c r="C1494" s="87" t="s">
        <v>7871</v>
      </c>
      <c r="D1494" s="270">
        <f>+'Res att e accert plur'!G256</f>
        <v>0</v>
      </c>
      <c r="E1494" s="271"/>
      <c r="F1494" s="37" t="s">
        <v>5804</v>
      </c>
      <c r="G1494" s="37" t="s">
        <v>6963</v>
      </c>
      <c r="H1494" s="37" t="s">
        <v>5796</v>
      </c>
      <c r="I1494" s="37">
        <v>4</v>
      </c>
      <c r="J1494" s="37" t="s">
        <v>5805</v>
      </c>
      <c r="K1494" s="37" t="s">
        <v>6225</v>
      </c>
      <c r="L1494" s="38"/>
    </row>
    <row r="1495" spans="1:12" ht="21.6" x14ac:dyDescent="0.3">
      <c r="A1495" s="85" t="s">
        <v>5803</v>
      </c>
      <c r="B1495" s="86" t="s">
        <v>402</v>
      </c>
      <c r="C1495" s="87" t="s">
        <v>7872</v>
      </c>
      <c r="D1495" s="270">
        <f>+'Res att e accert plur'!G257</f>
        <v>0</v>
      </c>
      <c r="E1495" s="271"/>
      <c r="F1495" s="37" t="s">
        <v>5804</v>
      </c>
      <c r="G1495" s="37" t="s">
        <v>6963</v>
      </c>
      <c r="H1495" s="37" t="s">
        <v>5796</v>
      </c>
      <c r="I1495" s="37">
        <v>4</v>
      </c>
      <c r="J1495" s="37" t="s">
        <v>5805</v>
      </c>
      <c r="K1495" s="37" t="s">
        <v>6225</v>
      </c>
      <c r="L1495" s="38"/>
    </row>
    <row r="1496" spans="1:12" x14ac:dyDescent="0.3">
      <c r="A1496" s="33" t="s">
        <v>5802</v>
      </c>
      <c r="B1496" s="39" t="s">
        <v>7873</v>
      </c>
      <c r="C1496" s="40" t="s">
        <v>7874</v>
      </c>
      <c r="D1496" s="271">
        <f>+D1497+D1498</f>
        <v>0</v>
      </c>
      <c r="E1496" s="271"/>
      <c r="F1496" s="37"/>
      <c r="G1496" s="37"/>
      <c r="H1496" s="37"/>
      <c r="I1496" s="37"/>
      <c r="J1496" s="37"/>
      <c r="K1496" s="37"/>
      <c r="L1496" s="38"/>
    </row>
    <row r="1497" spans="1:12" x14ac:dyDescent="0.3">
      <c r="A1497" s="85" t="s">
        <v>5803</v>
      </c>
      <c r="B1497" s="86" t="s">
        <v>404</v>
      </c>
      <c r="C1497" s="94" t="s">
        <v>9620</v>
      </c>
      <c r="D1497" s="276">
        <f>+'Res att e accert plur'!G258</f>
        <v>0</v>
      </c>
      <c r="E1497" s="277"/>
      <c r="F1497" s="37" t="s">
        <v>5804</v>
      </c>
      <c r="G1497" s="37" t="s">
        <v>6963</v>
      </c>
      <c r="H1497" s="37" t="s">
        <v>5796</v>
      </c>
      <c r="I1497" s="37">
        <v>4</v>
      </c>
      <c r="J1497" s="37" t="s">
        <v>5805</v>
      </c>
      <c r="K1497" s="37" t="s">
        <v>6225</v>
      </c>
      <c r="L1497" s="38"/>
    </row>
    <row r="1498" spans="1:12" x14ac:dyDescent="0.3">
      <c r="A1498" s="85" t="s">
        <v>5803</v>
      </c>
      <c r="B1498" s="86" t="s">
        <v>406</v>
      </c>
      <c r="C1498" s="87" t="s">
        <v>7875</v>
      </c>
      <c r="D1498" s="270">
        <f>+'Res att e accert plur'!G259</f>
        <v>0</v>
      </c>
      <c r="E1498" s="271"/>
      <c r="F1498" s="37" t="s">
        <v>5804</v>
      </c>
      <c r="G1498" s="37" t="s">
        <v>6963</v>
      </c>
      <c r="H1498" s="37" t="s">
        <v>5796</v>
      </c>
      <c r="I1498" s="37">
        <v>4</v>
      </c>
      <c r="J1498" s="37" t="s">
        <v>5805</v>
      </c>
      <c r="K1498" s="37" t="s">
        <v>6225</v>
      </c>
      <c r="L1498" s="38"/>
    </row>
    <row r="1499" spans="1:12" x14ac:dyDescent="0.3">
      <c r="A1499" s="33" t="s">
        <v>5802</v>
      </c>
      <c r="B1499" s="39" t="s">
        <v>7876</v>
      </c>
      <c r="C1499" s="40" t="s">
        <v>407</v>
      </c>
      <c r="D1499" s="271">
        <f>+D1500</f>
        <v>0</v>
      </c>
      <c r="E1499" s="271"/>
      <c r="F1499" s="37"/>
      <c r="G1499" s="37"/>
      <c r="H1499" s="37"/>
      <c r="I1499" s="37"/>
      <c r="J1499" s="37"/>
      <c r="K1499" s="37"/>
      <c r="L1499" s="38"/>
    </row>
    <row r="1500" spans="1:12" x14ac:dyDescent="0.3">
      <c r="A1500" s="85" t="s">
        <v>5803</v>
      </c>
      <c r="B1500" s="86" t="s">
        <v>408</v>
      </c>
      <c r="C1500" s="87" t="s">
        <v>407</v>
      </c>
      <c r="D1500" s="270">
        <f>+'Res att e accert plur'!G260</f>
        <v>0</v>
      </c>
      <c r="E1500" s="271"/>
      <c r="F1500" s="37" t="s">
        <v>5804</v>
      </c>
      <c r="G1500" s="37" t="s">
        <v>6963</v>
      </c>
      <c r="H1500" s="37" t="s">
        <v>5796</v>
      </c>
      <c r="I1500" s="37">
        <v>4</v>
      </c>
      <c r="J1500" s="37" t="s">
        <v>5805</v>
      </c>
      <c r="K1500" s="37" t="s">
        <v>6225</v>
      </c>
      <c r="L1500" s="38"/>
    </row>
    <row r="1501" spans="1:12" x14ac:dyDescent="0.3">
      <c r="A1501" s="33" t="s">
        <v>5802</v>
      </c>
      <c r="B1501" s="39" t="s">
        <v>7877</v>
      </c>
      <c r="C1501" s="40" t="s">
        <v>7878</v>
      </c>
      <c r="D1501" s="271">
        <f>SUM(D1502:D1504)</f>
        <v>0</v>
      </c>
      <c r="E1501" s="271"/>
      <c r="F1501" s="37"/>
      <c r="G1501" s="37"/>
      <c r="H1501" s="37"/>
      <c r="I1501" s="37"/>
      <c r="J1501" s="37"/>
      <c r="K1501" s="37"/>
      <c r="L1501" s="38"/>
    </row>
    <row r="1502" spans="1:12" x14ac:dyDescent="0.3">
      <c r="A1502" s="85" t="s">
        <v>5803</v>
      </c>
      <c r="B1502" s="86" t="s">
        <v>178</v>
      </c>
      <c r="C1502" s="87" t="s">
        <v>7879</v>
      </c>
      <c r="D1502" s="270">
        <f>+'Res att e accert plur'!G102</f>
        <v>0</v>
      </c>
      <c r="E1502" s="271"/>
      <c r="F1502" s="37" t="s">
        <v>5804</v>
      </c>
      <c r="G1502" s="37" t="s">
        <v>6963</v>
      </c>
      <c r="H1502" s="37" t="s">
        <v>5796</v>
      </c>
      <c r="I1502" s="37">
        <v>4</v>
      </c>
      <c r="J1502" s="37" t="s">
        <v>5805</v>
      </c>
      <c r="K1502" s="37" t="s">
        <v>6225</v>
      </c>
      <c r="L1502" s="38"/>
    </row>
    <row r="1503" spans="1:12" x14ac:dyDescent="0.3">
      <c r="A1503" s="85" t="s">
        <v>5803</v>
      </c>
      <c r="B1503" s="86" t="s">
        <v>182</v>
      </c>
      <c r="C1503" s="87" t="s">
        <v>7880</v>
      </c>
      <c r="D1503" s="270">
        <f>+'Res att e accert plur'!G103</f>
        <v>0</v>
      </c>
      <c r="E1503" s="271"/>
      <c r="F1503" s="37" t="s">
        <v>5804</v>
      </c>
      <c r="G1503" s="37" t="s">
        <v>6963</v>
      </c>
      <c r="H1503" s="37" t="s">
        <v>5796</v>
      </c>
      <c r="I1503" s="37">
        <v>4</v>
      </c>
      <c r="J1503" s="37" t="s">
        <v>5805</v>
      </c>
      <c r="K1503" s="37" t="s">
        <v>6225</v>
      </c>
      <c r="L1503" s="38"/>
    </row>
    <row r="1504" spans="1:12" x14ac:dyDescent="0.3">
      <c r="A1504" s="85" t="s">
        <v>5803</v>
      </c>
      <c r="B1504" s="86" t="s">
        <v>184</v>
      </c>
      <c r="C1504" s="87" t="s">
        <v>7881</v>
      </c>
      <c r="D1504" s="270">
        <f>+'Res att e accert plur'!G104</f>
        <v>0</v>
      </c>
      <c r="E1504" s="271"/>
      <c r="F1504" s="37" t="s">
        <v>5804</v>
      </c>
      <c r="G1504" s="37" t="s">
        <v>6963</v>
      </c>
      <c r="H1504" s="37" t="s">
        <v>5796</v>
      </c>
      <c r="I1504" s="37">
        <v>4</v>
      </c>
      <c r="J1504" s="37" t="s">
        <v>5805</v>
      </c>
      <c r="K1504" s="37" t="s">
        <v>6225</v>
      </c>
      <c r="L1504" s="38"/>
    </row>
    <row r="1505" spans="1:12" x14ac:dyDescent="0.3">
      <c r="A1505" s="33" t="s">
        <v>5802</v>
      </c>
      <c r="B1505" s="39" t="s">
        <v>7882</v>
      </c>
      <c r="C1505" s="40" t="s">
        <v>7883</v>
      </c>
      <c r="D1505" s="271">
        <f>+D1506</f>
        <v>0</v>
      </c>
      <c r="E1505" s="271"/>
      <c r="F1505" s="37"/>
      <c r="G1505" s="37"/>
      <c r="H1505" s="37"/>
      <c r="I1505" s="37"/>
      <c r="J1505" s="37"/>
      <c r="K1505" s="37"/>
      <c r="L1505" s="38"/>
    </row>
    <row r="1506" spans="1:12" x14ac:dyDescent="0.3">
      <c r="A1506" s="85" t="s">
        <v>5803</v>
      </c>
      <c r="B1506" s="86" t="s">
        <v>1038</v>
      </c>
      <c r="C1506" s="87" t="s">
        <v>7883</v>
      </c>
      <c r="D1506" s="270">
        <f>+'Res att e accert plur'!G578</f>
        <v>0</v>
      </c>
      <c r="E1506" s="271"/>
      <c r="F1506" s="37" t="s">
        <v>5804</v>
      </c>
      <c r="G1506" s="37" t="s">
        <v>6963</v>
      </c>
      <c r="H1506" s="37" t="s">
        <v>5796</v>
      </c>
      <c r="I1506" s="37">
        <v>4</v>
      </c>
      <c r="J1506" s="37" t="s">
        <v>5805</v>
      </c>
      <c r="K1506" s="37" t="s">
        <v>6225</v>
      </c>
      <c r="L1506" s="38"/>
    </row>
    <row r="1507" spans="1:12" x14ac:dyDescent="0.3">
      <c r="A1507" s="33" t="s">
        <v>5802</v>
      </c>
      <c r="B1507" s="39" t="s">
        <v>7884</v>
      </c>
      <c r="C1507" s="40" t="s">
        <v>7885</v>
      </c>
      <c r="D1507" s="271">
        <f>+D1508</f>
        <v>0</v>
      </c>
      <c r="E1507" s="271"/>
      <c r="F1507" s="37"/>
      <c r="G1507" s="37"/>
      <c r="H1507" s="37"/>
      <c r="I1507" s="37"/>
      <c r="J1507" s="37"/>
      <c r="K1507" s="37"/>
      <c r="L1507" s="38"/>
    </row>
    <row r="1508" spans="1:12" x14ac:dyDescent="0.3">
      <c r="A1508" s="85" t="s">
        <v>5803</v>
      </c>
      <c r="B1508" s="86" t="s">
        <v>7886</v>
      </c>
      <c r="C1508" s="87" t="s">
        <v>7885</v>
      </c>
      <c r="D1508" s="270">
        <f>+'Res att e accert plur'!G1082</f>
        <v>0</v>
      </c>
      <c r="E1508" s="271"/>
      <c r="F1508" s="37" t="s">
        <v>5804</v>
      </c>
      <c r="G1508" s="37" t="s">
        <v>6963</v>
      </c>
      <c r="H1508" s="37" t="s">
        <v>5796</v>
      </c>
      <c r="I1508" s="37">
        <v>4</v>
      </c>
      <c r="J1508" s="37" t="s">
        <v>5805</v>
      </c>
      <c r="K1508" s="37" t="s">
        <v>6225</v>
      </c>
      <c r="L1508" s="38"/>
    </row>
    <row r="1509" spans="1:12" x14ac:dyDescent="0.3">
      <c r="A1509" s="33" t="s">
        <v>5802</v>
      </c>
      <c r="B1509" s="39" t="s">
        <v>7887</v>
      </c>
      <c r="C1509" s="40" t="s">
        <v>7888</v>
      </c>
      <c r="D1509" s="271">
        <f>+D1510</f>
        <v>0</v>
      </c>
      <c r="E1509" s="271"/>
      <c r="F1509" s="37"/>
      <c r="G1509" s="37"/>
      <c r="H1509" s="37"/>
      <c r="I1509" s="37"/>
      <c r="J1509" s="37"/>
      <c r="K1509" s="37"/>
      <c r="L1509" s="38"/>
    </row>
    <row r="1510" spans="1:12" x14ac:dyDescent="0.3">
      <c r="A1510" s="85" t="s">
        <v>5803</v>
      </c>
      <c r="B1510" s="86" t="s">
        <v>410</v>
      </c>
      <c r="C1510" s="87" t="s">
        <v>7888</v>
      </c>
      <c r="D1510" s="270">
        <f>+'Res att e accert plur'!G261</f>
        <v>0</v>
      </c>
      <c r="E1510" s="271"/>
      <c r="F1510" s="37" t="s">
        <v>5804</v>
      </c>
      <c r="G1510" s="37" t="s">
        <v>6963</v>
      </c>
      <c r="H1510" s="37" t="s">
        <v>5796</v>
      </c>
      <c r="I1510" s="37">
        <v>4</v>
      </c>
      <c r="J1510" s="37" t="s">
        <v>5805</v>
      </c>
      <c r="K1510" s="37" t="s">
        <v>6225</v>
      </c>
      <c r="L1510" s="38"/>
    </row>
    <row r="1511" spans="1:12" x14ac:dyDescent="0.3">
      <c r="A1511" s="33" t="s">
        <v>5802</v>
      </c>
      <c r="B1511" s="39" t="s">
        <v>7889</v>
      </c>
      <c r="C1511" s="40" t="s">
        <v>7890</v>
      </c>
      <c r="D1511" s="271">
        <f>+D1512</f>
        <v>0</v>
      </c>
      <c r="E1511" s="271"/>
      <c r="F1511" s="37"/>
      <c r="G1511" s="37"/>
      <c r="H1511" s="37"/>
      <c r="I1511" s="37"/>
      <c r="J1511" s="37"/>
      <c r="K1511" s="37"/>
      <c r="L1511" s="38"/>
    </row>
    <row r="1512" spans="1:12" x14ac:dyDescent="0.3">
      <c r="A1512" s="85" t="s">
        <v>5803</v>
      </c>
      <c r="B1512" s="86" t="s">
        <v>414</v>
      </c>
      <c r="C1512" s="87" t="s">
        <v>7890</v>
      </c>
      <c r="D1512" s="270">
        <f>+'Res att e accert plur'!G262+'Res att e accert plur'!G586+'Res att e accert plur'!G1024+'Res att e accert plur'!G1025+'Res att e accert plur'!G1026+'Res att e accert plur'!G1027+'Res att e accert plur'!G1028+'Res att e accert plur'!G1029+'Res att e accert plur'!G1030+'Res att e accert plur'!G1031+'Res att e accert plur'!G1032+'Res att e accert plur'!G1033+'Res att e accert plur'!G1034+'Res att e accert plur'!G1035+'Res att e accert plur'!G1036+'Res att e accert plur'!G1085+'Res att e accert plur'!G1081</f>
        <v>0</v>
      </c>
      <c r="E1512" s="271"/>
      <c r="F1512" s="37" t="s">
        <v>5804</v>
      </c>
      <c r="G1512" s="37" t="s">
        <v>6963</v>
      </c>
      <c r="H1512" s="37" t="s">
        <v>5796</v>
      </c>
      <c r="I1512" s="37">
        <v>4</v>
      </c>
      <c r="J1512" s="37" t="s">
        <v>5805</v>
      </c>
      <c r="K1512" s="37" t="s">
        <v>6225</v>
      </c>
      <c r="L1512" s="38"/>
    </row>
    <row r="1513" spans="1:12" x14ac:dyDescent="0.3">
      <c r="A1513" s="33" t="s">
        <v>5801</v>
      </c>
      <c r="B1513" s="34" t="s">
        <v>7891</v>
      </c>
      <c r="C1513" s="35" t="s">
        <v>7892</v>
      </c>
      <c r="D1513" s="321">
        <f>+D1514+D1516</f>
        <v>0</v>
      </c>
      <c r="E1513" s="321"/>
      <c r="F1513" s="37"/>
      <c r="G1513" s="37"/>
      <c r="H1513" s="37"/>
      <c r="I1513" s="37"/>
      <c r="J1513" s="37"/>
      <c r="K1513" s="37"/>
      <c r="L1513" s="38"/>
    </row>
    <row r="1514" spans="1:12" x14ac:dyDescent="0.3">
      <c r="A1514" s="33" t="s">
        <v>5802</v>
      </c>
      <c r="B1514" s="39" t="s">
        <v>7893</v>
      </c>
      <c r="C1514" s="40" t="s">
        <v>7894</v>
      </c>
      <c r="D1514" s="271">
        <f>+D1515</f>
        <v>0</v>
      </c>
      <c r="E1514" s="271"/>
      <c r="F1514" s="37"/>
      <c r="G1514" s="37"/>
      <c r="H1514" s="37"/>
      <c r="I1514" s="37"/>
      <c r="J1514" s="37"/>
      <c r="K1514" s="37"/>
      <c r="L1514" s="38"/>
    </row>
    <row r="1515" spans="1:12" x14ac:dyDescent="0.3">
      <c r="A1515" s="85" t="s">
        <v>5803</v>
      </c>
      <c r="B1515" s="86" t="s">
        <v>1526</v>
      </c>
      <c r="C1515" s="87" t="s">
        <v>7894</v>
      </c>
      <c r="D1515" s="270">
        <f>+'Res att e accert plur'!G1037</f>
        <v>0</v>
      </c>
      <c r="E1515" s="271"/>
      <c r="F1515" s="37" t="s">
        <v>5804</v>
      </c>
      <c r="G1515" s="37" t="s">
        <v>6963</v>
      </c>
      <c r="H1515" s="37" t="s">
        <v>5796</v>
      </c>
      <c r="I1515" s="37">
        <v>4</v>
      </c>
      <c r="J1515" s="37" t="s">
        <v>5805</v>
      </c>
      <c r="K1515" s="37" t="s">
        <v>6220</v>
      </c>
      <c r="L1515" s="38"/>
    </row>
    <row r="1516" spans="1:12" x14ac:dyDescent="0.3">
      <c r="A1516" s="33" t="s">
        <v>5802</v>
      </c>
      <c r="B1516" s="39" t="s">
        <v>7895</v>
      </c>
      <c r="C1516" s="40" t="s">
        <v>7896</v>
      </c>
      <c r="D1516" s="271">
        <f>+D1517</f>
        <v>0</v>
      </c>
      <c r="E1516" s="271"/>
      <c r="F1516" s="37"/>
      <c r="G1516" s="37"/>
      <c r="H1516" s="37"/>
      <c r="I1516" s="37"/>
      <c r="J1516" s="37"/>
      <c r="K1516" s="37"/>
      <c r="L1516" s="38"/>
    </row>
    <row r="1517" spans="1:12" x14ac:dyDescent="0.3">
      <c r="A1517" s="85" t="s">
        <v>5803</v>
      </c>
      <c r="B1517" s="86" t="s">
        <v>1533</v>
      </c>
      <c r="C1517" s="87" t="s">
        <v>7896</v>
      </c>
      <c r="D1517" s="270">
        <f>+'Res att e accert plur'!G1038</f>
        <v>0</v>
      </c>
      <c r="E1517" s="271"/>
      <c r="F1517" s="37" t="s">
        <v>5804</v>
      </c>
      <c r="G1517" s="37" t="s">
        <v>6963</v>
      </c>
      <c r="H1517" s="37" t="s">
        <v>5796</v>
      </c>
      <c r="I1517" s="37">
        <v>4</v>
      </c>
      <c r="J1517" s="37" t="s">
        <v>5805</v>
      </c>
      <c r="K1517" s="37" t="s">
        <v>6220</v>
      </c>
      <c r="L1517" s="38"/>
    </row>
    <row r="1518" spans="1:12" x14ac:dyDescent="0.3">
      <c r="A1518" s="27" t="s">
        <v>5800</v>
      </c>
      <c r="B1518" s="28" t="s">
        <v>7897</v>
      </c>
      <c r="C1518" s="29" t="s">
        <v>7898</v>
      </c>
      <c r="D1518" s="320">
        <f>+D1519</f>
        <v>0</v>
      </c>
      <c r="E1518" s="321"/>
      <c r="F1518" s="31"/>
      <c r="G1518" s="31"/>
      <c r="H1518" s="31"/>
      <c r="I1518" s="31"/>
      <c r="J1518" s="31"/>
      <c r="K1518" s="31"/>
      <c r="L1518" s="32"/>
    </row>
    <row r="1519" spans="1:12" x14ac:dyDescent="0.3">
      <c r="A1519" s="33" t="s">
        <v>5801</v>
      </c>
      <c r="B1519" s="34" t="s">
        <v>7899</v>
      </c>
      <c r="C1519" s="35" t="s">
        <v>7898</v>
      </c>
      <c r="D1519" s="321">
        <f>+D1520</f>
        <v>0</v>
      </c>
      <c r="E1519" s="321"/>
      <c r="F1519" s="37"/>
      <c r="G1519" s="37"/>
      <c r="H1519" s="37"/>
      <c r="I1519" s="37"/>
      <c r="J1519" s="37"/>
      <c r="K1519" s="37"/>
      <c r="L1519" s="38"/>
    </row>
    <row r="1520" spans="1:12" x14ac:dyDescent="0.3">
      <c r="A1520" s="33" t="s">
        <v>5802</v>
      </c>
      <c r="B1520" s="39" t="s">
        <v>7900</v>
      </c>
      <c r="C1520" s="40" t="s">
        <v>7898</v>
      </c>
      <c r="D1520" s="271">
        <f>+D1521</f>
        <v>0</v>
      </c>
      <c r="E1520" s="271"/>
      <c r="F1520" s="37"/>
      <c r="G1520" s="37"/>
      <c r="H1520" s="37"/>
      <c r="I1520" s="37"/>
      <c r="J1520" s="37"/>
      <c r="K1520" s="37"/>
      <c r="L1520" s="38"/>
    </row>
    <row r="1521" spans="1:12" x14ac:dyDescent="0.3">
      <c r="A1521" s="85" t="s">
        <v>5803</v>
      </c>
      <c r="B1521" s="86" t="s">
        <v>7901</v>
      </c>
      <c r="C1521" s="87" t="s">
        <v>7898</v>
      </c>
      <c r="D1521" s="270"/>
      <c r="E1521" s="271"/>
      <c r="F1521" s="37"/>
      <c r="G1521" s="37"/>
      <c r="H1521" s="37"/>
      <c r="I1521" s="37"/>
      <c r="J1521" s="37"/>
      <c r="K1521" s="37"/>
      <c r="L1521" s="38"/>
    </row>
    <row r="1522" spans="1:12" x14ac:dyDescent="0.3">
      <c r="A1522" s="21" t="s">
        <v>5799</v>
      </c>
      <c r="B1522" s="22" t="s">
        <v>7902</v>
      </c>
      <c r="C1522" s="23" t="s">
        <v>7903</v>
      </c>
      <c r="D1522" s="322">
        <f>+D1523+D1530</f>
        <v>0</v>
      </c>
      <c r="E1522" s="403"/>
      <c r="F1522" s="25"/>
      <c r="G1522" s="25"/>
      <c r="H1522" s="25"/>
      <c r="I1522" s="25"/>
      <c r="J1522" s="25"/>
      <c r="K1522" s="25"/>
      <c r="L1522" s="26"/>
    </row>
    <row r="1523" spans="1:12" x14ac:dyDescent="0.3">
      <c r="A1523" s="27" t="s">
        <v>5800</v>
      </c>
      <c r="B1523" s="28" t="s">
        <v>7904</v>
      </c>
      <c r="C1523" s="29" t="s">
        <v>6211</v>
      </c>
      <c r="D1523" s="320">
        <f>+D1527+D1524</f>
        <v>0</v>
      </c>
      <c r="E1523" s="321"/>
      <c r="F1523" s="31"/>
      <c r="G1523" s="31"/>
      <c r="H1523" s="31"/>
      <c r="I1523" s="31"/>
      <c r="J1523" s="31"/>
      <c r="K1523" s="31"/>
      <c r="L1523" s="32"/>
    </row>
    <row r="1524" spans="1:12" x14ac:dyDescent="0.3">
      <c r="A1524" s="33" t="s">
        <v>5801</v>
      </c>
      <c r="B1524" s="34" t="s">
        <v>7905</v>
      </c>
      <c r="C1524" s="35" t="s">
        <v>7906</v>
      </c>
      <c r="D1524" s="321">
        <f>+D1525</f>
        <v>0</v>
      </c>
      <c r="E1524" s="321"/>
      <c r="F1524" s="37"/>
      <c r="G1524" s="37"/>
      <c r="H1524" s="37"/>
      <c r="I1524" s="37"/>
      <c r="J1524" s="37"/>
      <c r="K1524" s="37"/>
      <c r="L1524" s="38"/>
    </row>
    <row r="1525" spans="1:12" x14ac:dyDescent="0.3">
      <c r="A1525" s="33" t="s">
        <v>5802</v>
      </c>
      <c r="B1525" s="39" t="s">
        <v>7907</v>
      </c>
      <c r="C1525" s="40" t="s">
        <v>7906</v>
      </c>
      <c r="D1525" s="271">
        <f>+D1526</f>
        <v>0</v>
      </c>
      <c r="E1525" s="271"/>
      <c r="F1525" s="37"/>
      <c r="G1525" s="37"/>
      <c r="H1525" s="37"/>
      <c r="I1525" s="37"/>
      <c r="J1525" s="37"/>
      <c r="K1525" s="37"/>
      <c r="L1525" s="38"/>
    </row>
    <row r="1526" spans="1:12" x14ac:dyDescent="0.3">
      <c r="A1526" s="85" t="s">
        <v>5803</v>
      </c>
      <c r="B1526" s="86" t="s">
        <v>7908</v>
      </c>
      <c r="C1526" s="87" t="s">
        <v>7906</v>
      </c>
      <c r="D1526" s="270">
        <f>+'Dati extracont'!D73</f>
        <v>0</v>
      </c>
      <c r="E1526" s="271"/>
      <c r="F1526" s="37" t="s">
        <v>5804</v>
      </c>
      <c r="G1526" s="37" t="s">
        <v>6963</v>
      </c>
      <c r="H1526" s="37" t="s">
        <v>5799</v>
      </c>
      <c r="I1526" s="37">
        <v>1</v>
      </c>
      <c r="J1526" s="37" t="s">
        <v>5805</v>
      </c>
      <c r="K1526" s="37" t="s">
        <v>5805</v>
      </c>
      <c r="L1526" s="38"/>
    </row>
    <row r="1527" spans="1:12" x14ac:dyDescent="0.3">
      <c r="A1527" s="33" t="s">
        <v>5801</v>
      </c>
      <c r="B1527" s="34" t="s">
        <v>7909</v>
      </c>
      <c r="C1527" s="35" t="s">
        <v>7910</v>
      </c>
      <c r="D1527" s="321">
        <f>+D1528</f>
        <v>0</v>
      </c>
      <c r="E1527" s="321"/>
      <c r="F1527" s="37"/>
      <c r="G1527" s="37"/>
      <c r="H1527" s="37"/>
      <c r="I1527" s="37"/>
      <c r="J1527" s="37"/>
      <c r="K1527" s="37"/>
      <c r="L1527" s="38"/>
    </row>
    <row r="1528" spans="1:12" x14ac:dyDescent="0.3">
      <c r="A1528" s="33" t="s">
        <v>5802</v>
      </c>
      <c r="B1528" s="39" t="s">
        <v>7911</v>
      </c>
      <c r="C1528" s="40" t="s">
        <v>7910</v>
      </c>
      <c r="D1528" s="271">
        <f>+D1529</f>
        <v>0</v>
      </c>
      <c r="E1528" s="271"/>
      <c r="F1528" s="37"/>
      <c r="G1528" s="37"/>
      <c r="H1528" s="37"/>
      <c r="I1528" s="37"/>
      <c r="J1528" s="37"/>
      <c r="K1528" s="37"/>
      <c r="L1528" s="38"/>
    </row>
    <row r="1529" spans="1:12" x14ac:dyDescent="0.3">
      <c r="A1529" s="85" t="s">
        <v>5803</v>
      </c>
      <c r="B1529" s="86" t="s">
        <v>7912</v>
      </c>
      <c r="C1529" s="87" t="s">
        <v>7910</v>
      </c>
      <c r="D1529" s="270">
        <f>+'Dati extracont'!D76</f>
        <v>0</v>
      </c>
      <c r="E1529" s="271"/>
      <c r="F1529" s="37" t="s">
        <v>5804</v>
      </c>
      <c r="G1529" s="37" t="s">
        <v>6963</v>
      </c>
      <c r="H1529" s="37" t="s">
        <v>5799</v>
      </c>
      <c r="I1529" s="37">
        <v>1</v>
      </c>
      <c r="J1529" s="37" t="s">
        <v>5805</v>
      </c>
      <c r="K1529" s="37" t="s">
        <v>5805</v>
      </c>
      <c r="L1529" s="38"/>
    </row>
    <row r="1530" spans="1:12" x14ac:dyDescent="0.3">
      <c r="A1530" s="27" t="s">
        <v>5800</v>
      </c>
      <c r="B1530" s="28" t="s">
        <v>7913</v>
      </c>
      <c r="C1530" s="29" t="s">
        <v>6916</v>
      </c>
      <c r="D1530" s="320">
        <f>+D1531</f>
        <v>0</v>
      </c>
      <c r="E1530" s="321"/>
      <c r="F1530" s="31"/>
      <c r="G1530" s="31"/>
      <c r="H1530" s="31"/>
      <c r="I1530" s="31"/>
      <c r="J1530" s="31"/>
      <c r="K1530" s="31"/>
      <c r="L1530" s="32"/>
    </row>
    <row r="1531" spans="1:12" x14ac:dyDescent="0.3">
      <c r="A1531" s="33" t="s">
        <v>5801</v>
      </c>
      <c r="B1531" s="34" t="s">
        <v>7914</v>
      </c>
      <c r="C1531" s="35" t="s">
        <v>6916</v>
      </c>
      <c r="D1531" s="321">
        <f>+D1532</f>
        <v>0</v>
      </c>
      <c r="E1531" s="321"/>
      <c r="F1531" s="37"/>
      <c r="G1531" s="37"/>
      <c r="H1531" s="37"/>
      <c r="I1531" s="37"/>
      <c r="J1531" s="37"/>
      <c r="K1531" s="37"/>
      <c r="L1531" s="38"/>
    </row>
    <row r="1532" spans="1:12" x14ac:dyDescent="0.3">
      <c r="A1532" s="33" t="s">
        <v>5802</v>
      </c>
      <c r="B1532" s="39" t="s">
        <v>7915</v>
      </c>
      <c r="C1532" s="40" t="s">
        <v>6916</v>
      </c>
      <c r="D1532" s="271">
        <f>+D1533</f>
        <v>0</v>
      </c>
      <c r="E1532" s="271"/>
      <c r="F1532" s="37"/>
      <c r="G1532" s="37"/>
      <c r="H1532" s="37"/>
      <c r="I1532" s="37"/>
      <c r="J1532" s="37"/>
      <c r="K1532" s="37"/>
      <c r="L1532" s="38"/>
    </row>
    <row r="1533" spans="1:12" x14ac:dyDescent="0.3">
      <c r="A1533" s="85" t="s">
        <v>5803</v>
      </c>
      <c r="B1533" s="86" t="s">
        <v>7916</v>
      </c>
      <c r="C1533" s="87" t="s">
        <v>6916</v>
      </c>
      <c r="D1533" s="270">
        <f>+'Dati extracont'!D80</f>
        <v>0</v>
      </c>
      <c r="E1533" s="271"/>
      <c r="F1533" s="37" t="s">
        <v>5804</v>
      </c>
      <c r="G1533" s="37" t="s">
        <v>6963</v>
      </c>
      <c r="H1533" s="37" t="s">
        <v>5799</v>
      </c>
      <c r="I1533" s="37">
        <v>2</v>
      </c>
      <c r="J1533" s="37" t="s">
        <v>5805</v>
      </c>
      <c r="K1533" s="37" t="s">
        <v>5805</v>
      </c>
      <c r="L1533" s="38"/>
    </row>
    <row r="1534" spans="1:12" x14ac:dyDescent="0.3">
      <c r="A1534" s="21" t="s">
        <v>5799</v>
      </c>
      <c r="B1534" s="22" t="s">
        <v>7917</v>
      </c>
      <c r="C1534" s="23" t="s">
        <v>7918</v>
      </c>
      <c r="D1534" s="322">
        <f>+D1535+D1543+D1550+D1554</f>
        <v>0</v>
      </c>
      <c r="E1534" s="403"/>
      <c r="F1534" s="25"/>
      <c r="G1534" s="25"/>
      <c r="H1534" s="25"/>
      <c r="I1534" s="25"/>
      <c r="J1534" s="25"/>
      <c r="K1534" s="25"/>
      <c r="L1534" s="26"/>
    </row>
    <row r="1535" spans="1:12" x14ac:dyDescent="0.3">
      <c r="A1535" s="27" t="s">
        <v>5800</v>
      </c>
      <c r="B1535" s="28" t="s">
        <v>7919</v>
      </c>
      <c r="C1535" s="29" t="s">
        <v>7920</v>
      </c>
      <c r="D1535" s="320">
        <f>+D1536+D1540</f>
        <v>0</v>
      </c>
      <c r="E1535" s="321"/>
      <c r="F1535" s="31"/>
      <c r="G1535" s="31"/>
      <c r="H1535" s="31"/>
      <c r="I1535" s="31"/>
      <c r="J1535" s="31"/>
      <c r="K1535" s="31"/>
      <c r="L1535" s="32"/>
    </row>
    <row r="1536" spans="1:12" x14ac:dyDescent="0.3">
      <c r="A1536" s="33" t="s">
        <v>5801</v>
      </c>
      <c r="B1536" s="34" t="s">
        <v>7921</v>
      </c>
      <c r="C1536" s="35" t="s">
        <v>7922</v>
      </c>
      <c r="D1536" s="321">
        <f>+D1537</f>
        <v>0</v>
      </c>
      <c r="E1536" s="321"/>
      <c r="F1536" s="37"/>
      <c r="G1536" s="37"/>
      <c r="H1536" s="37"/>
      <c r="I1536" s="37"/>
      <c r="J1536" s="37"/>
      <c r="K1536" s="37"/>
      <c r="L1536" s="38"/>
    </row>
    <row r="1537" spans="1:12" x14ac:dyDescent="0.3">
      <c r="A1537" s="33" t="s">
        <v>5802</v>
      </c>
      <c r="B1537" s="39" t="s">
        <v>7923</v>
      </c>
      <c r="C1537" s="40" t="s">
        <v>7922</v>
      </c>
      <c r="D1537" s="271">
        <f>+D1538+D1539</f>
        <v>0</v>
      </c>
      <c r="E1537" s="271"/>
      <c r="F1537" s="37"/>
      <c r="G1537" s="37"/>
      <c r="H1537" s="37"/>
      <c r="I1537" s="37"/>
      <c r="J1537" s="37"/>
      <c r="K1537" s="37"/>
      <c r="L1537" s="38"/>
    </row>
    <row r="1538" spans="1:12" x14ac:dyDescent="0.3">
      <c r="A1538" s="85" t="s">
        <v>5803</v>
      </c>
      <c r="B1538" s="86" t="s">
        <v>7924</v>
      </c>
      <c r="C1538" s="87" t="s">
        <v>7922</v>
      </c>
      <c r="D1538" s="474">
        <f>+'Dispon liquide '!E31-'Dispon liquide '!E11+IF(+('Dispon liquide '!E26+'Dispon liquide '!E27-'Dispon liquide '!E28)&gt;0,+'Dispon liquide '!E26+'Dispon liquide '!E27-'Dispon liquide '!E28,0)</f>
        <v>0</v>
      </c>
      <c r="E1538" s="271"/>
      <c r="F1538" s="37" t="s">
        <v>5804</v>
      </c>
      <c r="G1538" s="37" t="s">
        <v>6963</v>
      </c>
      <c r="H1538" s="37" t="s">
        <v>5800</v>
      </c>
      <c r="I1538" s="37">
        <v>1</v>
      </c>
      <c r="J1538" s="37" t="s">
        <v>5805</v>
      </c>
      <c r="K1538" s="37" t="s">
        <v>6122</v>
      </c>
      <c r="L1538" s="38"/>
    </row>
    <row r="1539" spans="1:12" x14ac:dyDescent="0.3">
      <c r="A1539" s="85" t="s">
        <v>5803</v>
      </c>
      <c r="B1539" s="86" t="s">
        <v>7925</v>
      </c>
      <c r="C1539" s="87" t="s">
        <v>7926</v>
      </c>
      <c r="D1539" s="270">
        <f>+'Dispon liquide '!E11</f>
        <v>0</v>
      </c>
      <c r="E1539" s="271"/>
      <c r="F1539" s="37" t="s">
        <v>5804</v>
      </c>
      <c r="G1539" s="37" t="s">
        <v>6963</v>
      </c>
      <c r="H1539" s="37" t="s">
        <v>5800</v>
      </c>
      <c r="I1539" s="37">
        <v>1</v>
      </c>
      <c r="J1539" s="37" t="s">
        <v>5805</v>
      </c>
      <c r="K1539" s="37" t="s">
        <v>6122</v>
      </c>
      <c r="L1539" s="38"/>
    </row>
    <row r="1540" spans="1:12" ht="14.25" customHeight="1" x14ac:dyDescent="0.3">
      <c r="A1540" s="33" t="s">
        <v>5801</v>
      </c>
      <c r="B1540" s="34" t="s">
        <v>7927</v>
      </c>
      <c r="C1540" s="35" t="s">
        <v>7928</v>
      </c>
      <c r="D1540" s="321">
        <f>+D1541</f>
        <v>0</v>
      </c>
      <c r="E1540" s="321"/>
      <c r="F1540" s="37"/>
      <c r="G1540" s="37"/>
      <c r="H1540" s="37"/>
      <c r="I1540" s="37"/>
      <c r="J1540" s="37"/>
      <c r="K1540" s="37"/>
      <c r="L1540" s="38"/>
    </row>
    <row r="1541" spans="1:12" x14ac:dyDescent="0.3">
      <c r="A1541" s="33" t="s">
        <v>5802</v>
      </c>
      <c r="B1541" s="39" t="s">
        <v>7929</v>
      </c>
      <c r="C1541" s="40" t="s">
        <v>7928</v>
      </c>
      <c r="D1541" s="271">
        <f>+D1542</f>
        <v>0</v>
      </c>
      <c r="E1541" s="271"/>
      <c r="F1541" s="37"/>
      <c r="G1541" s="37"/>
      <c r="H1541" s="37"/>
      <c r="I1541" s="37"/>
      <c r="J1541" s="37"/>
      <c r="K1541" s="37"/>
      <c r="L1541" s="38"/>
    </row>
    <row r="1542" spans="1:12" x14ac:dyDescent="0.3">
      <c r="A1542" s="85" t="s">
        <v>5803</v>
      </c>
      <c r="B1542" s="86" t="s">
        <v>7930</v>
      </c>
      <c r="C1542" s="87" t="s">
        <v>7928</v>
      </c>
      <c r="D1542" s="270">
        <f>+'Dispon liquide '!E37</f>
        <v>0</v>
      </c>
      <c r="E1542" s="271"/>
      <c r="F1542" s="37" t="s">
        <v>5804</v>
      </c>
      <c r="G1542" s="37" t="s">
        <v>6963</v>
      </c>
      <c r="H1542" s="37" t="s">
        <v>5800</v>
      </c>
      <c r="I1542" s="37">
        <v>4</v>
      </c>
      <c r="J1542" s="37" t="s">
        <v>5805</v>
      </c>
      <c r="K1542" s="37"/>
      <c r="L1542" s="38"/>
    </row>
    <row r="1543" spans="1:12" x14ac:dyDescent="0.3">
      <c r="A1543" s="27" t="s">
        <v>5800</v>
      </c>
      <c r="B1543" s="28" t="s">
        <v>7931</v>
      </c>
      <c r="C1543" s="29" t="s">
        <v>7932</v>
      </c>
      <c r="D1543" s="320">
        <f>+D1544+D1547</f>
        <v>0</v>
      </c>
      <c r="E1543" s="321"/>
      <c r="F1543" s="31"/>
      <c r="G1543" s="31"/>
      <c r="H1543" s="31"/>
      <c r="I1543" s="31"/>
      <c r="J1543" s="31"/>
      <c r="K1543" s="31"/>
      <c r="L1543" s="32"/>
    </row>
    <row r="1544" spans="1:12" x14ac:dyDescent="0.3">
      <c r="A1544" s="33" t="s">
        <v>5801</v>
      </c>
      <c r="B1544" s="34" t="s">
        <v>7933</v>
      </c>
      <c r="C1544" s="35" t="s">
        <v>7934</v>
      </c>
      <c r="D1544" s="321">
        <f>+D1545</f>
        <v>0</v>
      </c>
      <c r="E1544" s="321"/>
      <c r="F1544" s="37"/>
      <c r="G1544" s="37"/>
      <c r="H1544" s="37"/>
      <c r="I1544" s="37"/>
      <c r="J1544" s="37"/>
      <c r="K1544" s="37"/>
      <c r="L1544" s="38"/>
    </row>
    <row r="1545" spans="1:12" x14ac:dyDescent="0.3">
      <c r="A1545" s="33" t="s">
        <v>5802</v>
      </c>
      <c r="B1545" s="39" t="s">
        <v>7935</v>
      </c>
      <c r="C1545" s="40" t="s">
        <v>7934</v>
      </c>
      <c r="D1545" s="271">
        <f>+D1546</f>
        <v>0</v>
      </c>
      <c r="E1545" s="271"/>
      <c r="F1545" s="37"/>
      <c r="G1545" s="37"/>
      <c r="H1545" s="37"/>
      <c r="I1545" s="37"/>
      <c r="J1545" s="37"/>
      <c r="K1545" s="37"/>
      <c r="L1545" s="38"/>
    </row>
    <row r="1546" spans="1:12" x14ac:dyDescent="0.3">
      <c r="A1546" s="85" t="s">
        <v>5803</v>
      </c>
      <c r="B1546" s="86" t="s">
        <v>7936</v>
      </c>
      <c r="C1546" s="87" t="s">
        <v>7934</v>
      </c>
      <c r="D1546" s="270">
        <f>+'Dispon liquide '!E15+'Dispon liquide '!E16+'Dispon liquide '!E21+'Dispon liquide '!E22</f>
        <v>0</v>
      </c>
      <c r="E1546" s="271"/>
      <c r="F1546" s="37" t="s">
        <v>5804</v>
      </c>
      <c r="G1546" s="37" t="s">
        <v>6963</v>
      </c>
      <c r="H1546" s="37" t="s">
        <v>5800</v>
      </c>
      <c r="I1546" s="37">
        <v>2</v>
      </c>
      <c r="J1546" s="37" t="s">
        <v>5805</v>
      </c>
      <c r="K1546" s="37" t="s">
        <v>5805</v>
      </c>
      <c r="L1546" s="38"/>
    </row>
    <row r="1547" spans="1:12" x14ac:dyDescent="0.3">
      <c r="A1547" s="33" t="s">
        <v>5801</v>
      </c>
      <c r="B1547" s="34" t="s">
        <v>7937</v>
      </c>
      <c r="C1547" s="35" t="s">
        <v>7938</v>
      </c>
      <c r="D1547" s="321">
        <f>+D1548</f>
        <v>0</v>
      </c>
      <c r="E1547" s="321"/>
      <c r="F1547" s="37"/>
      <c r="G1547" s="37"/>
      <c r="H1547" s="37"/>
      <c r="I1547" s="37"/>
      <c r="J1547" s="37"/>
      <c r="K1547" s="37"/>
      <c r="L1547" s="38"/>
    </row>
    <row r="1548" spans="1:12" x14ac:dyDescent="0.3">
      <c r="A1548" s="33" t="s">
        <v>5802</v>
      </c>
      <c r="B1548" s="39" t="s">
        <v>7939</v>
      </c>
      <c r="C1548" s="40" t="s">
        <v>7938</v>
      </c>
      <c r="D1548" s="271">
        <f>+D1549</f>
        <v>0</v>
      </c>
      <c r="E1548" s="271"/>
      <c r="F1548" s="37"/>
      <c r="G1548" s="37"/>
      <c r="H1548" s="37"/>
      <c r="I1548" s="37"/>
      <c r="J1548" s="37"/>
      <c r="K1548" s="37"/>
      <c r="L1548" s="38"/>
    </row>
    <row r="1549" spans="1:12" x14ac:dyDescent="0.3">
      <c r="A1549" s="85" t="s">
        <v>5803</v>
      </c>
      <c r="B1549" s="86" t="s">
        <v>7940</v>
      </c>
      <c r="C1549" s="87" t="s">
        <v>7938</v>
      </c>
      <c r="D1549" s="270">
        <f>+'Dispon liquide '!E40</f>
        <v>0</v>
      </c>
      <c r="E1549" s="271"/>
      <c r="F1549" s="37" t="s">
        <v>5804</v>
      </c>
      <c r="G1549" s="37" t="s">
        <v>6963</v>
      </c>
      <c r="H1549" s="37" t="s">
        <v>5800</v>
      </c>
      <c r="I1549" s="37">
        <v>2</v>
      </c>
      <c r="J1549" s="37" t="s">
        <v>5805</v>
      </c>
      <c r="K1549" s="37" t="s">
        <v>5805</v>
      </c>
      <c r="L1549" s="38"/>
    </row>
    <row r="1550" spans="1:12" x14ac:dyDescent="0.3">
      <c r="A1550" s="27" t="s">
        <v>5800</v>
      </c>
      <c r="B1550" s="28" t="s">
        <v>7941</v>
      </c>
      <c r="C1550" s="29" t="s">
        <v>7942</v>
      </c>
      <c r="D1550" s="320">
        <f>+D1551</f>
        <v>0</v>
      </c>
      <c r="E1550" s="321"/>
      <c r="F1550" s="31"/>
      <c r="G1550" s="31"/>
      <c r="H1550" s="31"/>
      <c r="I1550" s="31"/>
      <c r="J1550" s="31"/>
      <c r="K1550" s="31"/>
      <c r="L1550" s="32"/>
    </row>
    <row r="1551" spans="1:12" x14ac:dyDescent="0.3">
      <c r="A1551" s="33" t="s">
        <v>5801</v>
      </c>
      <c r="B1551" s="34" t="s">
        <v>7943</v>
      </c>
      <c r="C1551" s="35" t="s">
        <v>7942</v>
      </c>
      <c r="D1551" s="321">
        <f>+D1552</f>
        <v>0</v>
      </c>
      <c r="E1551" s="321"/>
      <c r="F1551" s="37"/>
      <c r="G1551" s="37"/>
      <c r="H1551" s="37"/>
      <c r="I1551" s="37"/>
      <c r="J1551" s="37"/>
      <c r="K1551" s="37"/>
      <c r="L1551" s="38"/>
    </row>
    <row r="1552" spans="1:12" x14ac:dyDescent="0.3">
      <c r="A1552" s="33" t="s">
        <v>5802</v>
      </c>
      <c r="B1552" s="39" t="s">
        <v>7944</v>
      </c>
      <c r="C1552" s="40" t="s">
        <v>7942</v>
      </c>
      <c r="D1552" s="271">
        <f>+D1553</f>
        <v>0</v>
      </c>
      <c r="E1552" s="271"/>
      <c r="F1552" s="37"/>
      <c r="G1552" s="37"/>
      <c r="H1552" s="37"/>
      <c r="I1552" s="37"/>
      <c r="J1552" s="37"/>
      <c r="K1552" s="37"/>
      <c r="L1552" s="38"/>
    </row>
    <row r="1553" spans="1:12" x14ac:dyDescent="0.3">
      <c r="A1553" s="85" t="s">
        <v>5803</v>
      </c>
      <c r="B1553" s="86" t="s">
        <v>7945</v>
      </c>
      <c r="C1553" s="87" t="s">
        <v>7942</v>
      </c>
      <c r="D1553" s="270">
        <f>+'Dispon liquide '!E44</f>
        <v>0</v>
      </c>
      <c r="E1553" s="271"/>
      <c r="F1553" s="37" t="s">
        <v>5804</v>
      </c>
      <c r="G1553" s="37" t="s">
        <v>6963</v>
      </c>
      <c r="H1553" s="37" t="s">
        <v>5800</v>
      </c>
      <c r="I1553" s="37">
        <v>3</v>
      </c>
      <c r="J1553" s="37" t="s">
        <v>5805</v>
      </c>
      <c r="K1553" s="37" t="s">
        <v>5805</v>
      </c>
      <c r="L1553" s="38"/>
    </row>
    <row r="1554" spans="1:12" x14ac:dyDescent="0.3">
      <c r="A1554" s="27" t="s">
        <v>5800</v>
      </c>
      <c r="B1554" s="28" t="s">
        <v>7946</v>
      </c>
      <c r="C1554" s="29" t="s">
        <v>7947</v>
      </c>
      <c r="D1554" s="320">
        <f>+D1555</f>
        <v>0</v>
      </c>
      <c r="E1554" s="321"/>
      <c r="F1554" s="31"/>
      <c r="G1554" s="31"/>
      <c r="H1554" s="31"/>
      <c r="I1554" s="31"/>
      <c r="J1554" s="31"/>
      <c r="K1554" s="31"/>
      <c r="L1554" s="32"/>
    </row>
    <row r="1555" spans="1:12" x14ac:dyDescent="0.3">
      <c r="A1555" s="33" t="s">
        <v>5801</v>
      </c>
      <c r="B1555" s="34" t="s">
        <v>7948</v>
      </c>
      <c r="C1555" s="35" t="s">
        <v>7947</v>
      </c>
      <c r="D1555" s="321">
        <f>+D1556</f>
        <v>0</v>
      </c>
      <c r="E1555" s="321"/>
      <c r="F1555" s="37"/>
      <c r="G1555" s="37"/>
      <c r="H1555" s="37"/>
      <c r="I1555" s="37"/>
      <c r="J1555" s="37"/>
      <c r="K1555" s="37"/>
      <c r="L1555" s="38"/>
    </row>
    <row r="1556" spans="1:12" x14ac:dyDescent="0.3">
      <c r="A1556" s="33" t="s">
        <v>5802</v>
      </c>
      <c r="B1556" s="39" t="s">
        <v>7949</v>
      </c>
      <c r="C1556" s="40" t="s">
        <v>7947</v>
      </c>
      <c r="D1556" s="271">
        <f>+D1557</f>
        <v>0</v>
      </c>
      <c r="E1556" s="271"/>
      <c r="F1556" s="37"/>
      <c r="G1556" s="37"/>
      <c r="H1556" s="37"/>
      <c r="I1556" s="37"/>
      <c r="J1556" s="37"/>
      <c r="K1556" s="37"/>
      <c r="L1556" s="38"/>
    </row>
    <row r="1557" spans="1:12" x14ac:dyDescent="0.3">
      <c r="A1557" s="85" t="s">
        <v>5803</v>
      </c>
      <c r="B1557" s="86" t="s">
        <v>7950</v>
      </c>
      <c r="C1557" s="87" t="s">
        <v>7947</v>
      </c>
      <c r="D1557" s="270">
        <f>+'Dispon liquide '!E48</f>
        <v>0</v>
      </c>
      <c r="E1557" s="271"/>
      <c r="F1557" s="37" t="s">
        <v>5804</v>
      </c>
      <c r="G1557" s="37" t="s">
        <v>6963</v>
      </c>
      <c r="H1557" s="37" t="s">
        <v>5800</v>
      </c>
      <c r="I1557" s="37">
        <v>3</v>
      </c>
      <c r="J1557" s="37" t="s">
        <v>5805</v>
      </c>
      <c r="K1557" s="37" t="s">
        <v>5805</v>
      </c>
      <c r="L1557" s="38"/>
    </row>
    <row r="1558" spans="1:12" x14ac:dyDescent="0.3">
      <c r="A1558" s="15" t="s">
        <v>5796</v>
      </c>
      <c r="B1558" s="16" t="s">
        <v>7951</v>
      </c>
      <c r="C1558" s="17" t="s">
        <v>7952</v>
      </c>
      <c r="D1558" s="328">
        <f>+D1559+D1564</f>
        <v>0</v>
      </c>
      <c r="E1558" s="402"/>
      <c r="F1558" s="19"/>
      <c r="G1558" s="19"/>
      <c r="H1558" s="19"/>
      <c r="I1558" s="19"/>
      <c r="J1558" s="19"/>
      <c r="K1558" s="19"/>
      <c r="L1558" s="20"/>
    </row>
    <row r="1559" spans="1:12" x14ac:dyDescent="0.3">
      <c r="A1559" s="21" t="s">
        <v>5799</v>
      </c>
      <c r="B1559" s="22" t="s">
        <v>7953</v>
      </c>
      <c r="C1559" s="23" t="s">
        <v>7954</v>
      </c>
      <c r="D1559" s="322">
        <f>+D1560</f>
        <v>0</v>
      </c>
      <c r="E1559" s="403"/>
      <c r="F1559" s="25"/>
      <c r="G1559" s="25"/>
      <c r="H1559" s="25"/>
      <c r="I1559" s="25"/>
      <c r="J1559" s="25"/>
      <c r="K1559" s="25"/>
      <c r="L1559" s="26"/>
    </row>
    <row r="1560" spans="1:12" x14ac:dyDescent="0.3">
      <c r="A1560" s="27" t="s">
        <v>5800</v>
      </c>
      <c r="B1560" s="28" t="s">
        <v>7955</v>
      </c>
      <c r="C1560" s="29" t="s">
        <v>7954</v>
      </c>
      <c r="D1560" s="320">
        <f>+D1561</f>
        <v>0</v>
      </c>
      <c r="E1560" s="321"/>
      <c r="F1560" s="31"/>
      <c r="G1560" s="31"/>
      <c r="H1560" s="31"/>
      <c r="I1560" s="31"/>
      <c r="J1560" s="31"/>
      <c r="K1560" s="31"/>
      <c r="L1560" s="32"/>
    </row>
    <row r="1561" spans="1:12" x14ac:dyDescent="0.3">
      <c r="A1561" s="33" t="s">
        <v>5801</v>
      </c>
      <c r="B1561" s="34" t="s">
        <v>7956</v>
      </c>
      <c r="C1561" s="35" t="s">
        <v>7954</v>
      </c>
      <c r="D1561" s="321">
        <f>+D1562</f>
        <v>0</v>
      </c>
      <c r="E1561" s="321"/>
      <c r="F1561" s="37"/>
      <c r="G1561" s="37"/>
      <c r="H1561" s="37"/>
      <c r="I1561" s="37"/>
      <c r="J1561" s="37"/>
      <c r="K1561" s="37"/>
      <c r="L1561" s="38"/>
    </row>
    <row r="1562" spans="1:12" x14ac:dyDescent="0.3">
      <c r="A1562" s="33" t="s">
        <v>5802</v>
      </c>
      <c r="B1562" s="39" t="s">
        <v>7957</v>
      </c>
      <c r="C1562" s="40" t="s">
        <v>7954</v>
      </c>
      <c r="D1562" s="271">
        <f>+D1563</f>
        <v>0</v>
      </c>
      <c r="E1562" s="271"/>
      <c r="F1562" s="37"/>
      <c r="G1562" s="37"/>
      <c r="H1562" s="37"/>
      <c r="I1562" s="37"/>
      <c r="J1562" s="37"/>
      <c r="K1562" s="37"/>
      <c r="L1562" s="38"/>
    </row>
    <row r="1563" spans="1:12" x14ac:dyDescent="0.3">
      <c r="A1563" s="85" t="s">
        <v>5803</v>
      </c>
      <c r="B1563" s="86" t="s">
        <v>7958</v>
      </c>
      <c r="C1563" s="87" t="s">
        <v>7954</v>
      </c>
      <c r="D1563" s="270">
        <f>+'Dati extracont'!D106</f>
        <v>0</v>
      </c>
      <c r="E1563" s="271"/>
      <c r="F1563" s="37" t="s">
        <v>5804</v>
      </c>
      <c r="G1563" s="37" t="s">
        <v>7959</v>
      </c>
      <c r="H1563" s="37" t="s">
        <v>5805</v>
      </c>
      <c r="I1563" s="37">
        <v>1</v>
      </c>
      <c r="J1563" s="37" t="s">
        <v>5805</v>
      </c>
      <c r="K1563" s="37" t="s">
        <v>5805</v>
      </c>
      <c r="L1563" s="38"/>
    </row>
    <row r="1564" spans="1:12" x14ac:dyDescent="0.3">
      <c r="A1564" s="21" t="s">
        <v>5799</v>
      </c>
      <c r="B1564" s="22" t="s">
        <v>7960</v>
      </c>
      <c r="C1564" s="23" t="s">
        <v>7961</v>
      </c>
      <c r="D1564" s="322">
        <f>+D1565</f>
        <v>0</v>
      </c>
      <c r="E1564" s="403"/>
      <c r="F1564" s="25"/>
      <c r="G1564" s="25"/>
      <c r="H1564" s="25"/>
      <c r="I1564" s="25"/>
      <c r="J1564" s="25"/>
      <c r="K1564" s="25"/>
      <c r="L1564" s="26"/>
    </row>
    <row r="1565" spans="1:12" x14ac:dyDescent="0.3">
      <c r="A1565" s="27" t="s">
        <v>5800</v>
      </c>
      <c r="B1565" s="28" t="s">
        <v>7962</v>
      </c>
      <c r="C1565" s="29" t="s">
        <v>7961</v>
      </c>
      <c r="D1565" s="320">
        <f>+D1566</f>
        <v>0</v>
      </c>
      <c r="E1565" s="321"/>
      <c r="F1565" s="31"/>
      <c r="G1565" s="31"/>
      <c r="H1565" s="31"/>
      <c r="I1565" s="31"/>
      <c r="J1565" s="31"/>
      <c r="K1565" s="31"/>
      <c r="L1565" s="32"/>
    </row>
    <row r="1566" spans="1:12" x14ac:dyDescent="0.3">
      <c r="A1566" s="33" t="s">
        <v>5801</v>
      </c>
      <c r="B1566" s="34" t="s">
        <v>7963</v>
      </c>
      <c r="C1566" s="35" t="s">
        <v>7961</v>
      </c>
      <c r="D1566" s="321">
        <f>+D1567</f>
        <v>0</v>
      </c>
      <c r="E1566" s="321"/>
      <c r="F1566" s="37"/>
      <c r="G1566" s="37"/>
      <c r="H1566" s="37"/>
      <c r="I1566" s="63"/>
      <c r="J1566" s="37"/>
      <c r="K1566" s="37"/>
      <c r="L1566" s="38"/>
    </row>
    <row r="1567" spans="1:12" x14ac:dyDescent="0.3">
      <c r="A1567" s="33" t="s">
        <v>5802</v>
      </c>
      <c r="B1567" s="39" t="s">
        <v>7964</v>
      </c>
      <c r="C1567" s="40" t="s">
        <v>7961</v>
      </c>
      <c r="D1567" s="271">
        <f>+D1568</f>
        <v>0</v>
      </c>
      <c r="E1567" s="271"/>
      <c r="F1567" s="37"/>
      <c r="G1567" s="37"/>
      <c r="H1567" s="37"/>
      <c r="I1567" s="37"/>
      <c r="J1567" s="37"/>
      <c r="K1567" s="37"/>
      <c r="L1567" s="38"/>
    </row>
    <row r="1568" spans="1:12" x14ac:dyDescent="0.3">
      <c r="A1568" s="85" t="s">
        <v>5803</v>
      </c>
      <c r="B1568" s="86" t="s">
        <v>7965</v>
      </c>
      <c r="C1568" s="87" t="s">
        <v>7961</v>
      </c>
      <c r="D1568" s="270">
        <f>+'Dati extracont'!D111</f>
        <v>0</v>
      </c>
      <c r="E1568" s="271"/>
      <c r="F1568" s="37" t="s">
        <v>5804</v>
      </c>
      <c r="G1568" s="37" t="s">
        <v>7959</v>
      </c>
      <c r="H1568" s="37" t="s">
        <v>5805</v>
      </c>
      <c r="I1568" s="37">
        <v>2</v>
      </c>
      <c r="J1568" s="37" t="s">
        <v>5805</v>
      </c>
      <c r="K1568" s="37" t="s">
        <v>5805</v>
      </c>
      <c r="L1568" s="38"/>
    </row>
    <row r="1569" spans="1:12" ht="15.6" x14ac:dyDescent="0.3">
      <c r="A1569" s="9" t="s">
        <v>5794</v>
      </c>
      <c r="B1569" s="10">
        <v>2</v>
      </c>
      <c r="C1569" s="11" t="s">
        <v>7966</v>
      </c>
      <c r="D1569" s="404"/>
      <c r="E1569" s="404">
        <f>+E1570+E1643+E1756+E1762+E2797</f>
        <v>9635125.2999999989</v>
      </c>
      <c r="F1569" s="12"/>
      <c r="G1569" s="12"/>
      <c r="H1569" s="12"/>
      <c r="I1569" s="12"/>
      <c r="J1569" s="12"/>
      <c r="K1569" s="12"/>
      <c r="L1569" s="13"/>
    </row>
    <row r="1570" spans="1:12" x14ac:dyDescent="0.3">
      <c r="A1570" s="15" t="s">
        <v>5796</v>
      </c>
      <c r="B1570" s="16" t="s">
        <v>6061</v>
      </c>
      <c r="C1570" s="497" t="s">
        <v>7967</v>
      </c>
      <c r="D1570" s="17"/>
      <c r="E1570" s="328">
        <f>+E1571+E1576+E1607+E1628+E1633+E1638</f>
        <v>0</v>
      </c>
      <c r="F1570" s="19"/>
      <c r="G1570" s="19"/>
      <c r="H1570" s="19"/>
      <c r="I1570" s="19"/>
      <c r="J1570" s="19"/>
      <c r="K1570" s="19"/>
      <c r="L1570" s="20"/>
    </row>
    <row r="1571" spans="1:12" x14ac:dyDescent="0.3">
      <c r="A1571" s="21" t="s">
        <v>5799</v>
      </c>
      <c r="B1571" s="22" t="s">
        <v>7968</v>
      </c>
      <c r="C1571" s="498" t="s">
        <v>7969</v>
      </c>
      <c r="D1571" s="23"/>
      <c r="E1571" s="322">
        <f>+E1572</f>
        <v>0</v>
      </c>
      <c r="F1571" s="25"/>
      <c r="G1571" s="25"/>
      <c r="H1571" s="25"/>
      <c r="I1571" s="25"/>
      <c r="J1571" s="25"/>
      <c r="K1571" s="25"/>
      <c r="L1571" s="26"/>
    </row>
    <row r="1572" spans="1:12" x14ac:dyDescent="0.3">
      <c r="A1572" s="27" t="s">
        <v>5800</v>
      </c>
      <c r="B1572" s="28" t="s">
        <v>7971</v>
      </c>
      <c r="C1572" s="29" t="s">
        <v>7972</v>
      </c>
      <c r="D1572" s="407"/>
      <c r="E1572" s="320">
        <f>+E1573</f>
        <v>0</v>
      </c>
      <c r="F1572" s="31"/>
      <c r="G1572" s="31"/>
      <c r="H1572" s="31"/>
      <c r="I1572" s="31"/>
      <c r="J1572" s="31"/>
      <c r="K1572" s="31"/>
      <c r="L1572" s="32"/>
    </row>
    <row r="1573" spans="1:12" x14ac:dyDescent="0.3">
      <c r="A1573" s="33" t="s">
        <v>5801</v>
      </c>
      <c r="B1573" s="34" t="s">
        <v>7973</v>
      </c>
      <c r="C1573" s="35" t="s">
        <v>7972</v>
      </c>
      <c r="D1573" s="407"/>
      <c r="E1573" s="321">
        <f>+E1574</f>
        <v>0</v>
      </c>
      <c r="F1573" s="37"/>
      <c r="G1573" s="37"/>
      <c r="H1573" s="37"/>
      <c r="I1573" s="37"/>
      <c r="J1573" s="37"/>
      <c r="K1573" s="37"/>
      <c r="L1573" s="38"/>
    </row>
    <row r="1574" spans="1:12" x14ac:dyDescent="0.3">
      <c r="A1574" s="33" t="s">
        <v>5802</v>
      </c>
      <c r="B1574" s="39" t="s">
        <v>7974</v>
      </c>
      <c r="C1574" s="40" t="s">
        <v>7972</v>
      </c>
      <c r="D1574" s="278"/>
      <c r="E1574" s="271">
        <f>+E1575</f>
        <v>0</v>
      </c>
      <c r="F1574" s="37"/>
      <c r="G1574" s="37"/>
      <c r="H1574" s="37"/>
      <c r="I1574" s="37"/>
      <c r="J1574" s="37"/>
      <c r="K1574" s="37"/>
      <c r="L1574" s="38"/>
    </row>
    <row r="1575" spans="1:12" x14ac:dyDescent="0.3">
      <c r="A1575" s="85" t="s">
        <v>5803</v>
      </c>
      <c r="B1575" s="86" t="s">
        <v>7975</v>
      </c>
      <c r="C1575" s="87" t="s">
        <v>7972</v>
      </c>
      <c r="D1575" s="278"/>
      <c r="E1575" s="270">
        <f>+'Patrim netto'!D7</f>
        <v>0</v>
      </c>
      <c r="F1575" s="37" t="s">
        <v>7970</v>
      </c>
      <c r="G1575" s="37" t="s">
        <v>5804</v>
      </c>
      <c r="H1575" s="37" t="s">
        <v>5794</v>
      </c>
      <c r="I1575" s="37" t="s">
        <v>5805</v>
      </c>
      <c r="J1575" s="37" t="s">
        <v>5805</v>
      </c>
      <c r="K1575" s="37" t="s">
        <v>5805</v>
      </c>
      <c r="L1575" s="38"/>
    </row>
    <row r="1576" spans="1:12" x14ac:dyDescent="0.3">
      <c r="A1576" s="21" t="s">
        <v>5799</v>
      </c>
      <c r="B1576" s="22" t="s">
        <v>7976</v>
      </c>
      <c r="C1576" s="23" t="s">
        <v>7977</v>
      </c>
      <c r="D1576" s="406"/>
      <c r="E1576" s="322">
        <f>+E1577+E1584+E1588+E1592</f>
        <v>0</v>
      </c>
      <c r="F1576" s="25"/>
      <c r="G1576" s="25"/>
      <c r="H1576" s="25"/>
      <c r="I1576" s="25"/>
      <c r="J1576" s="25"/>
      <c r="K1576" s="25"/>
      <c r="L1576" s="26"/>
    </row>
    <row r="1577" spans="1:12" x14ac:dyDescent="0.3">
      <c r="A1577" s="27" t="s">
        <v>5800</v>
      </c>
      <c r="B1577" s="28" t="s">
        <v>7978</v>
      </c>
      <c r="C1577" s="29" t="s">
        <v>7979</v>
      </c>
      <c r="D1577" s="407"/>
      <c r="E1577" s="320">
        <f>+E1578+E1581</f>
        <v>0</v>
      </c>
      <c r="F1577" s="31"/>
      <c r="G1577" s="31"/>
      <c r="H1577" s="31"/>
      <c r="I1577" s="31"/>
      <c r="J1577" s="31"/>
      <c r="K1577" s="31"/>
      <c r="L1577" s="32"/>
    </row>
    <row r="1578" spans="1:12" x14ac:dyDescent="0.3">
      <c r="A1578" s="33" t="s">
        <v>5801</v>
      </c>
      <c r="B1578" s="34" t="s">
        <v>7980</v>
      </c>
      <c r="C1578" s="35" t="s">
        <v>7981</v>
      </c>
      <c r="D1578" s="407"/>
      <c r="E1578" s="321">
        <f>+E1579</f>
        <v>0</v>
      </c>
      <c r="F1578" s="37"/>
      <c r="G1578" s="37"/>
      <c r="H1578" s="37"/>
      <c r="I1578" s="37"/>
      <c r="J1578" s="37"/>
      <c r="K1578" s="37"/>
      <c r="L1578" s="38"/>
    </row>
    <row r="1579" spans="1:12" x14ac:dyDescent="0.3">
      <c r="A1579" s="33" t="s">
        <v>5802</v>
      </c>
      <c r="B1579" s="39" t="s">
        <v>7982</v>
      </c>
      <c r="C1579" s="40" t="s">
        <v>7981</v>
      </c>
      <c r="D1579" s="278"/>
      <c r="E1579" s="271">
        <f>+E1580</f>
        <v>0</v>
      </c>
      <c r="F1579" s="37"/>
      <c r="G1579" s="37"/>
      <c r="H1579" s="37"/>
      <c r="I1579" s="37"/>
      <c r="J1579" s="37"/>
      <c r="K1579" s="37"/>
      <c r="L1579" s="38"/>
    </row>
    <row r="1580" spans="1:12" x14ac:dyDescent="0.3">
      <c r="A1580" s="85" t="s">
        <v>5803</v>
      </c>
      <c r="B1580" s="86" t="s">
        <v>7983</v>
      </c>
      <c r="C1580" s="87" t="s">
        <v>7981</v>
      </c>
      <c r="D1580" s="278"/>
      <c r="E1580" s="270">
        <f>+'Patrim netto'!D12</f>
        <v>0</v>
      </c>
      <c r="F1580" s="37" t="s">
        <v>7970</v>
      </c>
      <c r="G1580" s="37" t="s">
        <v>5804</v>
      </c>
      <c r="H1580" s="37" t="s">
        <v>5796</v>
      </c>
      <c r="I1580" s="37" t="s">
        <v>5805</v>
      </c>
      <c r="J1580" s="37" t="s">
        <v>5805</v>
      </c>
      <c r="K1580" s="483" t="s">
        <v>9795</v>
      </c>
      <c r="L1580" s="38"/>
    </row>
    <row r="1581" spans="1:12" x14ac:dyDescent="0.3">
      <c r="A1581" s="33" t="s">
        <v>5801</v>
      </c>
      <c r="B1581" s="34" t="s">
        <v>7984</v>
      </c>
      <c r="C1581" s="35" t="s">
        <v>7985</v>
      </c>
      <c r="D1581" s="407"/>
      <c r="E1581" s="321">
        <f>+E1582</f>
        <v>0</v>
      </c>
      <c r="F1581" s="37"/>
      <c r="G1581" s="37"/>
      <c r="H1581" s="37"/>
      <c r="I1581" s="37"/>
      <c r="J1581" s="37"/>
      <c r="K1581" s="37"/>
      <c r="L1581" s="38"/>
    </row>
    <row r="1582" spans="1:12" x14ac:dyDescent="0.3">
      <c r="A1582" s="33" t="s">
        <v>5802</v>
      </c>
      <c r="B1582" s="39" t="s">
        <v>7986</v>
      </c>
      <c r="C1582" s="40" t="s">
        <v>7985</v>
      </c>
      <c r="D1582" s="278"/>
      <c r="E1582" s="271">
        <f>+E1583</f>
        <v>0</v>
      </c>
      <c r="F1582" s="37"/>
      <c r="G1582" s="37"/>
      <c r="H1582" s="37"/>
      <c r="I1582" s="37"/>
      <c r="J1582" s="37"/>
      <c r="K1582" s="37"/>
      <c r="L1582" s="38"/>
    </row>
    <row r="1583" spans="1:12" x14ac:dyDescent="0.3">
      <c r="A1583" s="85" t="s">
        <v>5803</v>
      </c>
      <c r="B1583" s="86" t="s">
        <v>7987</v>
      </c>
      <c r="C1583" s="87" t="s">
        <v>7985</v>
      </c>
      <c r="D1583" s="278"/>
      <c r="E1583" s="270">
        <f>+'Patrim netto'!D15</f>
        <v>0</v>
      </c>
      <c r="F1583" s="37" t="s">
        <v>7970</v>
      </c>
      <c r="G1583" s="37" t="s">
        <v>5804</v>
      </c>
      <c r="H1583" s="37" t="s">
        <v>5796</v>
      </c>
      <c r="I1583" s="37" t="s">
        <v>5805</v>
      </c>
      <c r="J1583" s="37" t="s">
        <v>5805</v>
      </c>
      <c r="K1583" s="483" t="s">
        <v>9795</v>
      </c>
      <c r="L1583" s="38"/>
    </row>
    <row r="1584" spans="1:12" x14ac:dyDescent="0.3">
      <c r="A1584" s="27" t="s">
        <v>5800</v>
      </c>
      <c r="B1584" s="28" t="s">
        <v>7988</v>
      </c>
      <c r="C1584" s="29" t="s">
        <v>7989</v>
      </c>
      <c r="D1584" s="407"/>
      <c r="E1584" s="320">
        <f>+E1585</f>
        <v>0</v>
      </c>
      <c r="F1584" s="31"/>
      <c r="G1584" s="31"/>
      <c r="H1584" s="31"/>
      <c r="I1584" s="31"/>
      <c r="J1584" s="31"/>
      <c r="K1584" s="37"/>
      <c r="L1584" s="38"/>
    </row>
    <row r="1585" spans="1:12" x14ac:dyDescent="0.3">
      <c r="A1585" s="33" t="s">
        <v>5801</v>
      </c>
      <c r="B1585" s="34" t="s">
        <v>7990</v>
      </c>
      <c r="C1585" s="35" t="s">
        <v>7991</v>
      </c>
      <c r="D1585" s="407"/>
      <c r="E1585" s="321">
        <f>+E1586</f>
        <v>0</v>
      </c>
      <c r="F1585" s="37"/>
      <c r="G1585" s="37"/>
      <c r="H1585" s="37"/>
      <c r="I1585" s="37"/>
      <c r="J1585" s="37"/>
      <c r="K1585" s="37"/>
      <c r="L1585" s="38"/>
    </row>
    <row r="1586" spans="1:12" x14ac:dyDescent="0.3">
      <c r="A1586" s="33" t="s">
        <v>5802</v>
      </c>
      <c r="B1586" s="39" t="s">
        <v>7992</v>
      </c>
      <c r="C1586" s="40" t="s">
        <v>7991</v>
      </c>
      <c r="D1586" s="278"/>
      <c r="E1586" s="271">
        <f>+E1587</f>
        <v>0</v>
      </c>
      <c r="F1586" s="37"/>
      <c r="G1586" s="37"/>
      <c r="H1586" s="37"/>
      <c r="I1586" s="37"/>
      <c r="J1586" s="37"/>
      <c r="K1586" s="37"/>
      <c r="L1586" s="38"/>
    </row>
    <row r="1587" spans="1:12" x14ac:dyDescent="0.3">
      <c r="A1587" s="85" t="s">
        <v>5803</v>
      </c>
      <c r="B1587" s="86" t="s">
        <v>7993</v>
      </c>
      <c r="C1587" s="87" t="s">
        <v>7991</v>
      </c>
      <c r="D1587" s="278"/>
      <c r="E1587" s="270">
        <f>+'Patrim netto'!D19</f>
        <v>0</v>
      </c>
      <c r="F1587" s="37" t="s">
        <v>7970</v>
      </c>
      <c r="G1587" s="37" t="s">
        <v>5804</v>
      </c>
      <c r="H1587" s="37" t="s">
        <v>5796</v>
      </c>
      <c r="I1587" s="37" t="s">
        <v>5805</v>
      </c>
      <c r="J1587" s="37" t="s">
        <v>5805</v>
      </c>
      <c r="K1587" s="37" t="s">
        <v>6220</v>
      </c>
      <c r="L1587" s="38"/>
    </row>
    <row r="1588" spans="1:12" x14ac:dyDescent="0.3">
      <c r="A1588" s="27" t="s">
        <v>5800</v>
      </c>
      <c r="B1588" s="28" t="s">
        <v>7994</v>
      </c>
      <c r="C1588" s="29" t="s">
        <v>7995</v>
      </c>
      <c r="D1588" s="407"/>
      <c r="E1588" s="320">
        <f>+E1589</f>
        <v>0</v>
      </c>
      <c r="F1588" s="31"/>
      <c r="G1588" s="31"/>
      <c r="H1588" s="31"/>
      <c r="I1588" s="31"/>
      <c r="J1588" s="31"/>
      <c r="K1588" s="31"/>
      <c r="L1588" s="32"/>
    </row>
    <row r="1589" spans="1:12" x14ac:dyDescent="0.3">
      <c r="A1589" s="33" t="s">
        <v>5801</v>
      </c>
      <c r="B1589" s="34" t="s">
        <v>7996</v>
      </c>
      <c r="C1589" s="35" t="s">
        <v>7995</v>
      </c>
      <c r="D1589" s="407"/>
      <c r="E1589" s="321">
        <f>+E1590</f>
        <v>0</v>
      </c>
      <c r="F1589" s="37"/>
      <c r="G1589" s="37"/>
      <c r="H1589" s="37"/>
      <c r="I1589" s="37"/>
      <c r="J1589" s="37"/>
      <c r="K1589" s="37"/>
      <c r="L1589" s="38"/>
    </row>
    <row r="1590" spans="1:12" x14ac:dyDescent="0.3">
      <c r="A1590" s="33" t="s">
        <v>5802</v>
      </c>
      <c r="B1590" s="39" t="s">
        <v>7997</v>
      </c>
      <c r="C1590" s="40" t="s">
        <v>7995</v>
      </c>
      <c r="D1590" s="278"/>
      <c r="E1590" s="271">
        <f>+E1591</f>
        <v>0</v>
      </c>
      <c r="F1590" s="37"/>
      <c r="G1590" s="37"/>
      <c r="H1590" s="37"/>
      <c r="I1590" s="37"/>
      <c r="J1590" s="37"/>
      <c r="K1590" s="37"/>
      <c r="L1590" s="38"/>
    </row>
    <row r="1591" spans="1:12" x14ac:dyDescent="0.3">
      <c r="A1591" s="85" t="s">
        <v>5803</v>
      </c>
      <c r="B1591" s="86" t="s">
        <v>7998</v>
      </c>
      <c r="C1591" s="87" t="s">
        <v>7995</v>
      </c>
      <c r="D1591" s="278"/>
      <c r="E1591" s="270">
        <f>+'Patrim netto'!D23</f>
        <v>0</v>
      </c>
      <c r="F1591" s="37" t="s">
        <v>7970</v>
      </c>
      <c r="G1591" s="37" t="s">
        <v>5804</v>
      </c>
      <c r="H1591" s="37" t="s">
        <v>5796</v>
      </c>
      <c r="I1591" s="37" t="s">
        <v>5805</v>
      </c>
      <c r="J1591" s="37" t="s">
        <v>5805</v>
      </c>
      <c r="K1591" s="37" t="s">
        <v>6225</v>
      </c>
      <c r="L1591" s="38"/>
    </row>
    <row r="1592" spans="1:12" x14ac:dyDescent="0.3">
      <c r="A1592" s="27" t="s">
        <v>5800</v>
      </c>
      <c r="B1592" s="28" t="s">
        <v>7999</v>
      </c>
      <c r="C1592" s="29" t="s">
        <v>8000</v>
      </c>
      <c r="D1592" s="407"/>
      <c r="E1592" s="320">
        <f>+E1593+E1596+E1599+E1602</f>
        <v>0</v>
      </c>
      <c r="F1592" s="31"/>
      <c r="G1592" s="31"/>
      <c r="H1592" s="31"/>
      <c r="I1592" s="31"/>
      <c r="J1592" s="31"/>
      <c r="K1592" s="31"/>
      <c r="L1592" s="32"/>
    </row>
    <row r="1593" spans="1:12" x14ac:dyDescent="0.3">
      <c r="A1593" s="33" t="s">
        <v>5801</v>
      </c>
      <c r="B1593" s="34" t="s">
        <v>8001</v>
      </c>
      <c r="C1593" s="35" t="s">
        <v>8002</v>
      </c>
      <c r="D1593" s="407"/>
      <c r="E1593" s="321">
        <f>+E1594</f>
        <v>0</v>
      </c>
      <c r="F1593" s="37"/>
      <c r="G1593" s="37"/>
      <c r="H1593" s="37"/>
      <c r="I1593" s="37"/>
      <c r="J1593" s="37"/>
      <c r="K1593" s="37"/>
      <c r="L1593" s="38"/>
    </row>
    <row r="1594" spans="1:12" x14ac:dyDescent="0.3">
      <c r="A1594" s="33" t="s">
        <v>5802</v>
      </c>
      <c r="B1594" s="39" t="s">
        <v>8003</v>
      </c>
      <c r="C1594" s="40" t="s">
        <v>8002</v>
      </c>
      <c r="D1594" s="278"/>
      <c r="E1594" s="271">
        <f>+E1595</f>
        <v>0</v>
      </c>
      <c r="F1594" s="37"/>
      <c r="G1594" s="37"/>
      <c r="H1594" s="37"/>
      <c r="I1594" s="37"/>
      <c r="J1594" s="37"/>
      <c r="K1594" s="37"/>
      <c r="L1594" s="38"/>
    </row>
    <row r="1595" spans="1:12" x14ac:dyDescent="0.3">
      <c r="A1595" s="85" t="s">
        <v>5803</v>
      </c>
      <c r="B1595" s="86" t="s">
        <v>8004</v>
      </c>
      <c r="C1595" s="87" t="s">
        <v>8002</v>
      </c>
      <c r="D1595" s="278"/>
      <c r="E1595" s="270">
        <f>+'Patrim netto'!D27</f>
        <v>0</v>
      </c>
      <c r="F1595" s="37" t="s">
        <v>7970</v>
      </c>
      <c r="G1595" s="37" t="s">
        <v>5804</v>
      </c>
      <c r="H1595" s="37" t="s">
        <v>5796</v>
      </c>
      <c r="I1595" s="37" t="s">
        <v>5805</v>
      </c>
      <c r="J1595" s="37" t="s">
        <v>5805</v>
      </c>
      <c r="K1595" s="483" t="s">
        <v>9795</v>
      </c>
      <c r="L1595" s="38"/>
    </row>
    <row r="1596" spans="1:12" ht="24.6" x14ac:dyDescent="0.3">
      <c r="A1596" s="33" t="s">
        <v>5801</v>
      </c>
      <c r="B1596" s="34" t="s">
        <v>8005</v>
      </c>
      <c r="C1596" s="35" t="s">
        <v>8006</v>
      </c>
      <c r="D1596" s="407"/>
      <c r="E1596" s="321">
        <f>+E1597</f>
        <v>0</v>
      </c>
      <c r="F1596" s="37"/>
      <c r="G1596" s="37"/>
      <c r="H1596" s="37"/>
      <c r="I1596" s="37"/>
      <c r="J1596" s="37"/>
      <c r="K1596" s="37"/>
      <c r="L1596" s="38"/>
    </row>
    <row r="1597" spans="1:12" x14ac:dyDescent="0.3">
      <c r="A1597" s="33" t="s">
        <v>5802</v>
      </c>
      <c r="B1597" s="39" t="s">
        <v>8007</v>
      </c>
      <c r="C1597" s="40" t="s">
        <v>8006</v>
      </c>
      <c r="D1597" s="278"/>
      <c r="E1597" s="271">
        <f>+E1598</f>
        <v>0</v>
      </c>
      <c r="F1597" s="37"/>
      <c r="G1597" s="37"/>
      <c r="H1597" s="37"/>
      <c r="I1597" s="37"/>
      <c r="J1597" s="37"/>
      <c r="K1597" s="37"/>
      <c r="L1597" s="38"/>
    </row>
    <row r="1598" spans="1:12" x14ac:dyDescent="0.3">
      <c r="A1598" s="85" t="s">
        <v>5803</v>
      </c>
      <c r="B1598" s="86" t="s">
        <v>8008</v>
      </c>
      <c r="C1598" s="87" t="s">
        <v>8006</v>
      </c>
      <c r="D1598" s="278"/>
      <c r="E1598" s="270">
        <f>+'Patrim netto'!D30</f>
        <v>0</v>
      </c>
      <c r="F1598" s="37" t="s">
        <v>7970</v>
      </c>
      <c r="G1598" s="37" t="s">
        <v>5804</v>
      </c>
      <c r="H1598" s="37" t="s">
        <v>5796</v>
      </c>
      <c r="I1598" s="37" t="s">
        <v>5805</v>
      </c>
      <c r="J1598" s="37" t="s">
        <v>5805</v>
      </c>
      <c r="K1598" s="37" t="s">
        <v>6816</v>
      </c>
      <c r="L1598" s="38"/>
    </row>
    <row r="1599" spans="1:12" x14ac:dyDescent="0.3">
      <c r="A1599" s="33" t="s">
        <v>5801</v>
      </c>
      <c r="B1599" s="34" t="s">
        <v>8009</v>
      </c>
      <c r="C1599" s="35" t="s">
        <v>8010</v>
      </c>
      <c r="D1599" s="407"/>
      <c r="E1599" s="321">
        <f>+E1600</f>
        <v>0</v>
      </c>
      <c r="F1599" s="37"/>
      <c r="G1599" s="37"/>
      <c r="H1599" s="37"/>
      <c r="I1599" s="37"/>
      <c r="J1599" s="37"/>
      <c r="K1599" s="37"/>
      <c r="L1599" s="38"/>
    </row>
    <row r="1600" spans="1:12" x14ac:dyDescent="0.3">
      <c r="A1600" s="33" t="s">
        <v>5802</v>
      </c>
      <c r="B1600" s="39" t="s">
        <v>8011</v>
      </c>
      <c r="C1600" s="40" t="s">
        <v>8010</v>
      </c>
      <c r="D1600" s="278"/>
      <c r="E1600" s="271">
        <f>+E1601</f>
        <v>0</v>
      </c>
      <c r="F1600" s="37"/>
      <c r="G1600" s="37"/>
      <c r="H1600" s="37"/>
      <c r="I1600" s="37"/>
      <c r="J1600" s="37"/>
      <c r="K1600" s="37"/>
      <c r="L1600" s="38"/>
    </row>
    <row r="1601" spans="1:12" x14ac:dyDescent="0.3">
      <c r="A1601" s="85" t="s">
        <v>5803</v>
      </c>
      <c r="B1601" s="86" t="s">
        <v>8012</v>
      </c>
      <c r="C1601" s="87" t="s">
        <v>8010</v>
      </c>
      <c r="D1601" s="278"/>
      <c r="E1601" s="270">
        <f>+'Patrim netto'!D33</f>
        <v>0</v>
      </c>
      <c r="F1601" s="37" t="s">
        <v>7970</v>
      </c>
      <c r="G1601" s="37" t="s">
        <v>5804</v>
      </c>
      <c r="H1601" s="37" t="s">
        <v>5796</v>
      </c>
      <c r="I1601" s="37" t="s">
        <v>5805</v>
      </c>
      <c r="J1601" s="37" t="s">
        <v>5805</v>
      </c>
      <c r="K1601" s="37" t="s">
        <v>8013</v>
      </c>
      <c r="L1601" s="38"/>
    </row>
    <row r="1602" spans="1:12" x14ac:dyDescent="0.3">
      <c r="A1602" s="33" t="s">
        <v>5801</v>
      </c>
      <c r="B1602" s="34" t="s">
        <v>8014</v>
      </c>
      <c r="C1602" s="35" t="s">
        <v>8018</v>
      </c>
      <c r="D1602" s="407"/>
      <c r="E1602" s="321">
        <f>+E1603+E1605</f>
        <v>0</v>
      </c>
      <c r="F1602" s="37"/>
      <c r="G1602" s="37"/>
      <c r="H1602" s="37"/>
      <c r="I1602" s="37"/>
      <c r="J1602" s="37"/>
      <c r="K1602" s="37"/>
      <c r="L1602" s="38"/>
    </row>
    <row r="1603" spans="1:12" x14ac:dyDescent="0.3">
      <c r="A1603" s="33" t="s">
        <v>5802</v>
      </c>
      <c r="B1603" s="39" t="s">
        <v>8019</v>
      </c>
      <c r="C1603" s="40" t="s">
        <v>8018</v>
      </c>
      <c r="D1603" s="278"/>
      <c r="E1603" s="271">
        <f>+E1604</f>
        <v>0</v>
      </c>
      <c r="F1603" s="37"/>
      <c r="G1603" s="37"/>
      <c r="H1603" s="37"/>
      <c r="I1603" s="37"/>
      <c r="J1603" s="37"/>
      <c r="K1603" s="37"/>
      <c r="L1603" s="38"/>
    </row>
    <row r="1604" spans="1:12" x14ac:dyDescent="0.3">
      <c r="A1604" s="85" t="s">
        <v>5803</v>
      </c>
      <c r="B1604" s="86" t="s">
        <v>8020</v>
      </c>
      <c r="C1604" s="87" t="s">
        <v>8018</v>
      </c>
      <c r="D1604" s="278"/>
      <c r="E1604" s="270">
        <f>+'Patrim netto'!D36</f>
        <v>0</v>
      </c>
      <c r="F1604" s="37" t="s">
        <v>7970</v>
      </c>
      <c r="G1604" s="37" t="s">
        <v>5804</v>
      </c>
      <c r="H1604" s="37" t="s">
        <v>5796</v>
      </c>
      <c r="I1604" s="37" t="s">
        <v>5805</v>
      </c>
      <c r="J1604" s="37" t="s">
        <v>5805</v>
      </c>
      <c r="K1604" s="483" t="s">
        <v>9795</v>
      </c>
      <c r="L1604" s="38"/>
    </row>
    <row r="1605" spans="1:12" ht="17.25" customHeight="1" x14ac:dyDescent="0.3">
      <c r="A1605" s="33" t="s">
        <v>5802</v>
      </c>
      <c r="B1605" s="39" t="s">
        <v>8016</v>
      </c>
      <c r="C1605" s="40" t="s">
        <v>8015</v>
      </c>
      <c r="D1605" s="278"/>
      <c r="E1605" s="271">
        <f>+E1606</f>
        <v>0</v>
      </c>
      <c r="F1605" s="37"/>
      <c r="G1605" s="37"/>
      <c r="H1605" s="37"/>
      <c r="I1605" s="37"/>
      <c r="J1605" s="37"/>
      <c r="K1605" s="37"/>
      <c r="L1605" s="38"/>
    </row>
    <row r="1606" spans="1:12" x14ac:dyDescent="0.3">
      <c r="A1606" s="85" t="s">
        <v>5803</v>
      </c>
      <c r="B1606" s="86" t="s">
        <v>8017</v>
      </c>
      <c r="C1606" s="87" t="s">
        <v>8015</v>
      </c>
      <c r="D1606" s="278"/>
      <c r="E1606" s="270">
        <f>+'Patrim netto'!D38</f>
        <v>0</v>
      </c>
      <c r="F1606" s="37" t="s">
        <v>7970</v>
      </c>
      <c r="G1606" s="37" t="s">
        <v>5804</v>
      </c>
      <c r="H1606" s="37" t="s">
        <v>5796</v>
      </c>
      <c r="I1606" s="37" t="s">
        <v>5805</v>
      </c>
      <c r="J1606" s="37" t="s">
        <v>5805</v>
      </c>
      <c r="K1606" s="37" t="s">
        <v>8013</v>
      </c>
      <c r="L1606" s="38"/>
    </row>
    <row r="1607" spans="1:12" x14ac:dyDescent="0.3">
      <c r="A1607" s="21" t="s">
        <v>5799</v>
      </c>
      <c r="B1607" s="22" t="s">
        <v>8021</v>
      </c>
      <c r="C1607" s="23" t="s">
        <v>8022</v>
      </c>
      <c r="D1607" s="406"/>
      <c r="E1607" s="322">
        <f>+E1608+E1612+E1616+E1620+E1624</f>
        <v>0</v>
      </c>
      <c r="F1607" s="25"/>
      <c r="G1607" s="25"/>
      <c r="H1607" s="25"/>
      <c r="I1607" s="25"/>
      <c r="J1607" s="25"/>
      <c r="K1607" s="25"/>
      <c r="L1607" s="26"/>
    </row>
    <row r="1608" spans="1:12" x14ac:dyDescent="0.3">
      <c r="A1608" s="27" t="s">
        <v>5800</v>
      </c>
      <c r="B1608" s="28" t="s">
        <v>8023</v>
      </c>
      <c r="C1608" s="29" t="s">
        <v>8024</v>
      </c>
      <c r="D1608" s="407"/>
      <c r="E1608" s="320">
        <f>+E1609</f>
        <v>0</v>
      </c>
      <c r="F1608" s="31"/>
      <c r="G1608" s="31"/>
      <c r="H1608" s="31"/>
      <c r="I1608" s="31"/>
      <c r="J1608" s="31"/>
      <c r="K1608" s="31"/>
      <c r="L1608" s="32"/>
    </row>
    <row r="1609" spans="1:12" x14ac:dyDescent="0.3">
      <c r="A1609" s="33" t="s">
        <v>5801</v>
      </c>
      <c r="B1609" s="34" t="s">
        <v>8025</v>
      </c>
      <c r="C1609" s="35" t="s">
        <v>8024</v>
      </c>
      <c r="D1609" s="407"/>
      <c r="E1609" s="321">
        <f>+E1610</f>
        <v>0</v>
      </c>
      <c r="F1609" s="37"/>
      <c r="G1609" s="37"/>
      <c r="H1609" s="37"/>
      <c r="I1609" s="37"/>
      <c r="J1609" s="37"/>
      <c r="K1609" s="37"/>
      <c r="L1609" s="38"/>
    </row>
    <row r="1610" spans="1:12" x14ac:dyDescent="0.3">
      <c r="A1610" s="33" t="s">
        <v>5802</v>
      </c>
      <c r="B1610" s="39" t="s">
        <v>8026</v>
      </c>
      <c r="C1610" s="40" t="s">
        <v>8024</v>
      </c>
      <c r="D1610" s="278"/>
      <c r="E1610" s="271">
        <f>+E1611</f>
        <v>0</v>
      </c>
      <c r="F1610" s="37"/>
      <c r="G1610" s="37"/>
      <c r="H1610" s="37"/>
      <c r="I1610" s="37"/>
      <c r="J1610" s="37"/>
      <c r="K1610" s="37"/>
      <c r="L1610" s="38"/>
    </row>
    <row r="1611" spans="1:12" x14ac:dyDescent="0.3">
      <c r="A1611" s="85" t="s">
        <v>5803</v>
      </c>
      <c r="B1611" s="86" t="s">
        <v>8027</v>
      </c>
      <c r="C1611" s="87" t="s">
        <v>8024</v>
      </c>
      <c r="D1611" s="278"/>
      <c r="E1611" s="270">
        <f>+'Patrim netto'!D43</f>
        <v>0</v>
      </c>
      <c r="F1611" s="37" t="s">
        <v>7970</v>
      </c>
      <c r="G1611" s="37" t="s">
        <v>5804</v>
      </c>
      <c r="H1611" s="37" t="s">
        <v>5796</v>
      </c>
      <c r="I1611" s="37" t="s">
        <v>5805</v>
      </c>
      <c r="J1611" s="37" t="s">
        <v>5805</v>
      </c>
      <c r="K1611" s="37" t="s">
        <v>6220</v>
      </c>
      <c r="L1611" s="38"/>
    </row>
    <row r="1612" spans="1:12" x14ac:dyDescent="0.3">
      <c r="A1612" s="27" t="s">
        <v>5800</v>
      </c>
      <c r="B1612" s="28" t="s">
        <v>8028</v>
      </c>
      <c r="C1612" s="29" t="s">
        <v>8029</v>
      </c>
      <c r="D1612" s="407"/>
      <c r="E1612" s="320">
        <f>+E1613</f>
        <v>0</v>
      </c>
      <c r="F1612" s="31"/>
      <c r="G1612" s="31"/>
      <c r="H1612" s="31"/>
      <c r="I1612" s="31"/>
      <c r="J1612" s="31"/>
      <c r="K1612" s="31"/>
      <c r="L1612" s="32"/>
    </row>
    <row r="1613" spans="1:12" x14ac:dyDescent="0.3">
      <c r="A1613" s="33" t="s">
        <v>5801</v>
      </c>
      <c r="B1613" s="34" t="s">
        <v>8030</v>
      </c>
      <c r="C1613" s="35" t="s">
        <v>8029</v>
      </c>
      <c r="D1613" s="407"/>
      <c r="E1613" s="321">
        <f>+E1614</f>
        <v>0</v>
      </c>
      <c r="F1613" s="37"/>
      <c r="G1613" s="37"/>
      <c r="H1613" s="37"/>
      <c r="I1613" s="37"/>
      <c r="J1613" s="37"/>
      <c r="K1613" s="37"/>
      <c r="L1613" s="38"/>
    </row>
    <row r="1614" spans="1:12" x14ac:dyDescent="0.3">
      <c r="A1614" s="33" t="s">
        <v>5802</v>
      </c>
      <c r="B1614" s="39" t="s">
        <v>8031</v>
      </c>
      <c r="C1614" s="40" t="s">
        <v>8029</v>
      </c>
      <c r="D1614" s="278"/>
      <c r="E1614" s="271">
        <f>+E1615</f>
        <v>0</v>
      </c>
      <c r="F1614" s="37"/>
      <c r="G1614" s="37"/>
      <c r="H1614" s="37"/>
      <c r="I1614" s="37"/>
      <c r="J1614" s="37"/>
      <c r="K1614" s="37"/>
      <c r="L1614" s="38"/>
    </row>
    <row r="1615" spans="1:12" x14ac:dyDescent="0.3">
      <c r="A1615" s="85" t="s">
        <v>5803</v>
      </c>
      <c r="B1615" s="86" t="s">
        <v>8032</v>
      </c>
      <c r="C1615" s="87" t="s">
        <v>8029</v>
      </c>
      <c r="D1615" s="278"/>
      <c r="E1615" s="270">
        <f>+'Patrim netto'!D47</f>
        <v>0</v>
      </c>
      <c r="F1615" s="37" t="s">
        <v>7970</v>
      </c>
      <c r="G1615" s="37" t="s">
        <v>5804</v>
      </c>
      <c r="H1615" s="37" t="s">
        <v>5796</v>
      </c>
      <c r="I1615" s="37" t="s">
        <v>5805</v>
      </c>
      <c r="J1615" s="37" t="s">
        <v>5805</v>
      </c>
      <c r="K1615" s="37" t="s">
        <v>6220</v>
      </c>
      <c r="L1615" s="38"/>
    </row>
    <row r="1616" spans="1:12" x14ac:dyDescent="0.3">
      <c r="A1616" s="27" t="s">
        <v>5800</v>
      </c>
      <c r="B1616" s="28" t="s">
        <v>8033</v>
      </c>
      <c r="C1616" s="29" t="s">
        <v>8034</v>
      </c>
      <c r="D1616" s="407"/>
      <c r="E1616" s="320">
        <f>+E1617</f>
        <v>0</v>
      </c>
      <c r="F1616" s="31"/>
      <c r="G1616" s="31"/>
      <c r="H1616" s="31"/>
      <c r="I1616" s="31"/>
      <c r="J1616" s="31"/>
      <c r="K1616" s="31"/>
      <c r="L1616" s="32"/>
    </row>
    <row r="1617" spans="1:12" x14ac:dyDescent="0.3">
      <c r="A1617" s="33" t="s">
        <v>5801</v>
      </c>
      <c r="B1617" s="34" t="s">
        <v>8035</v>
      </c>
      <c r="C1617" s="35" t="s">
        <v>8034</v>
      </c>
      <c r="D1617" s="407"/>
      <c r="E1617" s="321">
        <f>+E1618</f>
        <v>0</v>
      </c>
      <c r="F1617" s="37"/>
      <c r="G1617" s="37"/>
      <c r="H1617" s="37"/>
      <c r="I1617" s="37"/>
      <c r="J1617" s="37"/>
      <c r="K1617" s="37"/>
      <c r="L1617" s="38"/>
    </row>
    <row r="1618" spans="1:12" x14ac:dyDescent="0.3">
      <c r="A1618" s="33" t="s">
        <v>5802</v>
      </c>
      <c r="B1618" s="39" t="s">
        <v>8036</v>
      </c>
      <c r="C1618" s="40" t="s">
        <v>8034</v>
      </c>
      <c r="D1618" s="278"/>
      <c r="E1618" s="271">
        <f>+E1619</f>
        <v>0</v>
      </c>
      <c r="F1618" s="37"/>
      <c r="G1618" s="37"/>
      <c r="H1618" s="37"/>
      <c r="I1618" s="37"/>
      <c r="J1618" s="37"/>
      <c r="K1618" s="37"/>
      <c r="L1618" s="38"/>
    </row>
    <row r="1619" spans="1:12" x14ac:dyDescent="0.3">
      <c r="A1619" s="85" t="s">
        <v>5803</v>
      </c>
      <c r="B1619" s="86" t="s">
        <v>8037</v>
      </c>
      <c r="C1619" s="87" t="s">
        <v>8034</v>
      </c>
      <c r="D1619" s="278"/>
      <c r="E1619" s="270">
        <f>+'Patrim netto'!D51</f>
        <v>0</v>
      </c>
      <c r="F1619" s="37" t="s">
        <v>7970</v>
      </c>
      <c r="G1619" s="37" t="s">
        <v>5804</v>
      </c>
      <c r="H1619" s="37" t="s">
        <v>5796</v>
      </c>
      <c r="I1619" s="37" t="s">
        <v>5805</v>
      </c>
      <c r="J1619" s="37" t="s">
        <v>5805</v>
      </c>
      <c r="K1619" s="37" t="s">
        <v>6220</v>
      </c>
      <c r="L1619" s="38"/>
    </row>
    <row r="1620" spans="1:12" x14ac:dyDescent="0.3">
      <c r="A1620" s="27" t="s">
        <v>5800</v>
      </c>
      <c r="B1620" s="28" t="s">
        <v>8038</v>
      </c>
      <c r="C1620" s="29" t="s">
        <v>8039</v>
      </c>
      <c r="D1620" s="407"/>
      <c r="E1620" s="320">
        <f>+E1621</f>
        <v>0</v>
      </c>
      <c r="F1620" s="31"/>
      <c r="G1620" s="31"/>
      <c r="H1620" s="31"/>
      <c r="I1620" s="31"/>
      <c r="J1620" s="31"/>
      <c r="K1620" s="31"/>
      <c r="L1620" s="32"/>
    </row>
    <row r="1621" spans="1:12" x14ac:dyDescent="0.3">
      <c r="A1621" s="33" t="s">
        <v>5801</v>
      </c>
      <c r="B1621" s="34" t="s">
        <v>8040</v>
      </c>
      <c r="C1621" s="35" t="s">
        <v>8039</v>
      </c>
      <c r="D1621" s="407"/>
      <c r="E1621" s="321">
        <f>+E1622</f>
        <v>0</v>
      </c>
      <c r="F1621" s="37"/>
      <c r="G1621" s="37"/>
      <c r="H1621" s="37"/>
      <c r="I1621" s="37"/>
      <c r="J1621" s="37"/>
      <c r="K1621" s="37"/>
      <c r="L1621" s="38"/>
    </row>
    <row r="1622" spans="1:12" x14ac:dyDescent="0.3">
      <c r="A1622" s="33" t="s">
        <v>5802</v>
      </c>
      <c r="B1622" s="39" t="s">
        <v>8041</v>
      </c>
      <c r="C1622" s="40" t="s">
        <v>8039</v>
      </c>
      <c r="D1622" s="278"/>
      <c r="E1622" s="271">
        <f>+E1623</f>
        <v>0</v>
      </c>
      <c r="F1622" s="37"/>
      <c r="G1622" s="37"/>
      <c r="H1622" s="37"/>
      <c r="I1622" s="37"/>
      <c r="J1622" s="37"/>
      <c r="K1622" s="37"/>
      <c r="L1622" s="38"/>
    </row>
    <row r="1623" spans="1:12" x14ac:dyDescent="0.3">
      <c r="A1623" s="85" t="s">
        <v>5803</v>
      </c>
      <c r="B1623" s="86" t="s">
        <v>8042</v>
      </c>
      <c r="C1623" s="87" t="s">
        <v>8039</v>
      </c>
      <c r="D1623" s="278"/>
      <c r="E1623" s="270">
        <f>+'Patrim netto'!D55</f>
        <v>0</v>
      </c>
      <c r="F1623" s="37" t="s">
        <v>7970</v>
      </c>
      <c r="G1623" s="37" t="s">
        <v>5804</v>
      </c>
      <c r="H1623" s="37" t="s">
        <v>5796</v>
      </c>
      <c r="I1623" s="37" t="s">
        <v>5805</v>
      </c>
      <c r="J1623" s="37" t="s">
        <v>5805</v>
      </c>
      <c r="K1623" s="37" t="s">
        <v>6220</v>
      </c>
      <c r="L1623" s="38"/>
    </row>
    <row r="1624" spans="1:12" x14ac:dyDescent="0.3">
      <c r="A1624" s="27" t="s">
        <v>5800</v>
      </c>
      <c r="B1624" s="28" t="s">
        <v>8043</v>
      </c>
      <c r="C1624" s="29" t="s">
        <v>8044</v>
      </c>
      <c r="D1624" s="407"/>
      <c r="E1624" s="320">
        <f>+E1625</f>
        <v>0</v>
      </c>
      <c r="F1624" s="31"/>
      <c r="G1624" s="31"/>
      <c r="H1624" s="31"/>
      <c r="I1624" s="31"/>
      <c r="J1624" s="31"/>
      <c r="K1624" s="31"/>
      <c r="L1624" s="32"/>
    </row>
    <row r="1625" spans="1:12" x14ac:dyDescent="0.3">
      <c r="A1625" s="33" t="s">
        <v>5801</v>
      </c>
      <c r="B1625" s="34" t="s">
        <v>8045</v>
      </c>
      <c r="C1625" s="35" t="s">
        <v>8044</v>
      </c>
      <c r="D1625" s="407"/>
      <c r="E1625" s="321">
        <f>+E1626</f>
        <v>0</v>
      </c>
      <c r="F1625" s="37"/>
      <c r="G1625" s="37"/>
      <c r="H1625" s="37"/>
      <c r="I1625" s="37"/>
      <c r="J1625" s="37"/>
      <c r="K1625" s="37"/>
      <c r="L1625" s="38"/>
    </row>
    <row r="1626" spans="1:12" x14ac:dyDescent="0.3">
      <c r="A1626" s="33" t="s">
        <v>5802</v>
      </c>
      <c r="B1626" s="39" t="s">
        <v>8046</v>
      </c>
      <c r="C1626" s="40" t="s">
        <v>8044</v>
      </c>
      <c r="D1626" s="278"/>
      <c r="E1626" s="271">
        <f>+E1627</f>
        <v>0</v>
      </c>
      <c r="F1626" s="37"/>
      <c r="G1626" s="37"/>
      <c r="H1626" s="37"/>
      <c r="I1626" s="37"/>
      <c r="J1626" s="37"/>
      <c r="K1626" s="37"/>
      <c r="L1626" s="38"/>
    </row>
    <row r="1627" spans="1:12" x14ac:dyDescent="0.3">
      <c r="A1627" s="85" t="s">
        <v>5803</v>
      </c>
      <c r="B1627" s="86" t="s">
        <v>8047</v>
      </c>
      <c r="C1627" s="87" t="s">
        <v>8044</v>
      </c>
      <c r="D1627" s="278"/>
      <c r="E1627" s="270">
        <f>+'Patrim netto'!D59</f>
        <v>0</v>
      </c>
      <c r="F1627" s="37" t="s">
        <v>7970</v>
      </c>
      <c r="G1627" s="37" t="s">
        <v>5804</v>
      </c>
      <c r="H1627" s="37" t="s">
        <v>5796</v>
      </c>
      <c r="I1627" s="37" t="s">
        <v>5805</v>
      </c>
      <c r="J1627" s="37" t="s">
        <v>5805</v>
      </c>
      <c r="K1627" s="37" t="s">
        <v>6220</v>
      </c>
      <c r="L1627" s="38"/>
    </row>
    <row r="1628" spans="1:12" x14ac:dyDescent="0.3">
      <c r="A1628" s="21" t="s">
        <v>5799</v>
      </c>
      <c r="B1628" s="22" t="s">
        <v>8048</v>
      </c>
      <c r="C1628" s="23" t="s">
        <v>8049</v>
      </c>
      <c r="D1628" s="406"/>
      <c r="E1628" s="322">
        <f>+E1629</f>
        <v>0</v>
      </c>
      <c r="F1628" s="25"/>
      <c r="G1628" s="25"/>
      <c r="H1628" s="25"/>
      <c r="I1628" s="25"/>
      <c r="J1628" s="25"/>
      <c r="K1628" s="25"/>
      <c r="L1628" s="26"/>
    </row>
    <row r="1629" spans="1:12" x14ac:dyDescent="0.3">
      <c r="A1629" s="27" t="s">
        <v>5800</v>
      </c>
      <c r="B1629" s="28" t="s">
        <v>8050</v>
      </c>
      <c r="C1629" s="29" t="s">
        <v>8049</v>
      </c>
      <c r="D1629" s="407"/>
      <c r="E1629" s="320">
        <f>+E1630</f>
        <v>0</v>
      </c>
      <c r="F1629" s="31"/>
      <c r="G1629" s="31"/>
      <c r="H1629" s="31"/>
      <c r="I1629" s="31"/>
      <c r="J1629" s="31"/>
      <c r="K1629" s="31"/>
      <c r="L1629" s="32"/>
    </row>
    <row r="1630" spans="1:12" x14ac:dyDescent="0.3">
      <c r="A1630" s="33" t="s">
        <v>5801</v>
      </c>
      <c r="B1630" s="34" t="s">
        <v>8051</v>
      </c>
      <c r="C1630" s="35" t="s">
        <v>8049</v>
      </c>
      <c r="D1630" s="407"/>
      <c r="E1630" s="321">
        <f>+E1631</f>
        <v>0</v>
      </c>
      <c r="F1630" s="37"/>
      <c r="G1630" s="37"/>
      <c r="H1630" s="37"/>
      <c r="I1630" s="37"/>
      <c r="J1630" s="37"/>
      <c r="K1630" s="37"/>
      <c r="L1630" s="38"/>
    </row>
    <row r="1631" spans="1:12" x14ac:dyDescent="0.3">
      <c r="A1631" s="33" t="s">
        <v>5802</v>
      </c>
      <c r="B1631" s="39" t="s">
        <v>8052</v>
      </c>
      <c r="C1631" s="40" t="s">
        <v>8049</v>
      </c>
      <c r="D1631" s="278"/>
      <c r="E1631" s="271">
        <f>+E1632</f>
        <v>0</v>
      </c>
      <c r="F1631" s="37"/>
      <c r="G1631" s="37"/>
      <c r="H1631" s="37"/>
      <c r="I1631" s="37"/>
      <c r="J1631" s="37"/>
      <c r="K1631" s="37"/>
      <c r="L1631" s="38"/>
    </row>
    <row r="1632" spans="1:12" x14ac:dyDescent="0.3">
      <c r="A1632" s="85" t="s">
        <v>5803</v>
      </c>
      <c r="B1632" s="86" t="s">
        <v>8053</v>
      </c>
      <c r="C1632" s="87" t="s">
        <v>8049</v>
      </c>
      <c r="D1632" s="278"/>
      <c r="E1632" s="270">
        <f>+'Patrim netto'!D64</f>
        <v>0</v>
      </c>
      <c r="F1632" s="37" t="s">
        <v>7970</v>
      </c>
      <c r="G1632" s="37" t="s">
        <v>5804</v>
      </c>
      <c r="H1632" s="37" t="s">
        <v>5799</v>
      </c>
      <c r="I1632" s="37" t="s">
        <v>5805</v>
      </c>
      <c r="J1632" s="37" t="s">
        <v>5805</v>
      </c>
      <c r="K1632" s="37" t="s">
        <v>5805</v>
      </c>
      <c r="L1632" s="38"/>
    </row>
    <row r="1633" spans="1:12" x14ac:dyDescent="0.3">
      <c r="A1633" s="21" t="s">
        <v>5799</v>
      </c>
      <c r="B1633" s="22" t="s">
        <v>9799</v>
      </c>
      <c r="C1633" s="23" t="s">
        <v>9800</v>
      </c>
      <c r="D1633" s="406"/>
      <c r="E1633" s="322">
        <f>E1634</f>
        <v>0</v>
      </c>
      <c r="F1633" s="25"/>
      <c r="G1633" s="25"/>
      <c r="H1633" s="25"/>
      <c r="I1633" s="25"/>
      <c r="J1633" s="25"/>
      <c r="K1633" s="25"/>
      <c r="L1633" s="26"/>
    </row>
    <row r="1634" spans="1:12" x14ac:dyDescent="0.3">
      <c r="A1634" s="27" t="s">
        <v>5800</v>
      </c>
      <c r="B1634" s="28" t="s">
        <v>9801</v>
      </c>
      <c r="C1634" s="29" t="s">
        <v>9800</v>
      </c>
      <c r="D1634" s="407"/>
      <c r="E1634" s="320">
        <f>E1635</f>
        <v>0</v>
      </c>
      <c r="F1634" s="31"/>
      <c r="G1634" s="31"/>
      <c r="H1634" s="31"/>
      <c r="I1634" s="31"/>
      <c r="J1634" s="31"/>
      <c r="K1634" s="31"/>
      <c r="L1634" s="32"/>
    </row>
    <row r="1635" spans="1:12" x14ac:dyDescent="0.3">
      <c r="A1635" s="33" t="s">
        <v>5801</v>
      </c>
      <c r="B1635" s="34" t="s">
        <v>9802</v>
      </c>
      <c r="C1635" s="35" t="s">
        <v>9800</v>
      </c>
      <c r="D1635" s="407"/>
      <c r="E1635" s="321">
        <f>E1636</f>
        <v>0</v>
      </c>
      <c r="F1635" s="37"/>
      <c r="G1635" s="37"/>
      <c r="H1635" s="37"/>
      <c r="I1635" s="37"/>
      <c r="J1635" s="37"/>
      <c r="K1635" s="37"/>
      <c r="L1635" s="38"/>
    </row>
    <row r="1636" spans="1:12" x14ac:dyDescent="0.3">
      <c r="A1636" s="33" t="s">
        <v>5802</v>
      </c>
      <c r="B1636" s="39" t="s">
        <v>9803</v>
      </c>
      <c r="C1636" s="40" t="s">
        <v>9800</v>
      </c>
      <c r="D1636" s="278"/>
      <c r="E1636" s="271">
        <f>E1637</f>
        <v>0</v>
      </c>
      <c r="F1636" s="37"/>
      <c r="G1636" s="37"/>
      <c r="H1636" s="37"/>
      <c r="I1636" s="37"/>
      <c r="J1636" s="37"/>
      <c r="K1636" s="37"/>
      <c r="L1636" s="38"/>
    </row>
    <row r="1637" spans="1:12" x14ac:dyDescent="0.3">
      <c r="A1637" s="85" t="s">
        <v>5803</v>
      </c>
      <c r="B1637" s="86" t="s">
        <v>9804</v>
      </c>
      <c r="C1637" s="87" t="s">
        <v>9800</v>
      </c>
      <c r="D1637" s="278"/>
      <c r="E1637" s="270">
        <f>'Patrim netto'!D69</f>
        <v>0</v>
      </c>
      <c r="F1637" s="37" t="s">
        <v>7970</v>
      </c>
      <c r="G1637" s="37" t="s">
        <v>5804</v>
      </c>
      <c r="H1637" s="37" t="s">
        <v>5800</v>
      </c>
      <c r="I1637" s="37"/>
      <c r="J1637" s="37"/>
      <c r="K1637" s="37"/>
      <c r="L1637" s="38"/>
    </row>
    <row r="1638" spans="1:12" x14ac:dyDescent="0.3">
      <c r="A1638" s="21" t="s">
        <v>5799</v>
      </c>
      <c r="B1638" s="22" t="s">
        <v>9805</v>
      </c>
      <c r="C1638" s="23" t="s">
        <v>9798</v>
      </c>
      <c r="D1638" s="406"/>
      <c r="E1638" s="322">
        <f>E1639</f>
        <v>0</v>
      </c>
      <c r="F1638" s="25"/>
      <c r="G1638" s="25"/>
      <c r="H1638" s="25"/>
      <c r="I1638" s="25"/>
      <c r="J1638" s="25"/>
      <c r="K1638" s="25"/>
      <c r="L1638" s="26"/>
    </row>
    <row r="1639" spans="1:12" x14ac:dyDescent="0.3">
      <c r="A1639" s="27" t="s">
        <v>5800</v>
      </c>
      <c r="B1639" s="28" t="s">
        <v>9806</v>
      </c>
      <c r="C1639" s="29" t="s">
        <v>9798</v>
      </c>
      <c r="D1639" s="407"/>
      <c r="E1639" s="320">
        <f>E1640</f>
        <v>0</v>
      </c>
      <c r="F1639" s="31"/>
      <c r="G1639" s="31"/>
      <c r="H1639" s="31"/>
      <c r="I1639" s="31"/>
      <c r="J1639" s="31"/>
      <c r="K1639" s="31"/>
      <c r="L1639" s="32"/>
    </row>
    <row r="1640" spans="1:12" x14ac:dyDescent="0.3">
      <c r="A1640" s="33" t="s">
        <v>5801</v>
      </c>
      <c r="B1640" s="34" t="s">
        <v>9807</v>
      </c>
      <c r="C1640" s="35" t="s">
        <v>9798</v>
      </c>
      <c r="D1640" s="407"/>
      <c r="E1640" s="321">
        <f>E1641</f>
        <v>0</v>
      </c>
      <c r="F1640" s="37"/>
      <c r="G1640" s="37"/>
      <c r="H1640" s="37"/>
      <c r="I1640" s="37"/>
      <c r="J1640" s="37"/>
      <c r="K1640" s="37"/>
      <c r="L1640" s="38"/>
    </row>
    <row r="1641" spans="1:12" x14ac:dyDescent="0.3">
      <c r="A1641" s="33" t="s">
        <v>5802</v>
      </c>
      <c r="B1641" s="39" t="s">
        <v>9808</v>
      </c>
      <c r="C1641" s="40" t="s">
        <v>9798</v>
      </c>
      <c r="D1641" s="278"/>
      <c r="E1641" s="271">
        <f>E1642</f>
        <v>0</v>
      </c>
      <c r="F1641" s="37"/>
      <c r="G1641" s="37"/>
      <c r="H1641" s="37"/>
      <c r="I1641" s="37"/>
      <c r="J1641" s="37"/>
      <c r="K1641" s="37"/>
      <c r="L1641" s="38"/>
    </row>
    <row r="1642" spans="1:12" x14ac:dyDescent="0.3">
      <c r="A1642" s="85" t="s">
        <v>5803</v>
      </c>
      <c r="B1642" s="86" t="s">
        <v>9809</v>
      </c>
      <c r="C1642" s="87" t="s">
        <v>9798</v>
      </c>
      <c r="D1642" s="278"/>
      <c r="E1642" s="270">
        <f>'Patrim netto'!D74</f>
        <v>0</v>
      </c>
      <c r="F1642" s="37" t="s">
        <v>7970</v>
      </c>
      <c r="G1642" s="37" t="s">
        <v>5804</v>
      </c>
      <c r="H1642" s="37" t="s">
        <v>5801</v>
      </c>
      <c r="I1642" s="37"/>
      <c r="J1642" s="37"/>
      <c r="K1642" s="37"/>
      <c r="L1642" s="38"/>
    </row>
    <row r="1643" spans="1:12" x14ac:dyDescent="0.3">
      <c r="A1643" s="15" t="s">
        <v>5796</v>
      </c>
      <c r="B1643" s="16" t="s">
        <v>5989</v>
      </c>
      <c r="C1643" s="17" t="s">
        <v>8054</v>
      </c>
      <c r="D1643" s="405"/>
      <c r="E1643" s="328">
        <f>+E1644+E1649+E1654+E1734+E1739</f>
        <v>9635125.2999999989</v>
      </c>
      <c r="F1643" s="19"/>
      <c r="G1643" s="19"/>
      <c r="H1643" s="19"/>
      <c r="I1643" s="19"/>
      <c r="J1643" s="19"/>
      <c r="K1643" s="19"/>
      <c r="L1643" s="20"/>
    </row>
    <row r="1644" spans="1:12" x14ac:dyDescent="0.3">
      <c r="A1644" s="21" t="s">
        <v>5799</v>
      </c>
      <c r="B1644" s="22" t="s">
        <v>8055</v>
      </c>
      <c r="C1644" s="23" t="s">
        <v>8056</v>
      </c>
      <c r="D1644" s="406"/>
      <c r="E1644" s="322">
        <f>+E1645</f>
        <v>0</v>
      </c>
      <c r="F1644" s="25"/>
      <c r="G1644" s="25"/>
      <c r="H1644" s="25"/>
      <c r="I1644" s="25"/>
      <c r="J1644" s="25"/>
      <c r="K1644" s="25"/>
      <c r="L1644" s="26"/>
    </row>
    <row r="1645" spans="1:12" x14ac:dyDescent="0.3">
      <c r="A1645" s="27" t="s">
        <v>5800</v>
      </c>
      <c r="B1645" s="28" t="s">
        <v>8057</v>
      </c>
      <c r="C1645" s="29" t="s">
        <v>8056</v>
      </c>
      <c r="D1645" s="407"/>
      <c r="E1645" s="320">
        <f>+E1646</f>
        <v>0</v>
      </c>
      <c r="F1645" s="31"/>
      <c r="G1645" s="31"/>
      <c r="H1645" s="31"/>
      <c r="I1645" s="31"/>
      <c r="J1645" s="31"/>
      <c r="K1645" s="31"/>
      <c r="L1645" s="32"/>
    </row>
    <row r="1646" spans="1:12" x14ac:dyDescent="0.3">
      <c r="A1646" s="33" t="s">
        <v>5801</v>
      </c>
      <c r="B1646" s="34" t="s">
        <v>8058</v>
      </c>
      <c r="C1646" s="35" t="s">
        <v>8056</v>
      </c>
      <c r="D1646" s="407"/>
      <c r="E1646" s="321">
        <f>+E1647</f>
        <v>0</v>
      </c>
      <c r="F1646" s="37"/>
      <c r="G1646" s="37"/>
      <c r="H1646" s="37"/>
      <c r="I1646" s="37"/>
      <c r="J1646" s="37"/>
      <c r="K1646" s="37"/>
      <c r="L1646" s="38"/>
    </row>
    <row r="1647" spans="1:12" x14ac:dyDescent="0.3">
      <c r="A1647" s="33" t="s">
        <v>5802</v>
      </c>
      <c r="B1647" s="39" t="s">
        <v>8059</v>
      </c>
      <c r="C1647" s="40" t="s">
        <v>8056</v>
      </c>
      <c r="D1647" s="278"/>
      <c r="E1647" s="271">
        <f>+E1648</f>
        <v>0</v>
      </c>
      <c r="F1647" s="37"/>
      <c r="G1647" s="37"/>
      <c r="H1647" s="37"/>
      <c r="I1647" s="37"/>
      <c r="J1647" s="37"/>
      <c r="K1647" s="37"/>
      <c r="L1647" s="38"/>
    </row>
    <row r="1648" spans="1:12" x14ac:dyDescent="0.3">
      <c r="A1648" s="85" t="s">
        <v>5803</v>
      </c>
      <c r="B1648" s="86" t="s">
        <v>8060</v>
      </c>
      <c r="C1648" s="87" t="s">
        <v>8056</v>
      </c>
      <c r="D1648" s="278"/>
      <c r="E1648" s="270">
        <f>+'Accant nel risult di amm'!D8</f>
        <v>0</v>
      </c>
      <c r="F1648" s="37" t="s">
        <v>7970</v>
      </c>
      <c r="G1648" s="37" t="s">
        <v>5821</v>
      </c>
      <c r="H1648" s="37" t="s">
        <v>5805</v>
      </c>
      <c r="I1648" s="37">
        <v>1</v>
      </c>
      <c r="J1648" s="37" t="s">
        <v>5805</v>
      </c>
      <c r="K1648" s="37" t="s">
        <v>5805</v>
      </c>
      <c r="L1648" s="38"/>
    </row>
    <row r="1649" spans="1:12" x14ac:dyDescent="0.3">
      <c r="A1649" s="21" t="s">
        <v>5799</v>
      </c>
      <c r="B1649" s="22" t="s">
        <v>8061</v>
      </c>
      <c r="C1649" s="23" t="s">
        <v>8062</v>
      </c>
      <c r="D1649" s="406"/>
      <c r="E1649" s="322">
        <f>+E1650</f>
        <v>0</v>
      </c>
      <c r="F1649" s="25"/>
      <c r="G1649" s="25"/>
      <c r="H1649" s="25"/>
      <c r="I1649" s="25"/>
      <c r="J1649" s="25"/>
      <c r="K1649" s="25"/>
      <c r="L1649" s="26"/>
    </row>
    <row r="1650" spans="1:12" x14ac:dyDescent="0.3">
      <c r="A1650" s="27" t="s">
        <v>5800</v>
      </c>
      <c r="B1650" s="28" t="s">
        <v>8063</v>
      </c>
      <c r="C1650" s="29" t="s">
        <v>8062</v>
      </c>
      <c r="D1650" s="407"/>
      <c r="E1650" s="320">
        <f>+E1651</f>
        <v>0</v>
      </c>
      <c r="F1650" s="31"/>
      <c r="G1650" s="31"/>
      <c r="H1650" s="31"/>
      <c r="I1650" s="31"/>
      <c r="J1650" s="31"/>
      <c r="K1650" s="31"/>
      <c r="L1650" s="32"/>
    </row>
    <row r="1651" spans="1:12" x14ac:dyDescent="0.3">
      <c r="A1651" s="33" t="s">
        <v>5801</v>
      </c>
      <c r="B1651" s="34" t="s">
        <v>8064</v>
      </c>
      <c r="C1651" s="35" t="s">
        <v>8062</v>
      </c>
      <c r="D1651" s="407"/>
      <c r="E1651" s="321">
        <f>+E1652</f>
        <v>0</v>
      </c>
      <c r="F1651" s="37"/>
      <c r="G1651" s="37"/>
      <c r="H1651" s="37"/>
      <c r="I1651" s="37"/>
      <c r="J1651" s="37"/>
      <c r="K1651" s="37"/>
      <c r="L1651" s="38"/>
    </row>
    <row r="1652" spans="1:12" x14ac:dyDescent="0.3">
      <c r="A1652" s="33" t="s">
        <v>5802</v>
      </c>
      <c r="B1652" s="39" t="s">
        <v>8065</v>
      </c>
      <c r="C1652" s="40" t="s">
        <v>8062</v>
      </c>
      <c r="D1652" s="278"/>
      <c r="E1652" s="271">
        <f>+E1653</f>
        <v>0</v>
      </c>
      <c r="F1652" s="37"/>
      <c r="G1652" s="37"/>
      <c r="H1652" s="37"/>
      <c r="I1652" s="37"/>
      <c r="J1652" s="37"/>
      <c r="K1652" s="37"/>
      <c r="L1652" s="38"/>
    </row>
    <row r="1653" spans="1:12" x14ac:dyDescent="0.3">
      <c r="A1653" s="85" t="s">
        <v>5803</v>
      </c>
      <c r="B1653" s="86" t="s">
        <v>8066</v>
      </c>
      <c r="C1653" s="87" t="s">
        <v>8062</v>
      </c>
      <c r="D1653" s="278"/>
      <c r="E1653" s="270">
        <f>+'Accant nel risult di amm'!D13</f>
        <v>0</v>
      </c>
      <c r="F1653" s="37" t="s">
        <v>7970</v>
      </c>
      <c r="G1653" s="37" t="s">
        <v>5821</v>
      </c>
      <c r="H1653" s="37" t="s">
        <v>5805</v>
      </c>
      <c r="I1653" s="37">
        <v>2</v>
      </c>
      <c r="J1653" s="37" t="s">
        <v>5805</v>
      </c>
      <c r="K1653" s="37" t="s">
        <v>5805</v>
      </c>
      <c r="L1653" s="38"/>
    </row>
    <row r="1654" spans="1:12" x14ac:dyDescent="0.3">
      <c r="A1654" s="21" t="s">
        <v>5799</v>
      </c>
      <c r="B1654" s="22" t="s">
        <v>8067</v>
      </c>
      <c r="C1654" s="23" t="s">
        <v>8068</v>
      </c>
      <c r="D1654" s="406"/>
      <c r="E1654" s="322">
        <f>+E1655+E1718</f>
        <v>9635125.2999999989</v>
      </c>
      <c r="F1654" s="25"/>
      <c r="G1654" s="25"/>
      <c r="H1654" s="25"/>
      <c r="I1654" s="25"/>
      <c r="J1654" s="25"/>
      <c r="K1654" s="25"/>
      <c r="L1654" s="26"/>
    </row>
    <row r="1655" spans="1:12" x14ac:dyDescent="0.3">
      <c r="A1655" s="27" t="s">
        <v>5800</v>
      </c>
      <c r="B1655" s="28" t="s">
        <v>8069</v>
      </c>
      <c r="C1655" s="29" t="s">
        <v>8070</v>
      </c>
      <c r="D1655" s="407"/>
      <c r="E1655" s="320">
        <f>+E1656+E1662+E1668+E1672+E1677+E1680+E1688+E1692+E1713</f>
        <v>9560492.0799999982</v>
      </c>
      <c r="F1655" s="31"/>
      <c r="G1655" s="31"/>
      <c r="H1655" s="31"/>
      <c r="I1655" s="31"/>
      <c r="J1655" s="31"/>
      <c r="K1655" s="31"/>
      <c r="L1655" s="32"/>
    </row>
    <row r="1656" spans="1:12" x14ac:dyDescent="0.3">
      <c r="A1656" s="33" t="s">
        <v>5801</v>
      </c>
      <c r="B1656" s="34" t="s">
        <v>8071</v>
      </c>
      <c r="C1656" s="35" t="s">
        <v>8072</v>
      </c>
      <c r="D1656" s="407"/>
      <c r="E1656" s="321">
        <f>+E1657</f>
        <v>143500.49</v>
      </c>
      <c r="F1656" s="37"/>
      <c r="G1656" s="37"/>
      <c r="H1656" s="37"/>
      <c r="I1656" s="37"/>
      <c r="J1656" s="37"/>
      <c r="K1656" s="37"/>
      <c r="L1656" s="38"/>
    </row>
    <row r="1657" spans="1:12" x14ac:dyDescent="0.3">
      <c r="A1657" s="33" t="s">
        <v>5802</v>
      </c>
      <c r="B1657" s="39" t="s">
        <v>8073</v>
      </c>
      <c r="C1657" s="40" t="s">
        <v>8072</v>
      </c>
      <c r="D1657" s="278"/>
      <c r="E1657" s="271">
        <f>SUM(E1658:E1661)</f>
        <v>143500.49</v>
      </c>
      <c r="F1657" s="37"/>
      <c r="G1657" s="37"/>
      <c r="H1657" s="37"/>
      <c r="I1657" s="37"/>
      <c r="J1657" s="37"/>
      <c r="K1657" s="37"/>
      <c r="L1657" s="38"/>
    </row>
    <row r="1658" spans="1:12" x14ac:dyDescent="0.3">
      <c r="A1658" s="85" t="s">
        <v>5803</v>
      </c>
      <c r="B1658" s="86" t="s">
        <v>8074</v>
      </c>
      <c r="C1658" s="87" t="s">
        <v>8075</v>
      </c>
      <c r="D1658" s="278"/>
      <c r="E1658" s="270">
        <f>+'Inventario riclass'!E340</f>
        <v>143500.49</v>
      </c>
      <c r="F1658" s="37" t="s">
        <v>5804</v>
      </c>
      <c r="G1658" s="37" t="s">
        <v>5821</v>
      </c>
      <c r="H1658" s="37" t="s">
        <v>5799</v>
      </c>
      <c r="I1658" s="37">
        <v>2</v>
      </c>
      <c r="J1658" s="37" t="s">
        <v>5925</v>
      </c>
      <c r="K1658" s="37"/>
      <c r="L1658" s="38" t="s">
        <v>8076</v>
      </c>
    </row>
    <row r="1659" spans="1:12" x14ac:dyDescent="0.3">
      <c r="A1659" s="85" t="s">
        <v>5803</v>
      </c>
      <c r="B1659" s="86" t="s">
        <v>8077</v>
      </c>
      <c r="C1659" s="87" t="s">
        <v>8078</v>
      </c>
      <c r="D1659" s="278"/>
      <c r="E1659" s="270">
        <f>+'Inventario riclass'!E341</f>
        <v>0</v>
      </c>
      <c r="F1659" s="37" t="s">
        <v>5804</v>
      </c>
      <c r="G1659" s="37" t="s">
        <v>5821</v>
      </c>
      <c r="H1659" s="37" t="s">
        <v>5799</v>
      </c>
      <c r="I1659" s="37">
        <v>2</v>
      </c>
      <c r="J1659" s="37" t="s">
        <v>5925</v>
      </c>
      <c r="K1659" s="37"/>
      <c r="L1659" s="38" t="s">
        <v>8076</v>
      </c>
    </row>
    <row r="1660" spans="1:12" x14ac:dyDescent="0.3">
      <c r="A1660" s="85" t="s">
        <v>5803</v>
      </c>
      <c r="B1660" s="86" t="s">
        <v>8079</v>
      </c>
      <c r="C1660" s="87" t="s">
        <v>8080</v>
      </c>
      <c r="D1660" s="278"/>
      <c r="E1660" s="270">
        <f>+'Inventario riclass'!E342</f>
        <v>0</v>
      </c>
      <c r="F1660" s="37" t="s">
        <v>5804</v>
      </c>
      <c r="G1660" s="37" t="s">
        <v>5821</v>
      </c>
      <c r="H1660" s="37" t="s">
        <v>5799</v>
      </c>
      <c r="I1660" s="37">
        <v>2</v>
      </c>
      <c r="J1660" s="37" t="s">
        <v>5925</v>
      </c>
      <c r="K1660" s="37"/>
      <c r="L1660" s="38" t="s">
        <v>8076</v>
      </c>
    </row>
    <row r="1661" spans="1:12" ht="26.25" customHeight="1" x14ac:dyDescent="0.3">
      <c r="A1661" s="85" t="s">
        <v>5803</v>
      </c>
      <c r="B1661" s="86" t="s">
        <v>8081</v>
      </c>
      <c r="C1661" s="87" t="s">
        <v>8082</v>
      </c>
      <c r="D1661" s="278"/>
      <c r="E1661" s="270">
        <f>+'Inventario riclass'!E343</f>
        <v>0</v>
      </c>
      <c r="F1661" s="37" t="s">
        <v>5804</v>
      </c>
      <c r="G1661" s="37" t="s">
        <v>5821</v>
      </c>
      <c r="H1661" s="37" t="s">
        <v>5799</v>
      </c>
      <c r="I1661" s="37">
        <v>2</v>
      </c>
      <c r="J1661" s="37" t="s">
        <v>5925</v>
      </c>
      <c r="K1661" s="37"/>
      <c r="L1661" s="38" t="s">
        <v>8076</v>
      </c>
    </row>
    <row r="1662" spans="1:12" x14ac:dyDescent="0.3">
      <c r="A1662" s="33" t="s">
        <v>5801</v>
      </c>
      <c r="B1662" s="34" t="s">
        <v>8083</v>
      </c>
      <c r="C1662" s="35" t="s">
        <v>8084</v>
      </c>
      <c r="D1662" s="407"/>
      <c r="E1662" s="321">
        <f>+E1663</f>
        <v>291696.18</v>
      </c>
      <c r="F1662" s="37"/>
      <c r="G1662" s="37"/>
      <c r="H1662" s="37"/>
      <c r="I1662" s="37"/>
      <c r="J1662" s="37"/>
      <c r="K1662" s="37"/>
      <c r="L1662" s="38"/>
    </row>
    <row r="1663" spans="1:12" x14ac:dyDescent="0.3">
      <c r="A1663" s="33" t="s">
        <v>5802</v>
      </c>
      <c r="B1663" s="39" t="s">
        <v>8085</v>
      </c>
      <c r="C1663" s="40" t="s">
        <v>8084</v>
      </c>
      <c r="D1663" s="278"/>
      <c r="E1663" s="271">
        <f>SUM(E1664:E1667)</f>
        <v>291696.18</v>
      </c>
      <c r="F1663" s="37"/>
      <c r="G1663" s="37"/>
      <c r="H1663" s="37"/>
      <c r="I1663" s="37"/>
      <c r="J1663" s="37"/>
      <c r="K1663" s="37"/>
      <c r="L1663" s="38"/>
    </row>
    <row r="1664" spans="1:12" x14ac:dyDescent="0.3">
      <c r="A1664" s="85" t="s">
        <v>5803</v>
      </c>
      <c r="B1664" s="86" t="s">
        <v>8086</v>
      </c>
      <c r="C1664" s="87" t="s">
        <v>8087</v>
      </c>
      <c r="D1664" s="278"/>
      <c r="E1664" s="270">
        <f>+'Inventario riclass'!E346</f>
        <v>82955.75</v>
      </c>
      <c r="F1664" s="37" t="s">
        <v>5804</v>
      </c>
      <c r="G1664" s="37" t="s">
        <v>5821</v>
      </c>
      <c r="H1664" s="37" t="s">
        <v>5799</v>
      </c>
      <c r="I1664" s="37">
        <v>2</v>
      </c>
      <c r="J1664" s="37" t="s">
        <v>5936</v>
      </c>
      <c r="K1664" s="37"/>
      <c r="L1664" s="38" t="s">
        <v>8076</v>
      </c>
    </row>
    <row r="1665" spans="1:12" x14ac:dyDescent="0.3">
      <c r="A1665" s="85" t="s">
        <v>5803</v>
      </c>
      <c r="B1665" s="86" t="s">
        <v>8088</v>
      </c>
      <c r="C1665" s="87" t="s">
        <v>8089</v>
      </c>
      <c r="D1665" s="278"/>
      <c r="E1665" s="270">
        <f>+'Inventario riclass'!E347</f>
        <v>26589.73</v>
      </c>
      <c r="F1665" s="37" t="s">
        <v>5804</v>
      </c>
      <c r="G1665" s="37" t="s">
        <v>5821</v>
      </c>
      <c r="H1665" s="37" t="s">
        <v>5799</v>
      </c>
      <c r="I1665" s="37">
        <v>2</v>
      </c>
      <c r="J1665" s="37" t="s">
        <v>5936</v>
      </c>
      <c r="K1665" s="37"/>
      <c r="L1665" s="38" t="s">
        <v>8076</v>
      </c>
    </row>
    <row r="1666" spans="1:12" x14ac:dyDescent="0.3">
      <c r="A1666" s="85" t="s">
        <v>5803</v>
      </c>
      <c r="B1666" s="86" t="s">
        <v>8090</v>
      </c>
      <c r="C1666" s="87" t="s">
        <v>8091</v>
      </c>
      <c r="D1666" s="278"/>
      <c r="E1666" s="270">
        <f>+'Inventario riclass'!E348</f>
        <v>0</v>
      </c>
      <c r="F1666" s="37" t="s">
        <v>5804</v>
      </c>
      <c r="G1666" s="37" t="s">
        <v>5821</v>
      </c>
      <c r="H1666" s="37" t="s">
        <v>5799</v>
      </c>
      <c r="I1666" s="37">
        <v>2</v>
      </c>
      <c r="J1666" s="37" t="s">
        <v>5936</v>
      </c>
      <c r="K1666" s="37"/>
      <c r="L1666" s="38" t="s">
        <v>8076</v>
      </c>
    </row>
    <row r="1667" spans="1:12" x14ac:dyDescent="0.3">
      <c r="A1667" s="85" t="s">
        <v>5803</v>
      </c>
      <c r="B1667" s="86" t="s">
        <v>8092</v>
      </c>
      <c r="C1667" s="87" t="s">
        <v>8093</v>
      </c>
      <c r="D1667" s="278"/>
      <c r="E1667" s="270">
        <f>+'Inventario riclass'!E349</f>
        <v>182150.7</v>
      </c>
      <c r="F1667" s="37" t="s">
        <v>5804</v>
      </c>
      <c r="G1667" s="37" t="s">
        <v>5821</v>
      </c>
      <c r="H1667" s="37" t="s">
        <v>5799</v>
      </c>
      <c r="I1667" s="37">
        <v>2</v>
      </c>
      <c r="J1667" s="37" t="s">
        <v>5936</v>
      </c>
      <c r="K1667" s="37"/>
      <c r="L1667" s="38" t="s">
        <v>8076</v>
      </c>
    </row>
    <row r="1668" spans="1:12" x14ac:dyDescent="0.3">
      <c r="A1668" s="33" t="s">
        <v>5801</v>
      </c>
      <c r="B1668" s="34" t="s">
        <v>8094</v>
      </c>
      <c r="C1668" s="35" t="s">
        <v>8095</v>
      </c>
      <c r="D1668" s="407"/>
      <c r="E1668" s="321">
        <f>+E1669</f>
        <v>56885.329999999994</v>
      </c>
      <c r="F1668" s="37"/>
      <c r="G1668" s="37"/>
      <c r="H1668" s="37"/>
      <c r="I1668" s="37"/>
      <c r="J1668" s="37"/>
      <c r="K1668" s="37"/>
      <c r="L1668" s="38"/>
    </row>
    <row r="1669" spans="1:12" x14ac:dyDescent="0.3">
      <c r="A1669" s="33" t="s">
        <v>5802</v>
      </c>
      <c r="B1669" s="39" t="s">
        <v>8096</v>
      </c>
      <c r="C1669" s="40" t="s">
        <v>8095</v>
      </c>
      <c r="D1669" s="278"/>
      <c r="E1669" s="271">
        <f>+E1670+E1671</f>
        <v>56885.329999999994</v>
      </c>
      <c r="F1669" s="37"/>
      <c r="G1669" s="37"/>
      <c r="H1669" s="37"/>
      <c r="I1669" s="37"/>
      <c r="J1669" s="37"/>
      <c r="K1669" s="37"/>
      <c r="L1669" s="38"/>
    </row>
    <row r="1670" spans="1:12" x14ac:dyDescent="0.3">
      <c r="A1670" s="85" t="s">
        <v>5803</v>
      </c>
      <c r="B1670" s="86" t="s">
        <v>8097</v>
      </c>
      <c r="C1670" s="87" t="s">
        <v>8098</v>
      </c>
      <c r="D1670" s="278"/>
      <c r="E1670" s="270">
        <f>+'Inventario riclass'!E352</f>
        <v>805.2</v>
      </c>
      <c r="F1670" s="37" t="s">
        <v>5804</v>
      </c>
      <c r="G1670" s="37" t="s">
        <v>5821</v>
      </c>
      <c r="H1670" s="37" t="s">
        <v>5799</v>
      </c>
      <c r="I1670" s="37">
        <v>2</v>
      </c>
      <c r="J1670" s="37" t="s">
        <v>5947</v>
      </c>
      <c r="K1670" s="37"/>
      <c r="L1670" s="38" t="s">
        <v>8076</v>
      </c>
    </row>
    <row r="1671" spans="1:12" x14ac:dyDescent="0.3">
      <c r="A1671" s="85" t="s">
        <v>5803</v>
      </c>
      <c r="B1671" s="86" t="s">
        <v>8099</v>
      </c>
      <c r="C1671" s="87" t="s">
        <v>8100</v>
      </c>
      <c r="D1671" s="278"/>
      <c r="E1671" s="270">
        <f>+'Inventario riclass'!E353</f>
        <v>56080.13</v>
      </c>
      <c r="F1671" s="37" t="s">
        <v>5804</v>
      </c>
      <c r="G1671" s="37" t="s">
        <v>5821</v>
      </c>
      <c r="H1671" s="37" t="s">
        <v>5799</v>
      </c>
      <c r="I1671" s="37">
        <v>2</v>
      </c>
      <c r="J1671" s="37" t="s">
        <v>5947</v>
      </c>
      <c r="K1671" s="37"/>
      <c r="L1671" s="38" t="s">
        <v>8076</v>
      </c>
    </row>
    <row r="1672" spans="1:12" x14ac:dyDescent="0.3">
      <c r="A1672" s="33" t="s">
        <v>5801</v>
      </c>
      <c r="B1672" s="34" t="s">
        <v>8101</v>
      </c>
      <c r="C1672" s="42" t="s">
        <v>9606</v>
      </c>
      <c r="D1672" s="408"/>
      <c r="E1672" s="321">
        <f>+E1673</f>
        <v>176358.11000000002</v>
      </c>
      <c r="F1672" s="37"/>
      <c r="G1672" s="37"/>
      <c r="H1672" s="37"/>
      <c r="I1672" s="37"/>
      <c r="J1672" s="37"/>
      <c r="K1672" s="37"/>
      <c r="L1672" s="38"/>
    </row>
    <row r="1673" spans="1:12" x14ac:dyDescent="0.3">
      <c r="A1673" s="33" t="s">
        <v>5802</v>
      </c>
      <c r="B1673" s="39" t="s">
        <v>8102</v>
      </c>
      <c r="C1673" s="40" t="s">
        <v>9606</v>
      </c>
      <c r="D1673" s="278"/>
      <c r="E1673" s="271">
        <f>SUM(E1674:E1676)</f>
        <v>176358.11000000002</v>
      </c>
      <c r="F1673" s="37"/>
      <c r="G1673" s="37"/>
      <c r="H1673" s="37"/>
      <c r="I1673" s="37"/>
      <c r="J1673" s="37"/>
      <c r="K1673" s="37"/>
      <c r="L1673" s="38"/>
    </row>
    <row r="1674" spans="1:12" x14ac:dyDescent="0.3">
      <c r="A1674" s="85" t="s">
        <v>5803</v>
      </c>
      <c r="B1674" s="86" t="s">
        <v>8103</v>
      </c>
      <c r="C1674" s="87" t="s">
        <v>8104</v>
      </c>
      <c r="D1674" s="278"/>
      <c r="E1674" s="270">
        <f>+'Inventario riclass'!E356</f>
        <v>0</v>
      </c>
      <c r="F1674" s="37" t="s">
        <v>5804</v>
      </c>
      <c r="G1674" s="37" t="s">
        <v>5821</v>
      </c>
      <c r="H1674" s="37" t="s">
        <v>5799</v>
      </c>
      <c r="I1674" s="37">
        <v>2</v>
      </c>
      <c r="J1674" s="37" t="s">
        <v>5954</v>
      </c>
      <c r="K1674" s="37"/>
      <c r="L1674" s="38" t="s">
        <v>8076</v>
      </c>
    </row>
    <row r="1675" spans="1:12" x14ac:dyDescent="0.3">
      <c r="A1675" s="85" t="s">
        <v>5803</v>
      </c>
      <c r="B1675" s="86" t="s">
        <v>8105</v>
      </c>
      <c r="C1675" s="87" t="s">
        <v>8106</v>
      </c>
      <c r="D1675" s="278"/>
      <c r="E1675" s="270">
        <f>+'Inventario riclass'!E357</f>
        <v>386.22</v>
      </c>
      <c r="F1675" s="37" t="s">
        <v>5804</v>
      </c>
      <c r="G1675" s="37" t="s">
        <v>5821</v>
      </c>
      <c r="H1675" s="37" t="s">
        <v>5799</v>
      </c>
      <c r="I1675" s="37">
        <v>2</v>
      </c>
      <c r="J1675" s="37" t="s">
        <v>5954</v>
      </c>
      <c r="K1675" s="37"/>
      <c r="L1675" s="38" t="s">
        <v>8076</v>
      </c>
    </row>
    <row r="1676" spans="1:12" x14ac:dyDescent="0.3">
      <c r="A1676" s="85" t="s">
        <v>5803</v>
      </c>
      <c r="B1676" s="86" t="s">
        <v>8107</v>
      </c>
      <c r="C1676" s="87" t="s">
        <v>8108</v>
      </c>
      <c r="D1676" s="278"/>
      <c r="E1676" s="270">
        <f>+'Inventario riclass'!E358</f>
        <v>175971.89</v>
      </c>
      <c r="F1676" s="37" t="s">
        <v>5804</v>
      </c>
      <c r="G1676" s="37" t="s">
        <v>5821</v>
      </c>
      <c r="H1676" s="37" t="s">
        <v>5799</v>
      </c>
      <c r="I1676" s="37">
        <v>2</v>
      </c>
      <c r="J1676" s="37" t="s">
        <v>5954</v>
      </c>
      <c r="K1676" s="37"/>
      <c r="L1676" s="38" t="s">
        <v>8076</v>
      </c>
    </row>
    <row r="1677" spans="1:12" x14ac:dyDescent="0.3">
      <c r="A1677" s="33" t="s">
        <v>5801</v>
      </c>
      <c r="B1677" s="34" t="s">
        <v>8109</v>
      </c>
      <c r="C1677" s="35" t="s">
        <v>8110</v>
      </c>
      <c r="D1677" s="407"/>
      <c r="E1677" s="321">
        <f>+E1678</f>
        <v>21420.97</v>
      </c>
      <c r="F1677" s="37"/>
      <c r="G1677" s="37"/>
      <c r="H1677" s="37"/>
      <c r="I1677" s="37"/>
      <c r="J1677" s="37"/>
      <c r="K1677" s="37"/>
      <c r="L1677" s="38"/>
    </row>
    <row r="1678" spans="1:12" x14ac:dyDescent="0.3">
      <c r="A1678" s="33" t="s">
        <v>5802</v>
      </c>
      <c r="B1678" s="39" t="s">
        <v>8111</v>
      </c>
      <c r="C1678" s="40" t="s">
        <v>8110</v>
      </c>
      <c r="D1678" s="278"/>
      <c r="E1678" s="271">
        <f>+E1679</f>
        <v>21420.97</v>
      </c>
      <c r="F1678" s="37"/>
      <c r="G1678" s="37"/>
      <c r="H1678" s="37"/>
      <c r="I1678" s="37"/>
      <c r="J1678" s="37"/>
      <c r="K1678" s="37"/>
      <c r="L1678" s="38"/>
    </row>
    <row r="1679" spans="1:12" x14ac:dyDescent="0.3">
      <c r="A1679" s="85" t="s">
        <v>5803</v>
      </c>
      <c r="B1679" s="86" t="s">
        <v>8112</v>
      </c>
      <c r="C1679" s="87" t="s">
        <v>8110</v>
      </c>
      <c r="D1679" s="278"/>
      <c r="E1679" s="270">
        <f>+'Inventario riclass'!E361</f>
        <v>21420.97</v>
      </c>
      <c r="F1679" s="37" t="s">
        <v>5804</v>
      </c>
      <c r="G1679" s="37" t="s">
        <v>5821</v>
      </c>
      <c r="H1679" s="37" t="s">
        <v>5799</v>
      </c>
      <c r="I1679" s="37">
        <v>2</v>
      </c>
      <c r="J1679" s="37" t="s">
        <v>5963</v>
      </c>
      <c r="K1679" s="37"/>
      <c r="L1679" s="38" t="s">
        <v>8076</v>
      </c>
    </row>
    <row r="1680" spans="1:12" x14ac:dyDescent="0.3">
      <c r="A1680" s="33" t="s">
        <v>5801</v>
      </c>
      <c r="B1680" s="34" t="s">
        <v>8113</v>
      </c>
      <c r="C1680" s="35" t="s">
        <v>8114</v>
      </c>
      <c r="D1680" s="407"/>
      <c r="E1680" s="321">
        <f>+E1681</f>
        <v>75034.959999999992</v>
      </c>
      <c r="F1680" s="37"/>
      <c r="G1680" s="37"/>
      <c r="H1680" s="37"/>
      <c r="I1680" s="37"/>
      <c r="J1680" s="37"/>
      <c r="K1680" s="37"/>
      <c r="L1680" s="38"/>
    </row>
    <row r="1681" spans="1:12" x14ac:dyDescent="0.3">
      <c r="A1681" s="33" t="s">
        <v>5802</v>
      </c>
      <c r="B1681" s="39" t="s">
        <v>8115</v>
      </c>
      <c r="C1681" s="40" t="s">
        <v>8114</v>
      </c>
      <c r="D1681" s="278"/>
      <c r="E1681" s="271">
        <f>SUM(E1682:E1687)</f>
        <v>75034.959999999992</v>
      </c>
      <c r="F1681" s="37"/>
      <c r="G1681" s="37"/>
      <c r="H1681" s="37"/>
      <c r="I1681" s="37"/>
      <c r="J1681" s="37"/>
      <c r="K1681" s="37"/>
      <c r="L1681" s="38"/>
    </row>
    <row r="1682" spans="1:12" x14ac:dyDescent="0.3">
      <c r="A1682" s="85" t="s">
        <v>5803</v>
      </c>
      <c r="B1682" s="86" t="s">
        <v>8116</v>
      </c>
      <c r="C1682" s="87" t="s">
        <v>8117</v>
      </c>
      <c r="D1682" s="278"/>
      <c r="E1682" s="270">
        <f>+'Inventario riclass'!E364</f>
        <v>0</v>
      </c>
      <c r="F1682" s="37" t="s">
        <v>5804</v>
      </c>
      <c r="G1682" s="37" t="s">
        <v>5821</v>
      </c>
      <c r="H1682" s="37" t="s">
        <v>5799</v>
      </c>
      <c r="I1682" s="37">
        <v>2</v>
      </c>
      <c r="J1682" s="37" t="s">
        <v>5963</v>
      </c>
      <c r="K1682" s="37"/>
      <c r="L1682" s="38" t="s">
        <v>8076</v>
      </c>
    </row>
    <row r="1683" spans="1:12" x14ac:dyDescent="0.3">
      <c r="A1683" s="85" t="s">
        <v>5803</v>
      </c>
      <c r="B1683" s="86" t="s">
        <v>8118</v>
      </c>
      <c r="C1683" s="87" t="s">
        <v>8119</v>
      </c>
      <c r="D1683" s="278"/>
      <c r="E1683" s="270">
        <f>+'Inventario riclass'!E365</f>
        <v>54746.87</v>
      </c>
      <c r="F1683" s="37" t="s">
        <v>5804</v>
      </c>
      <c r="G1683" s="37" t="s">
        <v>5821</v>
      </c>
      <c r="H1683" s="37" t="s">
        <v>5799</v>
      </c>
      <c r="I1683" s="37">
        <v>2</v>
      </c>
      <c r="J1683" s="37" t="s">
        <v>5963</v>
      </c>
      <c r="K1683" s="37"/>
      <c r="L1683" s="38" t="s">
        <v>8076</v>
      </c>
    </row>
    <row r="1684" spans="1:12" x14ac:dyDescent="0.3">
      <c r="A1684" s="85" t="s">
        <v>5803</v>
      </c>
      <c r="B1684" s="86" t="s">
        <v>8120</v>
      </c>
      <c r="C1684" s="87" t="s">
        <v>8121</v>
      </c>
      <c r="D1684" s="278"/>
      <c r="E1684" s="270">
        <f>+'Inventario riclass'!E366</f>
        <v>12092.41</v>
      </c>
      <c r="F1684" s="37" t="s">
        <v>5804</v>
      </c>
      <c r="G1684" s="37" t="s">
        <v>5821</v>
      </c>
      <c r="H1684" s="37" t="s">
        <v>5799</v>
      </c>
      <c r="I1684" s="37">
        <v>2</v>
      </c>
      <c r="J1684" s="37" t="s">
        <v>5963</v>
      </c>
      <c r="K1684" s="37"/>
      <c r="L1684" s="38" t="s">
        <v>8076</v>
      </c>
    </row>
    <row r="1685" spans="1:12" x14ac:dyDescent="0.3">
      <c r="A1685" s="85" t="s">
        <v>5803</v>
      </c>
      <c r="B1685" s="86" t="s">
        <v>8122</v>
      </c>
      <c r="C1685" s="87" t="s">
        <v>8123</v>
      </c>
      <c r="D1685" s="278"/>
      <c r="E1685" s="270">
        <f>+'Inventario riclass'!E367</f>
        <v>4731.34</v>
      </c>
      <c r="F1685" s="37" t="s">
        <v>5804</v>
      </c>
      <c r="G1685" s="37" t="s">
        <v>5821</v>
      </c>
      <c r="H1685" s="37" t="s">
        <v>5799</v>
      </c>
      <c r="I1685" s="37">
        <v>2</v>
      </c>
      <c r="J1685" s="37" t="s">
        <v>5963</v>
      </c>
      <c r="K1685" s="37"/>
      <c r="L1685" s="38" t="s">
        <v>8076</v>
      </c>
    </row>
    <row r="1686" spans="1:12" x14ac:dyDescent="0.3">
      <c r="A1686" s="85" t="s">
        <v>5803</v>
      </c>
      <c r="B1686" s="86" t="s">
        <v>8124</v>
      </c>
      <c r="C1686" s="87" t="s">
        <v>8125</v>
      </c>
      <c r="D1686" s="278"/>
      <c r="E1686" s="270">
        <f>+'Inventario riclass'!E368</f>
        <v>2642.15</v>
      </c>
      <c r="F1686" s="37" t="s">
        <v>5804</v>
      </c>
      <c r="G1686" s="37" t="s">
        <v>5821</v>
      </c>
      <c r="H1686" s="37" t="s">
        <v>5799</v>
      </c>
      <c r="I1686" s="37">
        <v>2</v>
      </c>
      <c r="J1686" s="37" t="s">
        <v>5963</v>
      </c>
      <c r="K1686" s="37"/>
      <c r="L1686" s="38" t="s">
        <v>8076</v>
      </c>
    </row>
    <row r="1687" spans="1:12" x14ac:dyDescent="0.3">
      <c r="A1687" s="85" t="s">
        <v>5803</v>
      </c>
      <c r="B1687" s="86" t="s">
        <v>8126</v>
      </c>
      <c r="C1687" s="87" t="s">
        <v>8127</v>
      </c>
      <c r="D1687" s="278"/>
      <c r="E1687" s="270">
        <f>+'Inventario riclass'!E369</f>
        <v>822.19</v>
      </c>
      <c r="F1687" s="37" t="s">
        <v>5804</v>
      </c>
      <c r="G1687" s="37" t="s">
        <v>5821</v>
      </c>
      <c r="H1687" s="37" t="s">
        <v>5799</v>
      </c>
      <c r="I1687" s="37">
        <v>2</v>
      </c>
      <c r="J1687" s="37" t="s">
        <v>5963</v>
      </c>
      <c r="K1687" s="37"/>
      <c r="L1687" s="38" t="s">
        <v>8076</v>
      </c>
    </row>
    <row r="1688" spans="1:12" x14ac:dyDescent="0.3">
      <c r="A1688" s="33" t="s">
        <v>5801</v>
      </c>
      <c r="B1688" s="34" t="s">
        <v>8128</v>
      </c>
      <c r="C1688" s="35" t="s">
        <v>8129</v>
      </c>
      <c r="D1688" s="407"/>
      <c r="E1688" s="321">
        <f>+E1689</f>
        <v>0</v>
      </c>
      <c r="F1688" s="37"/>
      <c r="G1688" s="37"/>
      <c r="H1688" s="37"/>
      <c r="I1688" s="37"/>
      <c r="J1688" s="37"/>
      <c r="K1688" s="37"/>
      <c r="L1688" s="38"/>
    </row>
    <row r="1689" spans="1:12" x14ac:dyDescent="0.3">
      <c r="A1689" s="33" t="s">
        <v>5802</v>
      </c>
      <c r="B1689" s="39" t="s">
        <v>8130</v>
      </c>
      <c r="C1689" s="40" t="s">
        <v>8129</v>
      </c>
      <c r="D1689" s="278"/>
      <c r="E1689" s="271">
        <f>+E1690+E1691</f>
        <v>0</v>
      </c>
      <c r="F1689" s="37"/>
      <c r="G1689" s="37"/>
      <c r="H1689" s="37"/>
      <c r="I1689" s="37"/>
      <c r="J1689" s="37"/>
      <c r="K1689" s="37"/>
      <c r="L1689" s="38"/>
    </row>
    <row r="1690" spans="1:12" x14ac:dyDescent="0.3">
      <c r="A1690" s="85" t="s">
        <v>5803</v>
      </c>
      <c r="B1690" s="86" t="s">
        <v>8131</v>
      </c>
      <c r="C1690" s="87" t="s">
        <v>8132</v>
      </c>
      <c r="D1690" s="278"/>
      <c r="E1690" s="270">
        <f>+'Inventario riclass'!E372</f>
        <v>0</v>
      </c>
      <c r="F1690" s="37" t="s">
        <v>5804</v>
      </c>
      <c r="G1690" s="37" t="s">
        <v>5821</v>
      </c>
      <c r="H1690" s="37" t="s">
        <v>5799</v>
      </c>
      <c r="I1690" s="37">
        <v>2</v>
      </c>
      <c r="J1690" s="37" t="s">
        <v>5982</v>
      </c>
      <c r="K1690" s="37"/>
      <c r="L1690" s="38" t="s">
        <v>8076</v>
      </c>
    </row>
    <row r="1691" spans="1:12" x14ac:dyDescent="0.3">
      <c r="A1691" s="85" t="s">
        <v>5803</v>
      </c>
      <c r="B1691" s="86" t="s">
        <v>8133</v>
      </c>
      <c r="C1691" s="87" t="s">
        <v>8134</v>
      </c>
      <c r="D1691" s="278"/>
      <c r="E1691" s="270">
        <f>+'Inventario riclass'!E373</f>
        <v>0</v>
      </c>
      <c r="F1691" s="37" t="s">
        <v>5804</v>
      </c>
      <c r="G1691" s="37" t="s">
        <v>5821</v>
      </c>
      <c r="H1691" s="37" t="s">
        <v>5799</v>
      </c>
      <c r="I1691" s="37">
        <v>2</v>
      </c>
      <c r="J1691" s="37" t="s">
        <v>5982</v>
      </c>
      <c r="K1691" s="37"/>
      <c r="L1691" s="38" t="s">
        <v>8076</v>
      </c>
    </row>
    <row r="1692" spans="1:12" x14ac:dyDescent="0.3">
      <c r="A1692" s="33" t="s">
        <v>5801</v>
      </c>
      <c r="B1692" s="34" t="s">
        <v>8135</v>
      </c>
      <c r="C1692" s="35" t="s">
        <v>8136</v>
      </c>
      <c r="D1692" s="407"/>
      <c r="E1692" s="321">
        <f>+E1693</f>
        <v>8795596.0399999991</v>
      </c>
      <c r="F1692" s="37"/>
      <c r="G1692" s="37"/>
      <c r="H1692" s="37"/>
      <c r="I1692" s="37"/>
      <c r="J1692" s="37"/>
      <c r="K1692" s="37"/>
      <c r="L1692" s="38"/>
    </row>
    <row r="1693" spans="1:12" x14ac:dyDescent="0.3">
      <c r="A1693" s="33" t="s">
        <v>5802</v>
      </c>
      <c r="B1693" s="39" t="s">
        <v>8137</v>
      </c>
      <c r="C1693" s="40" t="s">
        <v>8136</v>
      </c>
      <c r="D1693" s="278"/>
      <c r="E1693" s="271">
        <f>SUM(E1694:E1712)</f>
        <v>8795596.0399999991</v>
      </c>
      <c r="F1693" s="37"/>
      <c r="G1693" s="37"/>
      <c r="H1693" s="37"/>
      <c r="I1693" s="37"/>
      <c r="J1693" s="37"/>
      <c r="K1693" s="37"/>
      <c r="L1693" s="38"/>
    </row>
    <row r="1694" spans="1:12" x14ac:dyDescent="0.3">
      <c r="A1694" s="85" t="s">
        <v>5803</v>
      </c>
      <c r="B1694" s="86" t="s">
        <v>8138</v>
      </c>
      <c r="C1694" s="87" t="s">
        <v>8139</v>
      </c>
      <c r="D1694" s="278"/>
      <c r="E1694" s="270">
        <f>+'Inventario riclass'!E376</f>
        <v>640654.02</v>
      </c>
      <c r="F1694" s="37" t="s">
        <v>5804</v>
      </c>
      <c r="G1694" s="37" t="s">
        <v>5821</v>
      </c>
      <c r="H1694" s="37" t="s">
        <v>5799</v>
      </c>
      <c r="I1694" s="37">
        <v>2</v>
      </c>
      <c r="J1694" s="37" t="s">
        <v>5989</v>
      </c>
      <c r="K1694" s="37"/>
      <c r="L1694" s="38" t="s">
        <v>8076</v>
      </c>
    </row>
    <row r="1695" spans="1:12" x14ac:dyDescent="0.3">
      <c r="A1695" s="85" t="s">
        <v>5803</v>
      </c>
      <c r="B1695" s="86" t="s">
        <v>8140</v>
      </c>
      <c r="C1695" s="90" t="s">
        <v>8141</v>
      </c>
      <c r="D1695" s="279"/>
      <c r="E1695" s="270">
        <f>+'Inventario riclass'!E377</f>
        <v>991113.39</v>
      </c>
      <c r="F1695" s="37" t="s">
        <v>5804</v>
      </c>
      <c r="G1695" s="37" t="s">
        <v>5821</v>
      </c>
      <c r="H1695" s="37" t="s">
        <v>5799</v>
      </c>
      <c r="I1695" s="37">
        <v>2</v>
      </c>
      <c r="J1695" s="37" t="s">
        <v>5989</v>
      </c>
      <c r="K1695" s="37"/>
      <c r="L1695" s="38" t="s">
        <v>8076</v>
      </c>
    </row>
    <row r="1696" spans="1:12" x14ac:dyDescent="0.3">
      <c r="A1696" s="85" t="s">
        <v>5803</v>
      </c>
      <c r="B1696" s="86" t="s">
        <v>8142</v>
      </c>
      <c r="C1696" s="87" t="s">
        <v>8143</v>
      </c>
      <c r="D1696" s="278"/>
      <c r="E1696" s="270">
        <f>+'Inventario riclass'!E378</f>
        <v>393538.32</v>
      </c>
      <c r="F1696" s="37" t="s">
        <v>5804</v>
      </c>
      <c r="G1696" s="37" t="s">
        <v>5821</v>
      </c>
      <c r="H1696" s="37" t="s">
        <v>5799</v>
      </c>
      <c r="I1696" s="37">
        <v>2</v>
      </c>
      <c r="J1696" s="37" t="s">
        <v>5989</v>
      </c>
      <c r="K1696" s="37"/>
      <c r="L1696" s="38" t="s">
        <v>8076</v>
      </c>
    </row>
    <row r="1697" spans="1:12" x14ac:dyDescent="0.3">
      <c r="A1697" s="85" t="s">
        <v>5803</v>
      </c>
      <c r="B1697" s="86" t="s">
        <v>8144</v>
      </c>
      <c r="C1697" s="87" t="s">
        <v>8145</v>
      </c>
      <c r="D1697" s="278"/>
      <c r="E1697" s="270">
        <f>+'Inventario riclass'!E379</f>
        <v>67315.34</v>
      </c>
      <c r="F1697" s="37" t="s">
        <v>5804</v>
      </c>
      <c r="G1697" s="37" t="s">
        <v>5821</v>
      </c>
      <c r="H1697" s="37" t="s">
        <v>5799</v>
      </c>
      <c r="I1697" s="37">
        <v>2</v>
      </c>
      <c r="J1697" s="37" t="s">
        <v>5989</v>
      </c>
      <c r="K1697" s="37"/>
      <c r="L1697" s="38" t="s">
        <v>8076</v>
      </c>
    </row>
    <row r="1698" spans="1:12" x14ac:dyDescent="0.3">
      <c r="A1698" s="85" t="s">
        <v>5803</v>
      </c>
      <c r="B1698" s="86" t="s">
        <v>8146</v>
      </c>
      <c r="C1698" s="87" t="s">
        <v>8147</v>
      </c>
      <c r="D1698" s="278"/>
      <c r="E1698" s="270">
        <f>+'Inventario riclass'!E380</f>
        <v>667618.79</v>
      </c>
      <c r="F1698" s="37" t="s">
        <v>5804</v>
      </c>
      <c r="G1698" s="37" t="s">
        <v>5821</v>
      </c>
      <c r="H1698" s="37" t="s">
        <v>5799</v>
      </c>
      <c r="I1698" s="37">
        <v>2</v>
      </c>
      <c r="J1698" s="37" t="s">
        <v>5989</v>
      </c>
      <c r="K1698" s="37"/>
      <c r="L1698" s="38" t="s">
        <v>8076</v>
      </c>
    </row>
    <row r="1699" spans="1:12" x14ac:dyDescent="0.3">
      <c r="A1699" s="85" t="s">
        <v>5803</v>
      </c>
      <c r="B1699" s="86" t="s">
        <v>8148</v>
      </c>
      <c r="C1699" s="87" t="s">
        <v>8149</v>
      </c>
      <c r="D1699" s="278"/>
      <c r="E1699" s="270">
        <f>+'Inventario riclass'!E381</f>
        <v>0</v>
      </c>
      <c r="F1699" s="37" t="s">
        <v>5804</v>
      </c>
      <c r="G1699" s="37" t="s">
        <v>5821</v>
      </c>
      <c r="H1699" s="37" t="s">
        <v>5799</v>
      </c>
      <c r="I1699" s="37">
        <v>2</v>
      </c>
      <c r="J1699" s="37" t="s">
        <v>5989</v>
      </c>
      <c r="K1699" s="37"/>
      <c r="L1699" s="38" t="s">
        <v>8076</v>
      </c>
    </row>
    <row r="1700" spans="1:12" x14ac:dyDescent="0.3">
      <c r="A1700" s="85" t="s">
        <v>5803</v>
      </c>
      <c r="B1700" s="86" t="s">
        <v>8150</v>
      </c>
      <c r="C1700" s="87" t="s">
        <v>8151</v>
      </c>
      <c r="D1700" s="278"/>
      <c r="E1700" s="270">
        <f>+'Inventario riclass'!E382</f>
        <v>74196.37</v>
      </c>
      <c r="F1700" s="37" t="s">
        <v>5804</v>
      </c>
      <c r="G1700" s="37" t="s">
        <v>5821</v>
      </c>
      <c r="H1700" s="37" t="s">
        <v>5799</v>
      </c>
      <c r="I1700" s="37">
        <v>2</v>
      </c>
      <c r="J1700" s="37" t="s">
        <v>5989</v>
      </c>
      <c r="K1700" s="37"/>
      <c r="L1700" s="38" t="s">
        <v>8076</v>
      </c>
    </row>
    <row r="1701" spans="1:12" x14ac:dyDescent="0.3">
      <c r="A1701" s="85" t="s">
        <v>5803</v>
      </c>
      <c r="B1701" s="86" t="s">
        <v>8152</v>
      </c>
      <c r="C1701" s="87" t="s">
        <v>8153</v>
      </c>
      <c r="D1701" s="278"/>
      <c r="E1701" s="270">
        <f>+'Inventario riclass'!E383</f>
        <v>1562.96</v>
      </c>
      <c r="F1701" s="37" t="s">
        <v>5804</v>
      </c>
      <c r="G1701" s="37" t="s">
        <v>5821</v>
      </c>
      <c r="H1701" s="37" t="s">
        <v>5799</v>
      </c>
      <c r="I1701" s="37">
        <v>2</v>
      </c>
      <c r="J1701" s="37" t="s">
        <v>6004</v>
      </c>
      <c r="K1701" s="37"/>
      <c r="L1701" s="38" t="s">
        <v>8076</v>
      </c>
    </row>
    <row r="1702" spans="1:12" x14ac:dyDescent="0.3">
      <c r="A1702" s="85" t="s">
        <v>5803</v>
      </c>
      <c r="B1702" s="86" t="s">
        <v>8154</v>
      </c>
      <c r="C1702" s="87" t="s">
        <v>8155</v>
      </c>
      <c r="D1702" s="278"/>
      <c r="E1702" s="270">
        <f>+'Inventario riclass'!E384</f>
        <v>5592.23</v>
      </c>
      <c r="F1702" s="37" t="s">
        <v>5804</v>
      </c>
      <c r="G1702" s="37" t="s">
        <v>5821</v>
      </c>
      <c r="H1702" s="37" t="s">
        <v>5799</v>
      </c>
      <c r="I1702" s="37">
        <v>2</v>
      </c>
      <c r="J1702" s="37" t="s">
        <v>6004</v>
      </c>
      <c r="K1702" s="37"/>
      <c r="L1702" s="38" t="s">
        <v>8076</v>
      </c>
    </row>
    <row r="1703" spans="1:12" x14ac:dyDescent="0.3">
      <c r="A1703" s="85" t="s">
        <v>5803</v>
      </c>
      <c r="B1703" s="86" t="s">
        <v>8156</v>
      </c>
      <c r="C1703" s="87" t="s">
        <v>8157</v>
      </c>
      <c r="D1703" s="278"/>
      <c r="E1703" s="270">
        <f>+'Inventario riclass'!E385</f>
        <v>0</v>
      </c>
      <c r="F1703" s="37" t="s">
        <v>5804</v>
      </c>
      <c r="G1703" s="37" t="s">
        <v>5821</v>
      </c>
      <c r="H1703" s="37" t="s">
        <v>5799</v>
      </c>
      <c r="I1703" s="37">
        <v>2</v>
      </c>
      <c r="J1703" s="37" t="s">
        <v>6004</v>
      </c>
      <c r="K1703" s="37"/>
      <c r="L1703" s="38" t="s">
        <v>8076</v>
      </c>
    </row>
    <row r="1704" spans="1:12" x14ac:dyDescent="0.3">
      <c r="A1704" s="85" t="s">
        <v>5803</v>
      </c>
      <c r="B1704" s="86" t="s">
        <v>8158</v>
      </c>
      <c r="C1704" s="87" t="s">
        <v>8159</v>
      </c>
      <c r="D1704" s="278"/>
      <c r="E1704" s="270">
        <f>+'Inventario riclass'!E386</f>
        <v>3323328.17</v>
      </c>
      <c r="F1704" s="37" t="s">
        <v>5804</v>
      </c>
      <c r="G1704" s="37" t="s">
        <v>5821</v>
      </c>
      <c r="H1704" s="37" t="s">
        <v>5799</v>
      </c>
      <c r="I1704" s="37">
        <v>2</v>
      </c>
      <c r="J1704" s="37" t="s">
        <v>6004</v>
      </c>
      <c r="K1704" s="37"/>
      <c r="L1704" s="38" t="s">
        <v>8076</v>
      </c>
    </row>
    <row r="1705" spans="1:12" x14ac:dyDescent="0.3">
      <c r="A1705" s="85" t="s">
        <v>5803</v>
      </c>
      <c r="B1705" s="86" t="s">
        <v>8160</v>
      </c>
      <c r="C1705" s="87" t="s">
        <v>8161</v>
      </c>
      <c r="D1705" s="278"/>
      <c r="E1705" s="270">
        <f>+'Inventario riclass'!E387</f>
        <v>0</v>
      </c>
      <c r="F1705" s="37" t="s">
        <v>5804</v>
      </c>
      <c r="G1705" s="37" t="s">
        <v>5821</v>
      </c>
      <c r="H1705" s="37" t="s">
        <v>5799</v>
      </c>
      <c r="I1705" s="37">
        <v>2</v>
      </c>
      <c r="J1705" s="37" t="s">
        <v>6004</v>
      </c>
      <c r="K1705" s="37"/>
      <c r="L1705" s="38" t="s">
        <v>8076</v>
      </c>
    </row>
    <row r="1706" spans="1:12" x14ac:dyDescent="0.3">
      <c r="A1706" s="85" t="s">
        <v>5803</v>
      </c>
      <c r="B1706" s="86" t="s">
        <v>8162</v>
      </c>
      <c r="C1706" s="87" t="s">
        <v>8163</v>
      </c>
      <c r="D1706" s="278"/>
      <c r="E1706" s="270">
        <f>+'Inventario riclass'!E388</f>
        <v>26588.3</v>
      </c>
      <c r="F1706" s="37" t="s">
        <v>5804</v>
      </c>
      <c r="G1706" s="37" t="s">
        <v>5821</v>
      </c>
      <c r="H1706" s="37" t="s">
        <v>5799</v>
      </c>
      <c r="I1706" s="37">
        <v>2</v>
      </c>
      <c r="J1706" s="37" t="s">
        <v>5982</v>
      </c>
      <c r="K1706" s="37"/>
      <c r="L1706" s="38" t="s">
        <v>8076</v>
      </c>
    </row>
    <row r="1707" spans="1:12" x14ac:dyDescent="0.3">
      <c r="A1707" s="85" t="s">
        <v>5803</v>
      </c>
      <c r="B1707" s="86" t="s">
        <v>8164</v>
      </c>
      <c r="C1707" s="87" t="s">
        <v>8165</v>
      </c>
      <c r="D1707" s="278"/>
      <c r="E1707" s="270">
        <f>+'Inventario riclass'!E389</f>
        <v>0</v>
      </c>
      <c r="F1707" s="37" t="s">
        <v>5804</v>
      </c>
      <c r="G1707" s="37" t="s">
        <v>5821</v>
      </c>
      <c r="H1707" s="37" t="s">
        <v>5799</v>
      </c>
      <c r="I1707" s="37">
        <v>2</v>
      </c>
      <c r="J1707" s="37" t="s">
        <v>5982</v>
      </c>
      <c r="K1707" s="37"/>
      <c r="L1707" s="38" t="s">
        <v>8076</v>
      </c>
    </row>
    <row r="1708" spans="1:12" x14ac:dyDescent="0.3">
      <c r="A1708" s="85" t="s">
        <v>5803</v>
      </c>
      <c r="B1708" s="86" t="s">
        <v>8166</v>
      </c>
      <c r="C1708" s="87" t="s">
        <v>8167</v>
      </c>
      <c r="D1708" s="278"/>
      <c r="E1708" s="270">
        <f>+'Inventario riclass'!E390</f>
        <v>20736.09</v>
      </c>
      <c r="F1708" s="37" t="s">
        <v>5804</v>
      </c>
      <c r="G1708" s="37" t="s">
        <v>5821</v>
      </c>
      <c r="H1708" s="37" t="s">
        <v>5799</v>
      </c>
      <c r="I1708" s="37">
        <v>2</v>
      </c>
      <c r="J1708" s="37" t="s">
        <v>5989</v>
      </c>
      <c r="K1708" s="37"/>
      <c r="L1708" s="38" t="s">
        <v>8076</v>
      </c>
    </row>
    <row r="1709" spans="1:12" x14ac:dyDescent="0.3">
      <c r="A1709" s="85" t="s">
        <v>5803</v>
      </c>
      <c r="B1709" s="86" t="s">
        <v>8168</v>
      </c>
      <c r="C1709" s="87" t="s">
        <v>8169</v>
      </c>
      <c r="D1709" s="278"/>
      <c r="E1709" s="270">
        <f>+'Inventario riclass'!E391</f>
        <v>0</v>
      </c>
      <c r="F1709" s="37" t="s">
        <v>5804</v>
      </c>
      <c r="G1709" s="37" t="s">
        <v>5821</v>
      </c>
      <c r="H1709" s="37" t="s">
        <v>5799</v>
      </c>
      <c r="I1709" s="37">
        <v>2</v>
      </c>
      <c r="J1709" s="37" t="s">
        <v>5989</v>
      </c>
      <c r="K1709" s="37"/>
      <c r="L1709" s="38" t="s">
        <v>8076</v>
      </c>
    </row>
    <row r="1710" spans="1:12" x14ac:dyDescent="0.3">
      <c r="A1710" s="85" t="s">
        <v>5803</v>
      </c>
      <c r="B1710" s="86" t="s">
        <v>8170</v>
      </c>
      <c r="C1710" s="87" t="s">
        <v>8171</v>
      </c>
      <c r="D1710" s="278"/>
      <c r="E1710" s="270">
        <f>+'Inventario riclass'!E392</f>
        <v>78430.149999999994</v>
      </c>
      <c r="F1710" s="37" t="s">
        <v>5804</v>
      </c>
      <c r="G1710" s="37" t="s">
        <v>5821</v>
      </c>
      <c r="H1710" s="37" t="s">
        <v>5799</v>
      </c>
      <c r="I1710" s="37">
        <v>2</v>
      </c>
      <c r="J1710" s="37" t="s">
        <v>5989</v>
      </c>
      <c r="K1710" s="37"/>
      <c r="L1710" s="38" t="s">
        <v>8076</v>
      </c>
    </row>
    <row r="1711" spans="1:12" x14ac:dyDescent="0.3">
      <c r="A1711" s="85" t="s">
        <v>5803</v>
      </c>
      <c r="B1711" s="86" t="s">
        <v>8172</v>
      </c>
      <c r="C1711" s="87" t="s">
        <v>8173</v>
      </c>
      <c r="D1711" s="278"/>
      <c r="E1711" s="270">
        <f>+'Inventario riclass'!E393</f>
        <v>2237006.5699999998</v>
      </c>
      <c r="F1711" s="37" t="s">
        <v>5804</v>
      </c>
      <c r="G1711" s="37" t="s">
        <v>5821</v>
      </c>
      <c r="H1711" s="37" t="s">
        <v>5799</v>
      </c>
      <c r="I1711" s="37">
        <v>2</v>
      </c>
      <c r="J1711" s="37" t="s">
        <v>5989</v>
      </c>
      <c r="K1711" s="37"/>
      <c r="L1711" s="38" t="s">
        <v>8076</v>
      </c>
    </row>
    <row r="1712" spans="1:12" x14ac:dyDescent="0.3">
      <c r="A1712" s="85" t="s">
        <v>5803</v>
      </c>
      <c r="B1712" s="86" t="s">
        <v>8174</v>
      </c>
      <c r="C1712" s="87" t="s">
        <v>8175</v>
      </c>
      <c r="D1712" s="278"/>
      <c r="E1712" s="270">
        <f>+'Inventario riclass'!E394</f>
        <v>267915.33999999997</v>
      </c>
      <c r="F1712" s="37" t="s">
        <v>5804</v>
      </c>
      <c r="G1712" s="37" t="s">
        <v>5821</v>
      </c>
      <c r="H1712" s="37" t="s">
        <v>5799</v>
      </c>
      <c r="I1712" s="37">
        <v>2</v>
      </c>
      <c r="J1712" s="37" t="s">
        <v>5989</v>
      </c>
      <c r="K1712" s="37"/>
      <c r="L1712" s="38" t="s">
        <v>8076</v>
      </c>
    </row>
    <row r="1713" spans="1:12" x14ac:dyDescent="0.3">
      <c r="A1713" s="33" t="s">
        <v>5801</v>
      </c>
      <c r="B1713" s="34" t="s">
        <v>8176</v>
      </c>
      <c r="C1713" s="35" t="s">
        <v>8177</v>
      </c>
      <c r="D1713" s="407"/>
      <c r="E1713" s="321">
        <f>+E1714</f>
        <v>0</v>
      </c>
      <c r="F1713" s="37"/>
      <c r="G1713" s="37"/>
      <c r="H1713" s="37"/>
      <c r="I1713" s="37"/>
      <c r="J1713" s="37"/>
      <c r="K1713" s="37"/>
      <c r="L1713" s="38"/>
    </row>
    <row r="1714" spans="1:12" x14ac:dyDescent="0.3">
      <c r="A1714" s="33" t="s">
        <v>5802</v>
      </c>
      <c r="B1714" s="39" t="s">
        <v>8178</v>
      </c>
      <c r="C1714" s="40" t="s">
        <v>8177</v>
      </c>
      <c r="D1714" s="278"/>
      <c r="E1714" s="271">
        <f>SUM(E1715:E1717)</f>
        <v>0</v>
      </c>
      <c r="F1714" s="37"/>
      <c r="G1714" s="37"/>
      <c r="H1714" s="37"/>
      <c r="I1714" s="37"/>
      <c r="J1714" s="37"/>
      <c r="K1714" s="37"/>
      <c r="L1714" s="38"/>
    </row>
    <row r="1715" spans="1:12" x14ac:dyDescent="0.3">
      <c r="A1715" s="85" t="s">
        <v>5803</v>
      </c>
      <c r="B1715" s="86" t="s">
        <v>8179</v>
      </c>
      <c r="C1715" s="87" t="s">
        <v>8180</v>
      </c>
      <c r="D1715" s="278"/>
      <c r="E1715" s="270">
        <f>+'Inventario riclass'!E397</f>
        <v>0</v>
      </c>
      <c r="F1715" s="37" t="s">
        <v>5804</v>
      </c>
      <c r="G1715" s="37" t="s">
        <v>5821</v>
      </c>
      <c r="H1715" s="37" t="s">
        <v>5799</v>
      </c>
      <c r="I1715" s="37">
        <v>2</v>
      </c>
      <c r="J1715" s="37" t="s">
        <v>5982</v>
      </c>
      <c r="K1715" s="37"/>
      <c r="L1715" s="38" t="s">
        <v>8076</v>
      </c>
    </row>
    <row r="1716" spans="1:12" x14ac:dyDescent="0.3">
      <c r="A1716" s="85" t="s">
        <v>5803</v>
      </c>
      <c r="B1716" s="86" t="s">
        <v>8181</v>
      </c>
      <c r="C1716" s="87" t="s">
        <v>8182</v>
      </c>
      <c r="D1716" s="278"/>
      <c r="E1716" s="270">
        <f>+'Inventario riclass'!E398</f>
        <v>0</v>
      </c>
      <c r="F1716" s="37" t="s">
        <v>5804</v>
      </c>
      <c r="G1716" s="37" t="s">
        <v>5821</v>
      </c>
      <c r="H1716" s="37" t="s">
        <v>5799</v>
      </c>
      <c r="I1716" s="37">
        <v>2</v>
      </c>
      <c r="J1716" s="37" t="s">
        <v>5982</v>
      </c>
      <c r="K1716" s="37"/>
      <c r="L1716" s="38" t="s">
        <v>8076</v>
      </c>
    </row>
    <row r="1717" spans="1:12" x14ac:dyDescent="0.3">
      <c r="A1717" s="85" t="s">
        <v>5803</v>
      </c>
      <c r="B1717" s="86" t="s">
        <v>8183</v>
      </c>
      <c r="C1717" s="87" t="s">
        <v>8184</v>
      </c>
      <c r="D1717" s="278"/>
      <c r="E1717" s="270">
        <f>+'Inventario riclass'!E399</f>
        <v>0</v>
      </c>
      <c r="F1717" s="37" t="s">
        <v>5804</v>
      </c>
      <c r="G1717" s="37" t="s">
        <v>5821</v>
      </c>
      <c r="H1717" s="37" t="s">
        <v>5799</v>
      </c>
      <c r="I1717" s="37">
        <v>2</v>
      </c>
      <c r="J1717" s="37" t="s">
        <v>5982</v>
      </c>
      <c r="K1717" s="37"/>
      <c r="L1717" s="38" t="s">
        <v>8076</v>
      </c>
    </row>
    <row r="1718" spans="1:12" x14ac:dyDescent="0.3">
      <c r="A1718" s="27" t="s">
        <v>5800</v>
      </c>
      <c r="B1718" s="28" t="s">
        <v>8185</v>
      </c>
      <c r="C1718" s="29" t="s">
        <v>8186</v>
      </c>
      <c r="D1718" s="407"/>
      <c r="E1718" s="320">
        <f>+E1719+E1722+E1725+E1728+E1731</f>
        <v>74633.22</v>
      </c>
      <c r="F1718" s="31"/>
      <c r="G1718" s="31"/>
      <c r="H1718" s="31"/>
      <c r="I1718" s="31"/>
      <c r="J1718" s="31"/>
      <c r="K1718" s="31"/>
      <c r="L1718" s="32"/>
    </row>
    <row r="1719" spans="1:12" x14ac:dyDescent="0.3">
      <c r="A1719" s="33" t="s">
        <v>5801</v>
      </c>
      <c r="B1719" s="34" t="s">
        <v>8187</v>
      </c>
      <c r="C1719" s="35" t="s">
        <v>8188</v>
      </c>
      <c r="D1719" s="407"/>
      <c r="E1719" s="321">
        <f>+E1720</f>
        <v>0</v>
      </c>
      <c r="F1719" s="37"/>
      <c r="G1719" s="37"/>
      <c r="H1719" s="37"/>
      <c r="I1719" s="37"/>
      <c r="J1719" s="37"/>
      <c r="K1719" s="37"/>
      <c r="L1719" s="38"/>
    </row>
    <row r="1720" spans="1:12" x14ac:dyDescent="0.3">
      <c r="A1720" s="33" t="s">
        <v>5802</v>
      </c>
      <c r="B1720" s="39" t="s">
        <v>8189</v>
      </c>
      <c r="C1720" s="40" t="s">
        <v>8188</v>
      </c>
      <c r="D1720" s="278"/>
      <c r="E1720" s="271">
        <f>+E1721</f>
        <v>0</v>
      </c>
      <c r="F1720" s="37"/>
      <c r="G1720" s="37"/>
      <c r="H1720" s="37"/>
      <c r="I1720" s="37"/>
      <c r="J1720" s="37"/>
      <c r="K1720" s="37"/>
      <c r="L1720" s="38"/>
    </row>
    <row r="1721" spans="1:12" x14ac:dyDescent="0.3">
      <c r="A1721" s="85" t="s">
        <v>5803</v>
      </c>
      <c r="B1721" s="86" t="s">
        <v>8190</v>
      </c>
      <c r="C1721" s="87" t="s">
        <v>8188</v>
      </c>
      <c r="D1721" s="278"/>
      <c r="E1721" s="270">
        <f>+'Inventario riclass'!E403</f>
        <v>0</v>
      </c>
      <c r="F1721" s="37" t="s">
        <v>5804</v>
      </c>
      <c r="G1721" s="37" t="s">
        <v>5821</v>
      </c>
      <c r="H1721" s="37" t="s">
        <v>5794</v>
      </c>
      <c r="I1721" s="37">
        <v>5</v>
      </c>
      <c r="J1721" s="37"/>
      <c r="K1721" s="37"/>
      <c r="L1721" s="38" t="s">
        <v>8076</v>
      </c>
    </row>
    <row r="1722" spans="1:12" x14ac:dyDescent="0.3">
      <c r="A1722" s="33" t="s">
        <v>5801</v>
      </c>
      <c r="B1722" s="34" t="s">
        <v>8191</v>
      </c>
      <c r="C1722" s="35" t="s">
        <v>8192</v>
      </c>
      <c r="D1722" s="407"/>
      <c r="E1722" s="321">
        <f>+E1723</f>
        <v>73951.520000000004</v>
      </c>
      <c r="F1722" s="37"/>
      <c r="G1722" s="37"/>
      <c r="H1722" s="37"/>
      <c r="I1722" s="37"/>
      <c r="J1722" s="37"/>
      <c r="K1722" s="37"/>
      <c r="L1722" s="38"/>
    </row>
    <row r="1723" spans="1:12" x14ac:dyDescent="0.3">
      <c r="A1723" s="33" t="s">
        <v>5802</v>
      </c>
      <c r="B1723" s="39" t="s">
        <v>8193</v>
      </c>
      <c r="C1723" s="40" t="s">
        <v>8192</v>
      </c>
      <c r="D1723" s="278"/>
      <c r="E1723" s="271">
        <f>+E1724</f>
        <v>73951.520000000004</v>
      </c>
      <c r="F1723" s="37"/>
      <c r="G1723" s="37"/>
      <c r="H1723" s="37"/>
      <c r="I1723" s="37"/>
      <c r="J1723" s="37"/>
      <c r="K1723" s="37"/>
      <c r="L1723" s="38"/>
    </row>
    <row r="1724" spans="1:12" x14ac:dyDescent="0.3">
      <c r="A1724" s="85" t="s">
        <v>5803</v>
      </c>
      <c r="B1724" s="86" t="s">
        <v>8194</v>
      </c>
      <c r="C1724" s="87" t="s">
        <v>8192</v>
      </c>
      <c r="D1724" s="278"/>
      <c r="E1724" s="270">
        <f>+'Inventario riclass'!E406</f>
        <v>73951.520000000004</v>
      </c>
      <c r="F1724" s="37" t="s">
        <v>5804</v>
      </c>
      <c r="G1724" s="37" t="s">
        <v>5821</v>
      </c>
      <c r="H1724" s="37" t="s">
        <v>5794</v>
      </c>
      <c r="I1724" s="37">
        <v>3</v>
      </c>
      <c r="J1724" s="37"/>
      <c r="K1724" s="37"/>
      <c r="L1724" s="38" t="s">
        <v>8076</v>
      </c>
    </row>
    <row r="1725" spans="1:12" x14ac:dyDescent="0.3">
      <c r="A1725" s="33" t="s">
        <v>5801</v>
      </c>
      <c r="B1725" s="34" t="s">
        <v>8195</v>
      </c>
      <c r="C1725" s="35" t="s">
        <v>8196</v>
      </c>
      <c r="D1725" s="407"/>
      <c r="E1725" s="321">
        <f>+E1726</f>
        <v>0</v>
      </c>
      <c r="F1725" s="37"/>
      <c r="G1725" s="37"/>
      <c r="H1725" s="37"/>
      <c r="I1725" s="37"/>
      <c r="J1725" s="37"/>
      <c r="K1725" s="37"/>
      <c r="L1725" s="38"/>
    </row>
    <row r="1726" spans="1:12" x14ac:dyDescent="0.3">
      <c r="A1726" s="33" t="s">
        <v>5802</v>
      </c>
      <c r="B1726" s="39" t="s">
        <v>8197</v>
      </c>
      <c r="C1726" s="40" t="s">
        <v>8196</v>
      </c>
      <c r="D1726" s="278"/>
      <c r="E1726" s="271">
        <f>+E1727</f>
        <v>0</v>
      </c>
      <c r="F1726" s="37"/>
      <c r="G1726" s="37"/>
      <c r="H1726" s="37"/>
      <c r="I1726" s="37"/>
      <c r="J1726" s="37"/>
      <c r="K1726" s="37"/>
      <c r="L1726" s="38"/>
    </row>
    <row r="1727" spans="1:12" x14ac:dyDescent="0.3">
      <c r="A1727" s="85" t="s">
        <v>5803</v>
      </c>
      <c r="B1727" s="86" t="s">
        <v>8198</v>
      </c>
      <c r="C1727" s="87" t="s">
        <v>8196</v>
      </c>
      <c r="D1727" s="278"/>
      <c r="E1727" s="270">
        <f>+'Inventario riclass'!E409</f>
        <v>0</v>
      </c>
      <c r="F1727" s="37" t="s">
        <v>5804</v>
      </c>
      <c r="G1727" s="37" t="s">
        <v>5821</v>
      </c>
      <c r="H1727" s="37" t="s">
        <v>5794</v>
      </c>
      <c r="I1727" s="37">
        <v>3</v>
      </c>
      <c r="J1727" s="37"/>
      <c r="K1727" s="37"/>
      <c r="L1727" s="38" t="s">
        <v>8076</v>
      </c>
    </row>
    <row r="1728" spans="1:12" x14ac:dyDescent="0.3">
      <c r="A1728" s="33" t="s">
        <v>5801</v>
      </c>
      <c r="B1728" s="34" t="s">
        <v>8199</v>
      </c>
      <c r="C1728" s="35" t="s">
        <v>8200</v>
      </c>
      <c r="D1728" s="407"/>
      <c r="E1728" s="321">
        <f>+E1729</f>
        <v>0</v>
      </c>
      <c r="F1728" s="37"/>
      <c r="G1728" s="37"/>
      <c r="H1728" s="37"/>
      <c r="I1728" s="37"/>
      <c r="J1728" s="37"/>
      <c r="K1728" s="37"/>
      <c r="L1728" s="38"/>
    </row>
    <row r="1729" spans="1:12" x14ac:dyDescent="0.3">
      <c r="A1729" s="33" t="s">
        <v>5802</v>
      </c>
      <c r="B1729" s="39" t="s">
        <v>8201</v>
      </c>
      <c r="C1729" s="40" t="s">
        <v>8200</v>
      </c>
      <c r="D1729" s="278"/>
      <c r="E1729" s="271">
        <f>+E1730</f>
        <v>0</v>
      </c>
      <c r="F1729" s="37"/>
      <c r="G1729" s="37"/>
      <c r="H1729" s="37"/>
      <c r="I1729" s="37"/>
      <c r="J1729" s="37"/>
      <c r="K1729" s="37"/>
      <c r="L1729" s="38"/>
    </row>
    <row r="1730" spans="1:12" x14ac:dyDescent="0.3">
      <c r="A1730" s="85" t="s">
        <v>5803</v>
      </c>
      <c r="B1730" s="86" t="s">
        <v>8202</v>
      </c>
      <c r="C1730" s="87" t="s">
        <v>8200</v>
      </c>
      <c r="D1730" s="278"/>
      <c r="E1730" s="270">
        <f>+'Inventario riclass'!E412</f>
        <v>0</v>
      </c>
      <c r="F1730" s="37" t="s">
        <v>5804</v>
      </c>
      <c r="G1730" s="37" t="s">
        <v>5821</v>
      </c>
      <c r="H1730" s="37" t="s">
        <v>5794</v>
      </c>
      <c r="I1730" s="37">
        <v>3</v>
      </c>
      <c r="J1730" s="37"/>
      <c r="K1730" s="37"/>
      <c r="L1730" s="38" t="s">
        <v>8076</v>
      </c>
    </row>
    <row r="1731" spans="1:12" x14ac:dyDescent="0.3">
      <c r="A1731" s="33" t="s">
        <v>5801</v>
      </c>
      <c r="B1731" s="34" t="s">
        <v>8203</v>
      </c>
      <c r="C1731" s="35" t="s">
        <v>8204</v>
      </c>
      <c r="D1731" s="407"/>
      <c r="E1731" s="321">
        <f>+E1732</f>
        <v>681.7</v>
      </c>
      <c r="F1731" s="37"/>
      <c r="G1731" s="37"/>
      <c r="H1731" s="37"/>
      <c r="I1731" s="37"/>
      <c r="J1731" s="37"/>
      <c r="K1731" s="37"/>
      <c r="L1731" s="38"/>
    </row>
    <row r="1732" spans="1:12" x14ac:dyDescent="0.3">
      <c r="A1732" s="33" t="s">
        <v>5802</v>
      </c>
      <c r="B1732" s="39" t="s">
        <v>8205</v>
      </c>
      <c r="C1732" s="40" t="s">
        <v>8204</v>
      </c>
      <c r="D1732" s="278"/>
      <c r="E1732" s="271">
        <f>+E1733</f>
        <v>681.7</v>
      </c>
      <c r="F1732" s="37"/>
      <c r="G1732" s="37"/>
      <c r="H1732" s="37"/>
      <c r="I1732" s="37"/>
      <c r="J1732" s="37"/>
      <c r="K1732" s="37"/>
      <c r="L1732" s="38"/>
    </row>
    <row r="1733" spans="1:12" ht="22.5" customHeight="1" x14ac:dyDescent="0.3">
      <c r="A1733" s="85" t="s">
        <v>5803</v>
      </c>
      <c r="B1733" s="86" t="s">
        <v>8206</v>
      </c>
      <c r="C1733" s="87" t="s">
        <v>8204</v>
      </c>
      <c r="D1733" s="278"/>
      <c r="E1733" s="270">
        <f>+'Inventario riclass'!E415</f>
        <v>681.7</v>
      </c>
      <c r="F1733" s="37" t="s">
        <v>5804</v>
      </c>
      <c r="G1733" s="37" t="s">
        <v>5821</v>
      </c>
      <c r="H1733" s="37" t="s">
        <v>5794</v>
      </c>
      <c r="I1733" s="37">
        <v>9</v>
      </c>
      <c r="J1733" s="37"/>
      <c r="K1733" s="37"/>
      <c r="L1733" s="38" t="s">
        <v>8076</v>
      </c>
    </row>
    <row r="1734" spans="1:12" x14ac:dyDescent="0.3">
      <c r="A1734" s="21" t="s">
        <v>5799</v>
      </c>
      <c r="B1734" s="22" t="s">
        <v>8207</v>
      </c>
      <c r="C1734" s="23" t="s">
        <v>8208</v>
      </c>
      <c r="D1734" s="406"/>
      <c r="E1734" s="322">
        <f>+E1735</f>
        <v>0</v>
      </c>
      <c r="F1734" s="25"/>
      <c r="G1734" s="25"/>
      <c r="H1734" s="25"/>
      <c r="I1734" s="25"/>
      <c r="J1734" s="25"/>
      <c r="K1734" s="25"/>
      <c r="L1734" s="26"/>
    </row>
    <row r="1735" spans="1:12" x14ac:dyDescent="0.3">
      <c r="A1735" s="27" t="s">
        <v>5800</v>
      </c>
      <c r="B1735" s="28" t="s">
        <v>8209</v>
      </c>
      <c r="C1735" s="29" t="s">
        <v>8210</v>
      </c>
      <c r="D1735" s="407"/>
      <c r="E1735" s="320">
        <f>+E1736</f>
        <v>0</v>
      </c>
      <c r="F1735" s="31"/>
      <c r="G1735" s="31"/>
      <c r="H1735" s="31"/>
      <c r="I1735" s="31"/>
      <c r="J1735" s="31"/>
      <c r="K1735" s="31"/>
      <c r="L1735" s="32"/>
    </row>
    <row r="1736" spans="1:12" x14ac:dyDescent="0.3">
      <c r="A1736" s="33" t="s">
        <v>5801</v>
      </c>
      <c r="B1736" s="34" t="s">
        <v>8211</v>
      </c>
      <c r="C1736" s="35" t="s">
        <v>8210</v>
      </c>
      <c r="D1736" s="407"/>
      <c r="E1736" s="321">
        <f>+E1737</f>
        <v>0</v>
      </c>
      <c r="F1736" s="37"/>
      <c r="G1736" s="37"/>
      <c r="H1736" s="37"/>
      <c r="I1736" s="37"/>
      <c r="J1736" s="37"/>
      <c r="K1736" s="37"/>
      <c r="L1736" s="38"/>
    </row>
    <row r="1737" spans="1:12" x14ac:dyDescent="0.3">
      <c r="A1737" s="33" t="s">
        <v>5802</v>
      </c>
      <c r="B1737" s="39" t="s">
        <v>8212</v>
      </c>
      <c r="C1737" s="40" t="s">
        <v>8210</v>
      </c>
      <c r="D1737" s="278"/>
      <c r="E1737" s="271">
        <f>SUM(E1738:E1738)</f>
        <v>0</v>
      </c>
      <c r="F1737" s="37"/>
      <c r="G1737" s="37"/>
      <c r="H1737" s="37"/>
      <c r="I1737" s="37"/>
      <c r="J1737" s="37"/>
      <c r="K1737" s="37"/>
      <c r="L1737" s="38"/>
    </row>
    <row r="1738" spans="1:12" x14ac:dyDescent="0.3">
      <c r="A1738" s="85" t="s">
        <v>5803</v>
      </c>
      <c r="B1738" s="86" t="s">
        <v>8213</v>
      </c>
      <c r="C1738" s="87" t="s">
        <v>8210</v>
      </c>
      <c r="D1738" s="278"/>
      <c r="E1738" s="270">
        <f>+FCDE!E29</f>
        <v>0</v>
      </c>
      <c r="F1738" s="37" t="s">
        <v>5804</v>
      </c>
      <c r="G1738" s="37" t="s">
        <v>5821</v>
      </c>
      <c r="H1738" s="37" t="s">
        <v>5800</v>
      </c>
      <c r="I1738" s="37">
        <v>2</v>
      </c>
      <c r="J1738" s="37" t="s">
        <v>5805</v>
      </c>
      <c r="K1738" s="37" t="s">
        <v>5805</v>
      </c>
      <c r="L1738" s="38" t="s">
        <v>8076</v>
      </c>
    </row>
    <row r="1739" spans="1:12" x14ac:dyDescent="0.3">
      <c r="A1739" s="21" t="s">
        <v>5799</v>
      </c>
      <c r="B1739" s="22" t="s">
        <v>8214</v>
      </c>
      <c r="C1739" s="23" t="s">
        <v>8215</v>
      </c>
      <c r="D1739" s="406"/>
      <c r="E1739" s="322">
        <f>+E1740+E1744+E1748</f>
        <v>0</v>
      </c>
      <c r="F1739" s="25"/>
      <c r="G1739" s="25"/>
      <c r="H1739" s="25"/>
      <c r="I1739" s="25"/>
      <c r="J1739" s="25"/>
      <c r="K1739" s="25"/>
      <c r="L1739" s="26"/>
    </row>
    <row r="1740" spans="1:12" x14ac:dyDescent="0.3">
      <c r="A1740" s="27" t="s">
        <v>5800</v>
      </c>
      <c r="B1740" s="28" t="s">
        <v>8216</v>
      </c>
      <c r="C1740" s="29" t="s">
        <v>8217</v>
      </c>
      <c r="D1740" s="407"/>
      <c r="E1740" s="320">
        <f>+E1741</f>
        <v>0</v>
      </c>
      <c r="F1740" s="31"/>
      <c r="G1740" s="31"/>
      <c r="H1740" s="31"/>
      <c r="I1740" s="31"/>
      <c r="J1740" s="31"/>
      <c r="K1740" s="31"/>
      <c r="L1740" s="32"/>
    </row>
    <row r="1741" spans="1:12" x14ac:dyDescent="0.3">
      <c r="A1741" s="33" t="s">
        <v>5801</v>
      </c>
      <c r="B1741" s="34" t="s">
        <v>8218</v>
      </c>
      <c r="C1741" s="35" t="s">
        <v>8217</v>
      </c>
      <c r="D1741" s="407"/>
      <c r="E1741" s="321">
        <f>+E1742</f>
        <v>0</v>
      </c>
      <c r="F1741" s="37"/>
      <c r="G1741" s="37"/>
      <c r="H1741" s="37"/>
      <c r="I1741" s="37"/>
      <c r="J1741" s="37"/>
      <c r="K1741" s="37"/>
      <c r="L1741" s="38"/>
    </row>
    <row r="1742" spans="1:12" x14ac:dyDescent="0.3">
      <c r="A1742" s="33" t="s">
        <v>5802</v>
      </c>
      <c r="B1742" s="39" t="s">
        <v>8219</v>
      </c>
      <c r="C1742" s="40" t="s">
        <v>8217</v>
      </c>
      <c r="D1742" s="278"/>
      <c r="E1742" s="271">
        <f>+E1743</f>
        <v>0</v>
      </c>
      <c r="F1742" s="37"/>
      <c r="G1742" s="37"/>
      <c r="H1742" s="37"/>
      <c r="I1742" s="37"/>
      <c r="J1742" s="37"/>
      <c r="K1742" s="37"/>
      <c r="L1742" s="38"/>
    </row>
    <row r="1743" spans="1:12" x14ac:dyDescent="0.3">
      <c r="A1743" s="85" t="s">
        <v>5803</v>
      </c>
      <c r="B1743" s="86" t="s">
        <v>8220</v>
      </c>
      <c r="C1743" s="87" t="s">
        <v>8217</v>
      </c>
      <c r="D1743" s="278"/>
      <c r="E1743" s="270">
        <f>+'Accant nel risult di amm'!D19</f>
        <v>0</v>
      </c>
      <c r="F1743" s="37" t="s">
        <v>7970</v>
      </c>
      <c r="G1743" s="37" t="s">
        <v>5821</v>
      </c>
      <c r="H1743" s="37" t="s">
        <v>5805</v>
      </c>
      <c r="I1743" s="37">
        <v>3</v>
      </c>
      <c r="J1743" s="37" t="s">
        <v>5805</v>
      </c>
      <c r="K1743" s="37" t="s">
        <v>5805</v>
      </c>
      <c r="L1743" s="38"/>
    </row>
    <row r="1744" spans="1:12" x14ac:dyDescent="0.3">
      <c r="A1744" s="27" t="s">
        <v>5800</v>
      </c>
      <c r="B1744" s="28" t="s">
        <v>8221</v>
      </c>
      <c r="C1744" s="29" t="s">
        <v>8222</v>
      </c>
      <c r="D1744" s="407"/>
      <c r="E1744" s="320">
        <f>+E1745</f>
        <v>0</v>
      </c>
      <c r="F1744" s="31"/>
      <c r="G1744" s="31"/>
      <c r="H1744" s="31"/>
      <c r="I1744" s="31"/>
      <c r="J1744" s="31"/>
      <c r="K1744" s="31"/>
      <c r="L1744" s="32"/>
    </row>
    <row r="1745" spans="1:12" x14ac:dyDescent="0.3">
      <c r="A1745" s="33" t="s">
        <v>5801</v>
      </c>
      <c r="B1745" s="34" t="s">
        <v>8223</v>
      </c>
      <c r="C1745" s="35" t="s">
        <v>8222</v>
      </c>
      <c r="D1745" s="407"/>
      <c r="E1745" s="321">
        <f>+E1746</f>
        <v>0</v>
      </c>
      <c r="F1745" s="37"/>
      <c r="G1745" s="37"/>
      <c r="H1745" s="37"/>
      <c r="I1745" s="37"/>
      <c r="J1745" s="37"/>
      <c r="K1745" s="37"/>
      <c r="L1745" s="38"/>
    </row>
    <row r="1746" spans="1:12" x14ac:dyDescent="0.3">
      <c r="A1746" s="33" t="s">
        <v>5802</v>
      </c>
      <c r="B1746" s="39" t="s">
        <v>8224</v>
      </c>
      <c r="C1746" s="40" t="s">
        <v>8222</v>
      </c>
      <c r="D1746" s="278"/>
      <c r="E1746" s="271">
        <f>+E1747</f>
        <v>0</v>
      </c>
      <c r="F1746" s="37"/>
      <c r="G1746" s="37"/>
      <c r="H1746" s="37"/>
      <c r="I1746" s="37"/>
      <c r="J1746" s="37"/>
      <c r="K1746" s="37"/>
      <c r="L1746" s="38"/>
    </row>
    <row r="1747" spans="1:12" x14ac:dyDescent="0.3">
      <c r="A1747" s="85" t="s">
        <v>5803</v>
      </c>
      <c r="B1747" s="86" t="s">
        <v>8225</v>
      </c>
      <c r="C1747" s="87" t="s">
        <v>8222</v>
      </c>
      <c r="D1747" s="278"/>
      <c r="E1747" s="270">
        <f>+'Accant nel risult di amm'!D23</f>
        <v>0</v>
      </c>
      <c r="F1747" s="37" t="s">
        <v>7970</v>
      </c>
      <c r="G1747" s="37" t="s">
        <v>5821</v>
      </c>
      <c r="H1747" s="37" t="s">
        <v>5805</v>
      </c>
      <c r="I1747" s="37">
        <v>3</v>
      </c>
      <c r="J1747" s="37" t="s">
        <v>5805</v>
      </c>
      <c r="K1747" s="37" t="s">
        <v>5805</v>
      </c>
      <c r="L1747" s="38"/>
    </row>
    <row r="1748" spans="1:12" x14ac:dyDescent="0.3">
      <c r="A1748" s="27" t="s">
        <v>5800</v>
      </c>
      <c r="B1748" s="28" t="s">
        <v>8226</v>
      </c>
      <c r="C1748" s="29" t="s">
        <v>8215</v>
      </c>
      <c r="D1748" s="407"/>
      <c r="E1748" s="320">
        <f>+E1749+E1753</f>
        <v>0</v>
      </c>
      <c r="F1748" s="31"/>
      <c r="G1748" s="31"/>
      <c r="H1748" s="31"/>
      <c r="I1748" s="31"/>
      <c r="J1748" s="31"/>
      <c r="K1748" s="31"/>
      <c r="L1748" s="32"/>
    </row>
    <row r="1749" spans="1:12" x14ac:dyDescent="0.3">
      <c r="A1749" s="33" t="s">
        <v>5801</v>
      </c>
      <c r="B1749" s="34" t="s">
        <v>8227</v>
      </c>
      <c r="C1749" s="35" t="s">
        <v>8228</v>
      </c>
      <c r="D1749" s="407"/>
      <c r="E1749" s="321">
        <f>+E1750</f>
        <v>0</v>
      </c>
      <c r="F1749" s="37"/>
      <c r="G1749" s="37"/>
      <c r="H1749" s="37"/>
      <c r="I1749" s="37"/>
      <c r="J1749" s="37"/>
      <c r="K1749" s="37"/>
      <c r="L1749" s="38"/>
    </row>
    <row r="1750" spans="1:12" x14ac:dyDescent="0.3">
      <c r="A1750" s="33" t="s">
        <v>5802</v>
      </c>
      <c r="B1750" s="39" t="s">
        <v>8229</v>
      </c>
      <c r="C1750" s="40" t="s">
        <v>8228</v>
      </c>
      <c r="D1750" s="278"/>
      <c r="E1750" s="271">
        <f>+E1751+E1752</f>
        <v>0</v>
      </c>
      <c r="F1750" s="37"/>
      <c r="G1750" s="37"/>
      <c r="H1750" s="37"/>
      <c r="I1750" s="37"/>
      <c r="J1750" s="37"/>
      <c r="K1750" s="37"/>
      <c r="L1750" s="38"/>
    </row>
    <row r="1751" spans="1:12" x14ac:dyDescent="0.3">
      <c r="A1751" s="85" t="s">
        <v>5803</v>
      </c>
      <c r="B1751" s="86" t="s">
        <v>8230</v>
      </c>
      <c r="C1751" s="87" t="s">
        <v>8231</v>
      </c>
      <c r="D1751" s="278"/>
      <c r="E1751" s="270">
        <f>+'Accant nel risult di amm'!D27</f>
        <v>0</v>
      </c>
      <c r="F1751" s="37" t="s">
        <v>7970</v>
      </c>
      <c r="G1751" s="37" t="s">
        <v>5821</v>
      </c>
      <c r="H1751" s="37" t="s">
        <v>5805</v>
      </c>
      <c r="I1751" s="37">
        <v>3</v>
      </c>
      <c r="J1751" s="37" t="s">
        <v>5805</v>
      </c>
      <c r="K1751" s="37" t="s">
        <v>5805</v>
      </c>
      <c r="L1751" s="38"/>
    </row>
    <row r="1752" spans="1:12" x14ac:dyDescent="0.3">
      <c r="A1752" s="85" t="s">
        <v>5803</v>
      </c>
      <c r="B1752" s="86" t="s">
        <v>8232</v>
      </c>
      <c r="C1752" s="87" t="s">
        <v>8233</v>
      </c>
      <c r="D1752" s="278"/>
      <c r="E1752" s="270">
        <f>+'Accant nel risult di amm'!D28</f>
        <v>0</v>
      </c>
      <c r="F1752" s="37" t="s">
        <v>7970</v>
      </c>
      <c r="G1752" s="37" t="s">
        <v>5821</v>
      </c>
      <c r="H1752" s="37" t="s">
        <v>5805</v>
      </c>
      <c r="I1752" s="37">
        <v>3</v>
      </c>
      <c r="J1752" s="37" t="s">
        <v>5805</v>
      </c>
      <c r="K1752" s="37" t="s">
        <v>5805</v>
      </c>
      <c r="L1752" s="38"/>
    </row>
    <row r="1753" spans="1:12" x14ac:dyDescent="0.3">
      <c r="A1753" s="33" t="s">
        <v>5801</v>
      </c>
      <c r="B1753" s="34" t="s">
        <v>8234</v>
      </c>
      <c r="C1753" s="35" t="s">
        <v>8215</v>
      </c>
      <c r="D1753" s="407"/>
      <c r="E1753" s="321">
        <f>+E1754</f>
        <v>0</v>
      </c>
      <c r="F1753" s="37"/>
      <c r="G1753" s="37"/>
      <c r="H1753" s="37"/>
      <c r="I1753" s="37"/>
      <c r="J1753" s="37"/>
      <c r="K1753" s="37"/>
      <c r="L1753" s="38"/>
    </row>
    <row r="1754" spans="1:12" x14ac:dyDescent="0.3">
      <c r="A1754" s="33" t="s">
        <v>5802</v>
      </c>
      <c r="B1754" s="39" t="s">
        <v>8235</v>
      </c>
      <c r="C1754" s="40" t="s">
        <v>8215</v>
      </c>
      <c r="D1754" s="278"/>
      <c r="E1754" s="271">
        <f>+E1755</f>
        <v>0</v>
      </c>
      <c r="F1754" s="37"/>
      <c r="G1754" s="37"/>
      <c r="H1754" s="37"/>
      <c r="I1754" s="37"/>
      <c r="J1754" s="37"/>
      <c r="K1754" s="37"/>
      <c r="L1754" s="38"/>
    </row>
    <row r="1755" spans="1:12" x14ac:dyDescent="0.3">
      <c r="A1755" s="85" t="s">
        <v>5803</v>
      </c>
      <c r="B1755" s="86" t="s">
        <v>8236</v>
      </c>
      <c r="C1755" s="87" t="s">
        <v>8215</v>
      </c>
      <c r="D1755" s="278"/>
      <c r="E1755" s="270">
        <f>+'Accant nel risult di amm'!D31</f>
        <v>0</v>
      </c>
      <c r="F1755" s="37" t="s">
        <v>7970</v>
      </c>
      <c r="G1755" s="37" t="s">
        <v>5821</v>
      </c>
      <c r="H1755" s="37" t="s">
        <v>5805</v>
      </c>
      <c r="I1755" s="37">
        <v>3</v>
      </c>
      <c r="J1755" s="37" t="s">
        <v>5805</v>
      </c>
      <c r="K1755" s="37" t="s">
        <v>5805</v>
      </c>
      <c r="L1755" s="38"/>
    </row>
    <row r="1756" spans="1:12" x14ac:dyDescent="0.3">
      <c r="A1756" s="15" t="s">
        <v>5796</v>
      </c>
      <c r="B1756" s="16" t="s">
        <v>5947</v>
      </c>
      <c r="C1756" s="17" t="s">
        <v>8237</v>
      </c>
      <c r="D1756" s="405"/>
      <c r="E1756" s="328">
        <f>+E1757</f>
        <v>0</v>
      </c>
      <c r="F1756" s="19"/>
      <c r="G1756" s="19"/>
      <c r="H1756" s="19"/>
      <c r="I1756" s="19"/>
      <c r="J1756" s="19"/>
      <c r="K1756" s="19"/>
      <c r="L1756" s="20"/>
    </row>
    <row r="1757" spans="1:12" x14ac:dyDescent="0.3">
      <c r="A1757" s="21" t="s">
        <v>5799</v>
      </c>
      <c r="B1757" s="22" t="s">
        <v>8238</v>
      </c>
      <c r="C1757" s="23" t="s">
        <v>8237</v>
      </c>
      <c r="D1757" s="406"/>
      <c r="E1757" s="322">
        <f>+E1758</f>
        <v>0</v>
      </c>
      <c r="F1757" s="25"/>
      <c r="G1757" s="25"/>
      <c r="H1757" s="25"/>
      <c r="I1757" s="25"/>
      <c r="J1757" s="25"/>
      <c r="K1757" s="25"/>
      <c r="L1757" s="26"/>
    </row>
    <row r="1758" spans="1:12" x14ac:dyDescent="0.3">
      <c r="A1758" s="27" t="s">
        <v>5800</v>
      </c>
      <c r="B1758" s="28" t="s">
        <v>8239</v>
      </c>
      <c r="C1758" s="29" t="s">
        <v>8237</v>
      </c>
      <c r="D1758" s="407"/>
      <c r="E1758" s="320">
        <f>+E1759</f>
        <v>0</v>
      </c>
      <c r="F1758" s="31"/>
      <c r="G1758" s="31"/>
      <c r="H1758" s="31"/>
      <c r="I1758" s="31"/>
      <c r="J1758" s="31"/>
      <c r="K1758" s="31"/>
      <c r="L1758" s="32"/>
    </row>
    <row r="1759" spans="1:12" ht="22.5" customHeight="1" x14ac:dyDescent="0.3">
      <c r="A1759" s="33" t="s">
        <v>5801</v>
      </c>
      <c r="B1759" s="34" t="s">
        <v>8240</v>
      </c>
      <c r="C1759" s="35" t="s">
        <v>8237</v>
      </c>
      <c r="D1759" s="407"/>
      <c r="E1759" s="321">
        <f>+E1760</f>
        <v>0</v>
      </c>
      <c r="F1759" s="37"/>
      <c r="G1759" s="37"/>
      <c r="H1759" s="37"/>
      <c r="I1759" s="37"/>
      <c r="J1759" s="37"/>
      <c r="K1759" s="37"/>
      <c r="L1759" s="38"/>
    </row>
    <row r="1760" spans="1:12" x14ac:dyDescent="0.3">
      <c r="A1760" s="33" t="s">
        <v>5802</v>
      </c>
      <c r="B1760" s="39" t="s">
        <v>8241</v>
      </c>
      <c r="C1760" s="40" t="s">
        <v>8237</v>
      </c>
      <c r="D1760" s="278"/>
      <c r="E1760" s="271">
        <f>+E1761</f>
        <v>0</v>
      </c>
      <c r="F1760" s="37"/>
      <c r="G1760" s="37"/>
      <c r="H1760" s="37"/>
      <c r="I1760" s="37"/>
      <c r="J1760" s="37"/>
      <c r="K1760" s="37"/>
      <c r="L1760" s="38"/>
    </row>
    <row r="1761" spans="1:12" x14ac:dyDescent="0.3">
      <c r="A1761" s="85" t="s">
        <v>5803</v>
      </c>
      <c r="B1761" s="86" t="s">
        <v>8242</v>
      </c>
      <c r="C1761" s="87" t="s">
        <v>8237</v>
      </c>
      <c r="D1761" s="278"/>
      <c r="E1761" s="270">
        <f>+'Accant nel risult di amm'!D37</f>
        <v>0</v>
      </c>
      <c r="F1761" s="37" t="s">
        <v>7970</v>
      </c>
      <c r="G1761" s="37" t="s">
        <v>6963</v>
      </c>
      <c r="H1761" s="37" t="s">
        <v>5805</v>
      </c>
      <c r="I1761" s="37"/>
      <c r="J1761" s="37" t="s">
        <v>5805</v>
      </c>
      <c r="K1761" s="37" t="s">
        <v>5805</v>
      </c>
      <c r="L1761" s="38"/>
    </row>
    <row r="1762" spans="1:12" x14ac:dyDescent="0.3">
      <c r="A1762" s="15" t="s">
        <v>5796</v>
      </c>
      <c r="B1762" s="16" t="s">
        <v>5954</v>
      </c>
      <c r="C1762" s="17" t="s">
        <v>8243</v>
      </c>
      <c r="D1762" s="405"/>
      <c r="E1762" s="328">
        <f>+E1763+E2074+E2079+E2521+E2526+E2622+E2647+E2792</f>
        <v>0</v>
      </c>
      <c r="F1762" s="19"/>
      <c r="G1762" s="19"/>
      <c r="H1762" s="19"/>
      <c r="I1762" s="19"/>
      <c r="J1762" s="19"/>
      <c r="K1762" s="19"/>
      <c r="L1762" s="20"/>
    </row>
    <row r="1763" spans="1:12" x14ac:dyDescent="0.3">
      <c r="A1763" s="21" t="s">
        <v>5799</v>
      </c>
      <c r="B1763" s="22" t="s">
        <v>8244</v>
      </c>
      <c r="C1763" s="23" t="s">
        <v>8245</v>
      </c>
      <c r="D1763" s="406"/>
      <c r="E1763" s="322">
        <f>+E1764+E1784+E1791+E1984</f>
        <v>0</v>
      </c>
      <c r="F1763" s="25"/>
      <c r="G1763" s="25"/>
      <c r="H1763" s="25"/>
      <c r="I1763" s="25"/>
      <c r="J1763" s="25"/>
      <c r="K1763" s="25"/>
      <c r="L1763" s="26"/>
    </row>
    <row r="1764" spans="1:12" x14ac:dyDescent="0.3">
      <c r="A1764" s="27" t="s">
        <v>5800</v>
      </c>
      <c r="B1764" s="28" t="s">
        <v>8246</v>
      </c>
      <c r="C1764" s="29" t="s">
        <v>5680</v>
      </c>
      <c r="D1764" s="407"/>
      <c r="E1764" s="320">
        <f>+E1765+E1768+E1771+E1774+E1777</f>
        <v>0</v>
      </c>
      <c r="F1764" s="31"/>
      <c r="G1764" s="31"/>
      <c r="H1764" s="31"/>
      <c r="I1764" s="31"/>
      <c r="J1764" s="31"/>
      <c r="K1764" s="31"/>
      <c r="L1764" s="32"/>
    </row>
    <row r="1765" spans="1:12" x14ac:dyDescent="0.3">
      <c r="A1765" s="33" t="s">
        <v>5801</v>
      </c>
      <c r="B1765" s="34" t="s">
        <v>8247</v>
      </c>
      <c r="C1765" s="35" t="s">
        <v>8248</v>
      </c>
      <c r="D1765" s="407"/>
      <c r="E1765" s="321">
        <f>+E1766</f>
        <v>0</v>
      </c>
      <c r="F1765" s="37"/>
      <c r="G1765" s="37"/>
      <c r="H1765" s="37"/>
      <c r="I1765" s="37"/>
      <c r="J1765" s="37"/>
      <c r="K1765" s="37"/>
      <c r="L1765" s="38"/>
    </row>
    <row r="1766" spans="1:12" x14ac:dyDescent="0.3">
      <c r="A1766" s="33" t="s">
        <v>5802</v>
      </c>
      <c r="B1766" s="39" t="s">
        <v>8249</v>
      </c>
      <c r="C1766" s="40" t="s">
        <v>8248</v>
      </c>
      <c r="D1766" s="278"/>
      <c r="E1766" s="271">
        <f>+E1767</f>
        <v>0</v>
      </c>
      <c r="F1766" s="37"/>
      <c r="G1766" s="37"/>
      <c r="H1766" s="37"/>
      <c r="I1766" s="37"/>
      <c r="J1766" s="37"/>
      <c r="K1766" s="37"/>
      <c r="L1766" s="38"/>
    </row>
    <row r="1767" spans="1:12" x14ac:dyDescent="0.3">
      <c r="A1767" s="85" t="s">
        <v>5803</v>
      </c>
      <c r="B1767" s="86" t="s">
        <v>5676</v>
      </c>
      <c r="C1767" s="87" t="s">
        <v>8248</v>
      </c>
      <c r="D1767" s="278"/>
      <c r="E1767" s="270">
        <f>+'Res pass e impegni plur'!E1056</f>
        <v>0</v>
      </c>
      <c r="F1767" s="37" t="s">
        <v>7970</v>
      </c>
      <c r="G1767" s="37" t="s">
        <v>7959</v>
      </c>
      <c r="H1767" s="37" t="s">
        <v>5805</v>
      </c>
      <c r="I1767" s="37">
        <v>1</v>
      </c>
      <c r="J1767" s="37" t="s">
        <v>5805</v>
      </c>
      <c r="K1767" s="37" t="s">
        <v>6122</v>
      </c>
      <c r="L1767" s="38"/>
    </row>
    <row r="1768" spans="1:12" x14ac:dyDescent="0.3">
      <c r="A1768" s="33" t="s">
        <v>5801</v>
      </c>
      <c r="B1768" s="34" t="s">
        <v>8250</v>
      </c>
      <c r="C1768" s="35" t="s">
        <v>8251</v>
      </c>
      <c r="D1768" s="407"/>
      <c r="E1768" s="321">
        <f>+E1769</f>
        <v>0</v>
      </c>
      <c r="F1768" s="37"/>
      <c r="G1768" s="37"/>
      <c r="H1768" s="37"/>
      <c r="I1768" s="37"/>
      <c r="J1768" s="37"/>
      <c r="K1768" s="37"/>
      <c r="L1768" s="38"/>
    </row>
    <row r="1769" spans="1:12" x14ac:dyDescent="0.3">
      <c r="A1769" s="33" t="s">
        <v>5802</v>
      </c>
      <c r="B1769" s="39" t="s">
        <v>8252</v>
      </c>
      <c r="C1769" s="40" t="s">
        <v>8251</v>
      </c>
      <c r="D1769" s="278"/>
      <c r="E1769" s="271">
        <f>+E1770</f>
        <v>0</v>
      </c>
      <c r="F1769" s="37"/>
      <c r="G1769" s="37"/>
      <c r="H1769" s="37"/>
      <c r="I1769" s="37"/>
      <c r="J1769" s="37"/>
      <c r="K1769" s="37"/>
      <c r="L1769" s="38"/>
    </row>
    <row r="1770" spans="1:12" x14ac:dyDescent="0.3">
      <c r="A1770" s="85" t="s">
        <v>5803</v>
      </c>
      <c r="B1770" s="86" t="s">
        <v>5677</v>
      </c>
      <c r="C1770" s="87" t="s">
        <v>8251</v>
      </c>
      <c r="D1770" s="278"/>
      <c r="E1770" s="270">
        <f>+'Res pass e impegni plur'!E1058</f>
        <v>0</v>
      </c>
      <c r="F1770" s="37" t="s">
        <v>7970</v>
      </c>
      <c r="G1770" s="37" t="s">
        <v>7959</v>
      </c>
      <c r="H1770" s="37" t="s">
        <v>5805</v>
      </c>
      <c r="I1770" s="37">
        <v>1</v>
      </c>
      <c r="J1770" s="37" t="s">
        <v>5805</v>
      </c>
      <c r="K1770" s="37" t="s">
        <v>6122</v>
      </c>
      <c r="L1770" s="38"/>
    </row>
    <row r="1771" spans="1:12" x14ac:dyDescent="0.3">
      <c r="A1771" s="33" t="s">
        <v>5801</v>
      </c>
      <c r="B1771" s="34" t="s">
        <v>8253</v>
      </c>
      <c r="C1771" s="35" t="s">
        <v>8254</v>
      </c>
      <c r="D1771" s="407"/>
      <c r="E1771" s="321">
        <f>+E1772</f>
        <v>0</v>
      </c>
      <c r="F1771" s="37"/>
      <c r="G1771" s="37"/>
      <c r="H1771" s="37"/>
      <c r="I1771" s="37"/>
      <c r="J1771" s="37"/>
      <c r="K1771" s="37"/>
      <c r="L1771" s="38"/>
    </row>
    <row r="1772" spans="1:12" x14ac:dyDescent="0.3">
      <c r="A1772" s="33" t="s">
        <v>5802</v>
      </c>
      <c r="B1772" s="39" t="s">
        <v>8255</v>
      </c>
      <c r="C1772" s="40" t="s">
        <v>8254</v>
      </c>
      <c r="D1772" s="278"/>
      <c r="E1772" s="271">
        <f>+E1773</f>
        <v>0</v>
      </c>
      <c r="F1772" s="37"/>
      <c r="G1772" s="37"/>
      <c r="H1772" s="37"/>
      <c r="I1772" s="37"/>
      <c r="J1772" s="37"/>
      <c r="K1772" s="37"/>
      <c r="L1772" s="38"/>
    </row>
    <row r="1773" spans="1:12" x14ac:dyDescent="0.3">
      <c r="A1773" s="85" t="s">
        <v>5803</v>
      </c>
      <c r="B1773" s="86" t="s">
        <v>5678</v>
      </c>
      <c r="C1773" s="87" t="s">
        <v>8254</v>
      </c>
      <c r="D1773" s="278"/>
      <c r="E1773" s="270">
        <f>+'Res pass e impegni plur'!E1057</f>
        <v>0</v>
      </c>
      <c r="F1773" s="37" t="s">
        <v>7970</v>
      </c>
      <c r="G1773" s="37" t="s">
        <v>7959</v>
      </c>
      <c r="H1773" s="37" t="s">
        <v>5805</v>
      </c>
      <c r="I1773" s="37">
        <v>1</v>
      </c>
      <c r="J1773" s="37" t="s">
        <v>5805</v>
      </c>
      <c r="K1773" s="37" t="s">
        <v>6122</v>
      </c>
      <c r="L1773" s="38"/>
    </row>
    <row r="1774" spans="1:12" x14ac:dyDescent="0.3">
      <c r="A1774" s="33" t="s">
        <v>5801</v>
      </c>
      <c r="B1774" s="34" t="s">
        <v>8256</v>
      </c>
      <c r="C1774" s="35" t="s">
        <v>8257</v>
      </c>
      <c r="D1774" s="407"/>
      <c r="E1774" s="321">
        <f>+E1775</f>
        <v>0</v>
      </c>
      <c r="F1774" s="37"/>
      <c r="G1774" s="37"/>
      <c r="H1774" s="37"/>
      <c r="I1774" s="37"/>
      <c r="J1774" s="37"/>
      <c r="K1774" s="37"/>
      <c r="L1774" s="38"/>
    </row>
    <row r="1775" spans="1:12" x14ac:dyDescent="0.3">
      <c r="A1775" s="33" t="s">
        <v>5802</v>
      </c>
      <c r="B1775" s="39" t="s">
        <v>8258</v>
      </c>
      <c r="C1775" s="40" t="s">
        <v>8257</v>
      </c>
      <c r="D1775" s="278"/>
      <c r="E1775" s="271">
        <f>+E1776</f>
        <v>0</v>
      </c>
      <c r="F1775" s="37"/>
      <c r="G1775" s="37"/>
      <c r="H1775" s="37"/>
      <c r="I1775" s="37"/>
      <c r="J1775" s="37"/>
      <c r="K1775" s="37"/>
      <c r="L1775" s="38"/>
    </row>
    <row r="1776" spans="1:12" x14ac:dyDescent="0.3">
      <c r="A1776" s="85" t="s">
        <v>5803</v>
      </c>
      <c r="B1776" s="86" t="s">
        <v>5679</v>
      </c>
      <c r="C1776" s="87" t="s">
        <v>8257</v>
      </c>
      <c r="D1776" s="278"/>
      <c r="E1776" s="270">
        <f>+'Res pass e impegni plur'!E1059</f>
        <v>0</v>
      </c>
      <c r="F1776" s="37" t="s">
        <v>7970</v>
      </c>
      <c r="G1776" s="37" t="s">
        <v>7959</v>
      </c>
      <c r="H1776" s="37" t="s">
        <v>5805</v>
      </c>
      <c r="I1776" s="37">
        <v>1</v>
      </c>
      <c r="J1776" s="37" t="s">
        <v>5805</v>
      </c>
      <c r="K1776" s="37" t="s">
        <v>6122</v>
      </c>
      <c r="L1776" s="38"/>
    </row>
    <row r="1777" spans="1:12" x14ac:dyDescent="0.3">
      <c r="A1777" s="33" t="s">
        <v>5801</v>
      </c>
      <c r="B1777" s="34" t="s">
        <v>8259</v>
      </c>
      <c r="C1777" s="35" t="s">
        <v>8260</v>
      </c>
      <c r="D1777" s="407"/>
      <c r="E1777" s="321">
        <f>+E1778+E1781</f>
        <v>0</v>
      </c>
      <c r="F1777" s="37"/>
      <c r="G1777" s="37"/>
      <c r="H1777" s="37"/>
      <c r="I1777" s="37"/>
      <c r="J1777" s="37"/>
      <c r="K1777" s="37"/>
      <c r="L1777" s="38"/>
    </row>
    <row r="1778" spans="1:12" ht="27.75" customHeight="1" x14ac:dyDescent="0.3">
      <c r="A1778" s="33" t="s">
        <v>5802</v>
      </c>
      <c r="B1778" s="39" t="s">
        <v>8261</v>
      </c>
      <c r="C1778" s="40" t="s">
        <v>8262</v>
      </c>
      <c r="D1778" s="278"/>
      <c r="E1778" s="271">
        <f>+E1779+E1780</f>
        <v>0</v>
      </c>
      <c r="F1778" s="37"/>
      <c r="G1778" s="37"/>
      <c r="H1778" s="37"/>
      <c r="I1778" s="37"/>
      <c r="J1778" s="37"/>
      <c r="K1778" s="37"/>
      <c r="L1778" s="38"/>
    </row>
    <row r="1779" spans="1:12" ht="26.1" customHeight="1" x14ac:dyDescent="0.3">
      <c r="A1779" s="85" t="s">
        <v>5803</v>
      </c>
      <c r="B1779" s="86" t="s">
        <v>2016</v>
      </c>
      <c r="C1779" s="87" t="s">
        <v>2015</v>
      </c>
      <c r="D1779" s="278"/>
      <c r="E1779" s="270">
        <f>'Res pass e impegni plur'!E275</f>
        <v>0</v>
      </c>
      <c r="F1779" s="37" t="s">
        <v>7970</v>
      </c>
      <c r="G1779" s="37" t="s">
        <v>7959</v>
      </c>
      <c r="H1779" s="37" t="s">
        <v>5805</v>
      </c>
      <c r="I1779" s="37">
        <v>1</v>
      </c>
      <c r="J1779" s="37" t="s">
        <v>5805</v>
      </c>
      <c r="K1779" s="37" t="s">
        <v>6122</v>
      </c>
      <c r="L1779" s="38"/>
    </row>
    <row r="1780" spans="1:12" ht="28.2" customHeight="1" x14ac:dyDescent="0.3">
      <c r="A1780" s="85" t="s">
        <v>5803</v>
      </c>
      <c r="B1780" s="86" t="s">
        <v>2018</v>
      </c>
      <c r="C1780" s="87" t="s">
        <v>2017</v>
      </c>
      <c r="D1780" s="278"/>
      <c r="E1780" s="270">
        <f>'Res pass e impegni plur'!E276</f>
        <v>0</v>
      </c>
      <c r="F1780" s="37" t="s">
        <v>7970</v>
      </c>
      <c r="G1780" s="37" t="s">
        <v>7959</v>
      </c>
      <c r="H1780" s="37" t="s">
        <v>5805</v>
      </c>
      <c r="I1780" s="37">
        <v>1</v>
      </c>
      <c r="J1780" s="37" t="s">
        <v>5805</v>
      </c>
      <c r="K1780" s="37" t="s">
        <v>6122</v>
      </c>
      <c r="L1780" s="38"/>
    </row>
    <row r="1781" spans="1:12" ht="24.75" customHeight="1" x14ac:dyDescent="0.3">
      <c r="A1781" s="33" t="s">
        <v>5802</v>
      </c>
      <c r="B1781" s="39" t="s">
        <v>8263</v>
      </c>
      <c r="C1781" s="40" t="s">
        <v>8264</v>
      </c>
      <c r="D1781" s="278"/>
      <c r="E1781" s="271">
        <f>+E1782+E1783</f>
        <v>0</v>
      </c>
      <c r="F1781" s="37"/>
      <c r="G1781" s="37"/>
      <c r="H1781" s="37"/>
      <c r="I1781" s="37"/>
      <c r="J1781" s="37"/>
      <c r="K1781" s="37"/>
      <c r="L1781" s="38"/>
    </row>
    <row r="1782" spans="1:12" x14ac:dyDescent="0.3">
      <c r="A1782" s="85" t="s">
        <v>5803</v>
      </c>
      <c r="B1782" s="86" t="s">
        <v>2020</v>
      </c>
      <c r="C1782" s="87" t="s">
        <v>2019</v>
      </c>
      <c r="D1782" s="278"/>
      <c r="E1782" s="270">
        <f>+'Res pass e impegni plur'!E277</f>
        <v>0</v>
      </c>
      <c r="F1782" s="37" t="s">
        <v>7970</v>
      </c>
      <c r="G1782" s="37" t="s">
        <v>7959</v>
      </c>
      <c r="H1782" s="37" t="s">
        <v>5805</v>
      </c>
      <c r="I1782" s="37">
        <v>1</v>
      </c>
      <c r="J1782" s="37" t="s">
        <v>5805</v>
      </c>
      <c r="K1782" s="37" t="s">
        <v>6122</v>
      </c>
      <c r="L1782" s="38"/>
    </row>
    <row r="1783" spans="1:12" ht="29.7" customHeight="1" x14ac:dyDescent="0.3">
      <c r="A1783" s="85" t="s">
        <v>5803</v>
      </c>
      <c r="B1783" s="86" t="s">
        <v>2022</v>
      </c>
      <c r="C1783" s="87" t="s">
        <v>2021</v>
      </c>
      <c r="D1783" s="278"/>
      <c r="E1783" s="270">
        <f>+'Res pass e impegni plur'!E278</f>
        <v>0</v>
      </c>
      <c r="F1783" s="37" t="s">
        <v>7970</v>
      </c>
      <c r="G1783" s="37" t="s">
        <v>7959</v>
      </c>
      <c r="H1783" s="37" t="s">
        <v>5805</v>
      </c>
      <c r="I1783" s="37">
        <v>1</v>
      </c>
      <c r="J1783" s="37" t="s">
        <v>5805</v>
      </c>
      <c r="K1783" s="37" t="s">
        <v>6122</v>
      </c>
      <c r="L1783" s="38"/>
    </row>
    <row r="1784" spans="1:12" x14ac:dyDescent="0.3">
      <c r="A1784" s="27" t="s">
        <v>5800</v>
      </c>
      <c r="B1784" s="28" t="s">
        <v>8265</v>
      </c>
      <c r="C1784" s="29" t="s">
        <v>8266</v>
      </c>
      <c r="D1784" s="407"/>
      <c r="E1784" s="320">
        <f>+E1785+E1788</f>
        <v>0</v>
      </c>
      <c r="F1784" s="31"/>
      <c r="G1784" s="31"/>
      <c r="H1784" s="31"/>
      <c r="I1784" s="31"/>
      <c r="J1784" s="31"/>
      <c r="K1784" s="31"/>
      <c r="L1784" s="32"/>
    </row>
    <row r="1785" spans="1:12" x14ac:dyDescent="0.3">
      <c r="A1785" s="33" t="s">
        <v>5801</v>
      </c>
      <c r="B1785" s="34" t="s">
        <v>8267</v>
      </c>
      <c r="C1785" s="35" t="s">
        <v>8268</v>
      </c>
      <c r="D1785" s="407"/>
      <c r="E1785" s="321">
        <f>+E1786</f>
        <v>0</v>
      </c>
      <c r="F1785" s="37"/>
      <c r="G1785" s="37"/>
      <c r="H1785" s="37"/>
      <c r="I1785" s="37"/>
      <c r="J1785" s="37"/>
      <c r="K1785" s="37"/>
      <c r="L1785" s="38"/>
    </row>
    <row r="1786" spans="1:12" x14ac:dyDescent="0.3">
      <c r="A1786" s="33" t="s">
        <v>5802</v>
      </c>
      <c r="B1786" s="39" t="s">
        <v>8269</v>
      </c>
      <c r="C1786" s="40" t="s">
        <v>8268</v>
      </c>
      <c r="D1786" s="278"/>
      <c r="E1786" s="271">
        <f>+E1787</f>
        <v>0</v>
      </c>
      <c r="F1786" s="37"/>
      <c r="G1786" s="37"/>
      <c r="H1786" s="37"/>
      <c r="I1786" s="37"/>
      <c r="J1786" s="37"/>
      <c r="K1786" s="37"/>
      <c r="L1786" s="38"/>
    </row>
    <row r="1787" spans="1:12" x14ac:dyDescent="0.3">
      <c r="A1787" s="85" t="s">
        <v>5803</v>
      </c>
      <c r="B1787" s="86" t="s">
        <v>5776</v>
      </c>
      <c r="C1787" s="87" t="s">
        <v>8268</v>
      </c>
      <c r="D1787" s="278"/>
      <c r="E1787" s="270">
        <f>+'Res pass e impegni plur'!E1155</f>
        <v>0</v>
      </c>
      <c r="F1787" s="37" t="s">
        <v>7970</v>
      </c>
      <c r="G1787" s="37" t="s">
        <v>7959</v>
      </c>
      <c r="H1787" s="37" t="s">
        <v>5805</v>
      </c>
      <c r="I1787" s="37">
        <v>1</v>
      </c>
      <c r="J1787" s="37" t="s">
        <v>5805</v>
      </c>
      <c r="K1787" s="37" t="s">
        <v>6225</v>
      </c>
      <c r="L1787" s="38"/>
    </row>
    <row r="1788" spans="1:12" x14ac:dyDescent="0.3">
      <c r="A1788" s="33" t="s">
        <v>5801</v>
      </c>
      <c r="B1788" s="34" t="s">
        <v>8270</v>
      </c>
      <c r="C1788" s="35" t="s">
        <v>8271</v>
      </c>
      <c r="D1788" s="407"/>
      <c r="E1788" s="321">
        <f>+E1789</f>
        <v>0</v>
      </c>
      <c r="F1788" s="37"/>
      <c r="G1788" s="37"/>
      <c r="H1788" s="37"/>
      <c r="I1788" s="37"/>
      <c r="J1788" s="37"/>
      <c r="K1788" s="37"/>
      <c r="L1788" s="38"/>
    </row>
    <row r="1789" spans="1:12" ht="27" customHeight="1" x14ac:dyDescent="0.3">
      <c r="A1789" s="33" t="s">
        <v>5802</v>
      </c>
      <c r="B1789" s="39" t="s">
        <v>8272</v>
      </c>
      <c r="C1789" s="40" t="s">
        <v>8273</v>
      </c>
      <c r="D1789" s="278"/>
      <c r="E1789" s="271">
        <f>+E1790</f>
        <v>0</v>
      </c>
      <c r="F1789" s="37"/>
      <c r="G1789" s="37"/>
      <c r="H1789" s="37"/>
      <c r="I1789" s="37"/>
      <c r="J1789" s="37"/>
      <c r="K1789" s="37"/>
      <c r="L1789" s="38"/>
    </row>
    <row r="1790" spans="1:12" x14ac:dyDescent="0.3">
      <c r="A1790" s="85" t="s">
        <v>5803</v>
      </c>
      <c r="B1790" s="86" t="s">
        <v>2216</v>
      </c>
      <c r="C1790" s="87" t="s">
        <v>8273</v>
      </c>
      <c r="D1790" s="278"/>
      <c r="E1790" s="270">
        <f>+'Res pass e impegni plur'!E375</f>
        <v>0</v>
      </c>
      <c r="F1790" s="37" t="s">
        <v>7970</v>
      </c>
      <c r="G1790" s="37" t="s">
        <v>7959</v>
      </c>
      <c r="H1790" s="37" t="s">
        <v>5805</v>
      </c>
      <c r="I1790" s="37">
        <v>1</v>
      </c>
      <c r="J1790" s="37" t="s">
        <v>5805</v>
      </c>
      <c r="K1790" s="37" t="s">
        <v>6225</v>
      </c>
      <c r="L1790" s="38"/>
    </row>
    <row r="1791" spans="1:12" x14ac:dyDescent="0.3">
      <c r="A1791" s="27" t="s">
        <v>5800</v>
      </c>
      <c r="B1791" s="28" t="s">
        <v>8274</v>
      </c>
      <c r="C1791" s="29" t="s">
        <v>8275</v>
      </c>
      <c r="D1791" s="407"/>
      <c r="E1791" s="320">
        <f>+E1792+E1832+E1839+E1846+E1886+E1928+E1970+E1977</f>
        <v>0</v>
      </c>
      <c r="F1791" s="31"/>
      <c r="G1791" s="31"/>
      <c r="H1791" s="31"/>
      <c r="I1791" s="31"/>
      <c r="J1791" s="31"/>
      <c r="K1791" s="31"/>
      <c r="L1791" s="32"/>
    </row>
    <row r="1792" spans="1:12" x14ac:dyDescent="0.3">
      <c r="A1792" s="33" t="s">
        <v>5801</v>
      </c>
      <c r="B1792" s="34" t="s">
        <v>8276</v>
      </c>
      <c r="C1792" s="35" t="s">
        <v>8277</v>
      </c>
      <c r="D1792" s="407"/>
      <c r="E1792" s="321">
        <f>+E1793+E1807+E1828</f>
        <v>0</v>
      </c>
      <c r="F1792" s="37"/>
      <c r="G1792" s="37"/>
      <c r="H1792" s="37"/>
      <c r="I1792" s="37"/>
      <c r="J1792" s="37"/>
      <c r="K1792" s="37"/>
      <c r="L1792" s="38"/>
    </row>
    <row r="1793" spans="1:12" x14ac:dyDescent="0.3">
      <c r="A1793" s="33" t="s">
        <v>5802</v>
      </c>
      <c r="B1793" s="39" t="s">
        <v>8278</v>
      </c>
      <c r="C1793" s="40" t="s">
        <v>8279</v>
      </c>
      <c r="D1793" s="278"/>
      <c r="E1793" s="271">
        <f>SUM(E1794:E1806)</f>
        <v>0</v>
      </c>
      <c r="F1793" s="37"/>
      <c r="G1793" s="37"/>
      <c r="H1793" s="37"/>
      <c r="I1793" s="37"/>
      <c r="J1793" s="37"/>
      <c r="K1793" s="37"/>
      <c r="L1793" s="38"/>
    </row>
    <row r="1794" spans="1:12" x14ac:dyDescent="0.3">
      <c r="A1794" s="85" t="s">
        <v>5803</v>
      </c>
      <c r="B1794" s="86" t="s">
        <v>5681</v>
      </c>
      <c r="C1794" s="87" t="s">
        <v>1375</v>
      </c>
      <c r="D1794" s="278"/>
      <c r="E1794" s="270">
        <f>+'Res pass e impegni plur'!E1060</f>
        <v>0</v>
      </c>
      <c r="F1794" s="37" t="s">
        <v>7970</v>
      </c>
      <c r="G1794" s="37" t="s">
        <v>7959</v>
      </c>
      <c r="H1794" s="37" t="s">
        <v>5805</v>
      </c>
      <c r="I1794" s="37">
        <v>1</v>
      </c>
      <c r="J1794" s="37" t="s">
        <v>5805</v>
      </c>
      <c r="K1794" s="37" t="s">
        <v>6220</v>
      </c>
      <c r="L1794" s="38"/>
    </row>
    <row r="1795" spans="1:12" x14ac:dyDescent="0.3">
      <c r="A1795" s="85" t="s">
        <v>5803</v>
      </c>
      <c r="B1795" s="86" t="s">
        <v>5682</v>
      </c>
      <c r="C1795" s="87" t="s">
        <v>1378</v>
      </c>
      <c r="D1795" s="278"/>
      <c r="E1795" s="270">
        <f>+'Res pass e impegni plur'!E1061</f>
        <v>0</v>
      </c>
      <c r="F1795" s="37" t="s">
        <v>7970</v>
      </c>
      <c r="G1795" s="37" t="s">
        <v>7959</v>
      </c>
      <c r="H1795" s="37" t="s">
        <v>5805</v>
      </c>
      <c r="I1795" s="37">
        <v>1</v>
      </c>
      <c r="J1795" s="37" t="s">
        <v>5805</v>
      </c>
      <c r="K1795" s="37" t="s">
        <v>6220</v>
      </c>
      <c r="L1795" s="38"/>
    </row>
    <row r="1796" spans="1:12" x14ac:dyDescent="0.3">
      <c r="A1796" s="85" t="s">
        <v>5803</v>
      </c>
      <c r="B1796" s="86" t="s">
        <v>5683</v>
      </c>
      <c r="C1796" s="87" t="s">
        <v>1379</v>
      </c>
      <c r="D1796" s="278"/>
      <c r="E1796" s="270">
        <f>+'Res pass e impegni plur'!E1062</f>
        <v>0</v>
      </c>
      <c r="F1796" s="37" t="s">
        <v>7970</v>
      </c>
      <c r="G1796" s="37" t="s">
        <v>7959</v>
      </c>
      <c r="H1796" s="37" t="s">
        <v>5805</v>
      </c>
      <c r="I1796" s="37">
        <v>1</v>
      </c>
      <c r="J1796" s="37" t="s">
        <v>5805</v>
      </c>
      <c r="K1796" s="37" t="s">
        <v>6220</v>
      </c>
      <c r="L1796" s="38"/>
    </row>
    <row r="1797" spans="1:12" x14ac:dyDescent="0.3">
      <c r="A1797" s="85" t="s">
        <v>5803</v>
      </c>
      <c r="B1797" s="86" t="s">
        <v>5684</v>
      </c>
      <c r="C1797" s="87" t="s">
        <v>1380</v>
      </c>
      <c r="D1797" s="278"/>
      <c r="E1797" s="270">
        <f>+'Res pass e impegni plur'!E1063</f>
        <v>0</v>
      </c>
      <c r="F1797" s="37" t="s">
        <v>7970</v>
      </c>
      <c r="G1797" s="37" t="s">
        <v>7959</v>
      </c>
      <c r="H1797" s="37" t="s">
        <v>5805</v>
      </c>
      <c r="I1797" s="37">
        <v>1</v>
      </c>
      <c r="J1797" s="37" t="s">
        <v>5805</v>
      </c>
      <c r="K1797" s="37" t="s">
        <v>6220</v>
      </c>
      <c r="L1797" s="38"/>
    </row>
    <row r="1798" spans="1:12" x14ac:dyDescent="0.3">
      <c r="A1798" s="85" t="s">
        <v>5803</v>
      </c>
      <c r="B1798" s="86" t="s">
        <v>5685</v>
      </c>
      <c r="C1798" s="87" t="s">
        <v>1381</v>
      </c>
      <c r="D1798" s="278"/>
      <c r="E1798" s="270">
        <f>+'Res pass e impegni plur'!E1064</f>
        <v>0</v>
      </c>
      <c r="F1798" s="37" t="s">
        <v>7970</v>
      </c>
      <c r="G1798" s="37" t="s">
        <v>7959</v>
      </c>
      <c r="H1798" s="37" t="s">
        <v>5805</v>
      </c>
      <c r="I1798" s="37">
        <v>1</v>
      </c>
      <c r="J1798" s="37" t="s">
        <v>5805</v>
      </c>
      <c r="K1798" s="37" t="s">
        <v>6220</v>
      </c>
      <c r="L1798" s="38"/>
    </row>
    <row r="1799" spans="1:12" x14ac:dyDescent="0.3">
      <c r="A1799" s="85" t="s">
        <v>5803</v>
      </c>
      <c r="B1799" s="86" t="s">
        <v>5686</v>
      </c>
      <c r="C1799" s="87" t="s">
        <v>1382</v>
      </c>
      <c r="D1799" s="278"/>
      <c r="E1799" s="270">
        <f>+'Res pass e impegni plur'!E1065</f>
        <v>0</v>
      </c>
      <c r="F1799" s="37" t="s">
        <v>7970</v>
      </c>
      <c r="G1799" s="37" t="s">
        <v>7959</v>
      </c>
      <c r="H1799" s="37" t="s">
        <v>5805</v>
      </c>
      <c r="I1799" s="37">
        <v>1</v>
      </c>
      <c r="J1799" s="37" t="s">
        <v>5805</v>
      </c>
      <c r="K1799" s="37" t="s">
        <v>6220</v>
      </c>
      <c r="L1799" s="38"/>
    </row>
    <row r="1800" spans="1:12" x14ac:dyDescent="0.3">
      <c r="A1800" s="85" t="s">
        <v>5803</v>
      </c>
      <c r="B1800" s="86" t="s">
        <v>5687</v>
      </c>
      <c r="C1800" s="87" t="s">
        <v>1383</v>
      </c>
      <c r="D1800" s="278"/>
      <c r="E1800" s="270">
        <f>+'Res pass e impegni plur'!E1066</f>
        <v>0</v>
      </c>
      <c r="F1800" s="37" t="s">
        <v>7970</v>
      </c>
      <c r="G1800" s="37" t="s">
        <v>7959</v>
      </c>
      <c r="H1800" s="37" t="s">
        <v>5805</v>
      </c>
      <c r="I1800" s="37">
        <v>1</v>
      </c>
      <c r="J1800" s="37" t="s">
        <v>5805</v>
      </c>
      <c r="K1800" s="37" t="s">
        <v>6220</v>
      </c>
      <c r="L1800" s="38"/>
    </row>
    <row r="1801" spans="1:12" x14ac:dyDescent="0.3">
      <c r="A1801" s="85" t="s">
        <v>5803</v>
      </c>
      <c r="B1801" s="86" t="s">
        <v>5688</v>
      </c>
      <c r="C1801" s="87" t="s">
        <v>1384</v>
      </c>
      <c r="D1801" s="278"/>
      <c r="E1801" s="270">
        <f>+'Res pass e impegni plur'!E1067</f>
        <v>0</v>
      </c>
      <c r="F1801" s="37" t="s">
        <v>7970</v>
      </c>
      <c r="G1801" s="37" t="s">
        <v>7959</v>
      </c>
      <c r="H1801" s="37" t="s">
        <v>5805</v>
      </c>
      <c r="I1801" s="37">
        <v>1</v>
      </c>
      <c r="J1801" s="37" t="s">
        <v>5805</v>
      </c>
      <c r="K1801" s="37" t="s">
        <v>6220</v>
      </c>
      <c r="L1801" s="38"/>
    </row>
    <row r="1802" spans="1:12" x14ac:dyDescent="0.3">
      <c r="A1802" s="85" t="s">
        <v>5803</v>
      </c>
      <c r="B1802" s="86" t="s">
        <v>5689</v>
      </c>
      <c r="C1802" s="87" t="s">
        <v>1385</v>
      </c>
      <c r="D1802" s="278"/>
      <c r="E1802" s="270">
        <f>+'Res pass e impegni plur'!E1068</f>
        <v>0</v>
      </c>
      <c r="F1802" s="37" t="s">
        <v>7970</v>
      </c>
      <c r="G1802" s="37" t="s">
        <v>7959</v>
      </c>
      <c r="H1802" s="37" t="s">
        <v>5805</v>
      </c>
      <c r="I1802" s="37">
        <v>1</v>
      </c>
      <c r="J1802" s="37" t="s">
        <v>5805</v>
      </c>
      <c r="K1802" s="37" t="s">
        <v>6220</v>
      </c>
      <c r="L1802" s="38"/>
    </row>
    <row r="1803" spans="1:12" x14ac:dyDescent="0.3">
      <c r="A1803" s="85" t="s">
        <v>5803</v>
      </c>
      <c r="B1803" s="86" t="s">
        <v>5690</v>
      </c>
      <c r="C1803" s="87" t="s">
        <v>1386</v>
      </c>
      <c r="D1803" s="278"/>
      <c r="E1803" s="270">
        <f>+'Res pass e impegni plur'!E1069</f>
        <v>0</v>
      </c>
      <c r="F1803" s="37" t="s">
        <v>7970</v>
      </c>
      <c r="G1803" s="37" t="s">
        <v>7959</v>
      </c>
      <c r="H1803" s="37" t="s">
        <v>5805</v>
      </c>
      <c r="I1803" s="37">
        <v>1</v>
      </c>
      <c r="J1803" s="37" t="s">
        <v>5805</v>
      </c>
      <c r="K1803" s="37" t="s">
        <v>6220</v>
      </c>
      <c r="L1803" s="38"/>
    </row>
    <row r="1804" spans="1:12" ht="21.6" x14ac:dyDescent="0.3">
      <c r="A1804" s="85" t="s">
        <v>5803</v>
      </c>
      <c r="B1804" s="86" t="s">
        <v>5691</v>
      </c>
      <c r="C1804" s="87" t="s">
        <v>1387</v>
      </c>
      <c r="D1804" s="278"/>
      <c r="E1804" s="270">
        <f>+'Res pass e impegni plur'!E1070</f>
        <v>0</v>
      </c>
      <c r="F1804" s="37" t="s">
        <v>7970</v>
      </c>
      <c r="G1804" s="37" t="s">
        <v>7959</v>
      </c>
      <c r="H1804" s="37" t="s">
        <v>5805</v>
      </c>
      <c r="I1804" s="37">
        <v>1</v>
      </c>
      <c r="J1804" s="37" t="s">
        <v>5805</v>
      </c>
      <c r="K1804" s="37" t="s">
        <v>6220</v>
      </c>
      <c r="L1804" s="38"/>
    </row>
    <row r="1805" spans="1:12" ht="21.6" x14ac:dyDescent="0.3">
      <c r="A1805" s="85" t="s">
        <v>5803</v>
      </c>
      <c r="B1805" s="86" t="s">
        <v>5692</v>
      </c>
      <c r="C1805" s="87" t="s">
        <v>1388</v>
      </c>
      <c r="D1805" s="278"/>
      <c r="E1805" s="270">
        <f>+'Res pass e impegni plur'!E1071</f>
        <v>0</v>
      </c>
      <c r="F1805" s="37" t="s">
        <v>7970</v>
      </c>
      <c r="G1805" s="37" t="s">
        <v>7959</v>
      </c>
      <c r="H1805" s="37" t="s">
        <v>5805</v>
      </c>
      <c r="I1805" s="37">
        <v>1</v>
      </c>
      <c r="J1805" s="37" t="s">
        <v>5805</v>
      </c>
      <c r="K1805" s="37" t="s">
        <v>6220</v>
      </c>
      <c r="L1805" s="38"/>
    </row>
    <row r="1806" spans="1:12" x14ac:dyDescent="0.3">
      <c r="A1806" s="85" t="s">
        <v>5803</v>
      </c>
      <c r="B1806" s="86" t="s">
        <v>5693</v>
      </c>
      <c r="C1806" s="87" t="s">
        <v>1389</v>
      </c>
      <c r="D1806" s="278"/>
      <c r="E1806" s="270">
        <f>+'Res pass e impegni plur'!E1072</f>
        <v>0</v>
      </c>
      <c r="F1806" s="37" t="s">
        <v>7970</v>
      </c>
      <c r="G1806" s="37" t="s">
        <v>7959</v>
      </c>
      <c r="H1806" s="37" t="s">
        <v>5805</v>
      </c>
      <c r="I1806" s="37">
        <v>1</v>
      </c>
      <c r="J1806" s="37" t="s">
        <v>5805</v>
      </c>
      <c r="K1806" s="37" t="s">
        <v>6220</v>
      </c>
      <c r="L1806" s="38"/>
    </row>
    <row r="1807" spans="1:12" x14ac:dyDescent="0.3">
      <c r="A1807" s="33" t="s">
        <v>5802</v>
      </c>
      <c r="B1807" s="39" t="s">
        <v>8280</v>
      </c>
      <c r="C1807" s="40" t="s">
        <v>8281</v>
      </c>
      <c r="D1807" s="278"/>
      <c r="E1807" s="271">
        <f>SUM(E1808:E1827)</f>
        <v>0</v>
      </c>
      <c r="F1807" s="37"/>
      <c r="G1807" s="37"/>
      <c r="H1807" s="37"/>
      <c r="I1807" s="37"/>
      <c r="J1807" s="37"/>
      <c r="K1807" s="37"/>
      <c r="L1807" s="38"/>
    </row>
    <row r="1808" spans="1:12" x14ac:dyDescent="0.3">
      <c r="A1808" s="85" t="s">
        <v>5803</v>
      </c>
      <c r="B1808" s="86" t="s">
        <v>5694</v>
      </c>
      <c r="C1808" s="87" t="s">
        <v>1390</v>
      </c>
      <c r="D1808" s="278"/>
      <c r="E1808" s="270">
        <f>+'Res pass e impegni plur'!E1073</f>
        <v>0</v>
      </c>
      <c r="F1808" s="37" t="s">
        <v>7970</v>
      </c>
      <c r="G1808" s="37" t="s">
        <v>7959</v>
      </c>
      <c r="H1808" s="37" t="s">
        <v>5805</v>
      </c>
      <c r="I1808" s="37">
        <v>1</v>
      </c>
      <c r="J1808" s="37" t="s">
        <v>5805</v>
      </c>
      <c r="K1808" s="37" t="s">
        <v>6220</v>
      </c>
      <c r="L1808" s="38"/>
    </row>
    <row r="1809" spans="1:12" x14ac:dyDescent="0.3">
      <c r="A1809" s="85" t="s">
        <v>5803</v>
      </c>
      <c r="B1809" s="86" t="s">
        <v>5695</v>
      </c>
      <c r="C1809" s="87" t="s">
        <v>1391</v>
      </c>
      <c r="D1809" s="278"/>
      <c r="E1809" s="270">
        <f>+'Res pass e impegni plur'!E1074</f>
        <v>0</v>
      </c>
      <c r="F1809" s="37" t="s">
        <v>7970</v>
      </c>
      <c r="G1809" s="37" t="s">
        <v>7959</v>
      </c>
      <c r="H1809" s="37" t="s">
        <v>5805</v>
      </c>
      <c r="I1809" s="37">
        <v>1</v>
      </c>
      <c r="J1809" s="37" t="s">
        <v>5805</v>
      </c>
      <c r="K1809" s="37" t="s">
        <v>6220</v>
      </c>
      <c r="L1809" s="38"/>
    </row>
    <row r="1810" spans="1:12" x14ac:dyDescent="0.3">
      <c r="A1810" s="85" t="s">
        <v>5803</v>
      </c>
      <c r="B1810" s="86" t="s">
        <v>5696</v>
      </c>
      <c r="C1810" s="87" t="s">
        <v>1392</v>
      </c>
      <c r="D1810" s="278"/>
      <c r="E1810" s="270">
        <f>+'Res pass e impegni plur'!E1075</f>
        <v>0</v>
      </c>
      <c r="F1810" s="37" t="s">
        <v>7970</v>
      </c>
      <c r="G1810" s="37" t="s">
        <v>7959</v>
      </c>
      <c r="H1810" s="37" t="s">
        <v>5805</v>
      </c>
      <c r="I1810" s="37">
        <v>1</v>
      </c>
      <c r="J1810" s="37" t="s">
        <v>5805</v>
      </c>
      <c r="K1810" s="37" t="s">
        <v>6220</v>
      </c>
      <c r="L1810" s="38"/>
    </row>
    <row r="1811" spans="1:12" x14ac:dyDescent="0.3">
      <c r="A1811" s="85" t="s">
        <v>5803</v>
      </c>
      <c r="B1811" s="86" t="s">
        <v>5697</v>
      </c>
      <c r="C1811" s="87" t="s">
        <v>1393</v>
      </c>
      <c r="D1811" s="278"/>
      <c r="E1811" s="270">
        <f>+'Res pass e impegni plur'!E1076</f>
        <v>0</v>
      </c>
      <c r="F1811" s="37" t="s">
        <v>7970</v>
      </c>
      <c r="G1811" s="37" t="s">
        <v>7959</v>
      </c>
      <c r="H1811" s="37" t="s">
        <v>5805</v>
      </c>
      <c r="I1811" s="37">
        <v>1</v>
      </c>
      <c r="J1811" s="37" t="s">
        <v>5805</v>
      </c>
      <c r="K1811" s="37" t="s">
        <v>6220</v>
      </c>
      <c r="L1811" s="38"/>
    </row>
    <row r="1812" spans="1:12" x14ac:dyDescent="0.3">
      <c r="A1812" s="85" t="s">
        <v>5803</v>
      </c>
      <c r="B1812" s="86" t="s">
        <v>5698</v>
      </c>
      <c r="C1812" s="87" t="s">
        <v>1394</v>
      </c>
      <c r="D1812" s="278"/>
      <c r="E1812" s="270">
        <f>+'Res pass e impegni plur'!E1077</f>
        <v>0</v>
      </c>
      <c r="F1812" s="37" t="s">
        <v>7970</v>
      </c>
      <c r="G1812" s="37" t="s">
        <v>7959</v>
      </c>
      <c r="H1812" s="37" t="s">
        <v>5805</v>
      </c>
      <c r="I1812" s="37">
        <v>1</v>
      </c>
      <c r="J1812" s="37" t="s">
        <v>5805</v>
      </c>
      <c r="K1812" s="37" t="s">
        <v>6220</v>
      </c>
      <c r="L1812" s="38"/>
    </row>
    <row r="1813" spans="1:12" x14ac:dyDescent="0.3">
      <c r="A1813" s="85" t="s">
        <v>5803</v>
      </c>
      <c r="B1813" s="86" t="s">
        <v>5699</v>
      </c>
      <c r="C1813" s="87" t="s">
        <v>1395</v>
      </c>
      <c r="D1813" s="278"/>
      <c r="E1813" s="270">
        <f>+'Res pass e impegni plur'!E1078</f>
        <v>0</v>
      </c>
      <c r="F1813" s="37" t="s">
        <v>7970</v>
      </c>
      <c r="G1813" s="37" t="s">
        <v>7959</v>
      </c>
      <c r="H1813" s="37" t="s">
        <v>5805</v>
      </c>
      <c r="I1813" s="37">
        <v>1</v>
      </c>
      <c r="J1813" s="37" t="s">
        <v>5805</v>
      </c>
      <c r="K1813" s="37" t="s">
        <v>6220</v>
      </c>
      <c r="L1813" s="38"/>
    </row>
    <row r="1814" spans="1:12" x14ac:dyDescent="0.3">
      <c r="A1814" s="85" t="s">
        <v>5803</v>
      </c>
      <c r="B1814" s="86" t="s">
        <v>5700</v>
      </c>
      <c r="C1814" s="87" t="s">
        <v>1396</v>
      </c>
      <c r="D1814" s="278"/>
      <c r="E1814" s="270">
        <f>+'Res pass e impegni plur'!E1079</f>
        <v>0</v>
      </c>
      <c r="F1814" s="37" t="s">
        <v>7970</v>
      </c>
      <c r="G1814" s="37" t="s">
        <v>7959</v>
      </c>
      <c r="H1814" s="37" t="s">
        <v>5805</v>
      </c>
      <c r="I1814" s="37">
        <v>1</v>
      </c>
      <c r="J1814" s="37" t="s">
        <v>5805</v>
      </c>
      <c r="K1814" s="37" t="s">
        <v>6220</v>
      </c>
      <c r="L1814" s="38"/>
    </row>
    <row r="1815" spans="1:12" x14ac:dyDescent="0.3">
      <c r="A1815" s="85" t="s">
        <v>5803</v>
      </c>
      <c r="B1815" s="86" t="s">
        <v>5701</v>
      </c>
      <c r="C1815" s="87" t="s">
        <v>1397</v>
      </c>
      <c r="D1815" s="278"/>
      <c r="E1815" s="270">
        <f>+'Res pass e impegni plur'!E1080</f>
        <v>0</v>
      </c>
      <c r="F1815" s="37" t="s">
        <v>7970</v>
      </c>
      <c r="G1815" s="37" t="s">
        <v>7959</v>
      </c>
      <c r="H1815" s="37" t="s">
        <v>5805</v>
      </c>
      <c r="I1815" s="37">
        <v>1</v>
      </c>
      <c r="J1815" s="37" t="s">
        <v>5805</v>
      </c>
      <c r="K1815" s="37" t="s">
        <v>6220</v>
      </c>
      <c r="L1815" s="38"/>
    </row>
    <row r="1816" spans="1:12" ht="21.6" x14ac:dyDescent="0.3">
      <c r="A1816" s="85" t="s">
        <v>5803</v>
      </c>
      <c r="B1816" s="86" t="s">
        <v>5702</v>
      </c>
      <c r="C1816" s="87" t="s">
        <v>1398</v>
      </c>
      <c r="D1816" s="278"/>
      <c r="E1816" s="270">
        <f>+'Res pass e impegni plur'!E1081</f>
        <v>0</v>
      </c>
      <c r="F1816" s="37" t="s">
        <v>7970</v>
      </c>
      <c r="G1816" s="37" t="s">
        <v>7959</v>
      </c>
      <c r="H1816" s="37" t="s">
        <v>5805</v>
      </c>
      <c r="I1816" s="37">
        <v>1</v>
      </c>
      <c r="J1816" s="37" t="s">
        <v>5805</v>
      </c>
      <c r="K1816" s="37" t="s">
        <v>6220</v>
      </c>
      <c r="L1816" s="38"/>
    </row>
    <row r="1817" spans="1:12" x14ac:dyDescent="0.3">
      <c r="A1817" s="85" t="s">
        <v>5803</v>
      </c>
      <c r="B1817" s="86" t="s">
        <v>5703</v>
      </c>
      <c r="C1817" s="87" t="s">
        <v>1399</v>
      </c>
      <c r="D1817" s="278"/>
      <c r="E1817" s="270">
        <f>+'Res pass e impegni plur'!E1082</f>
        <v>0</v>
      </c>
      <c r="F1817" s="37" t="s">
        <v>7970</v>
      </c>
      <c r="G1817" s="37" t="s">
        <v>7959</v>
      </c>
      <c r="H1817" s="37" t="s">
        <v>5805</v>
      </c>
      <c r="I1817" s="37">
        <v>1</v>
      </c>
      <c r="J1817" s="37" t="s">
        <v>5805</v>
      </c>
      <c r="K1817" s="37" t="s">
        <v>6220</v>
      </c>
      <c r="L1817" s="38"/>
    </row>
    <row r="1818" spans="1:12" x14ac:dyDescent="0.3">
      <c r="A1818" s="85" t="s">
        <v>5803</v>
      </c>
      <c r="B1818" s="86" t="s">
        <v>5704</v>
      </c>
      <c r="C1818" s="87" t="s">
        <v>8282</v>
      </c>
      <c r="D1818" s="278"/>
      <c r="E1818" s="270">
        <f>+'Res pass e impegni plur'!E1083</f>
        <v>0</v>
      </c>
      <c r="F1818" s="37" t="s">
        <v>7970</v>
      </c>
      <c r="G1818" s="37" t="s">
        <v>7959</v>
      </c>
      <c r="H1818" s="37" t="s">
        <v>5805</v>
      </c>
      <c r="I1818" s="37">
        <v>1</v>
      </c>
      <c r="J1818" s="37" t="s">
        <v>5805</v>
      </c>
      <c r="K1818" s="37" t="s">
        <v>6220</v>
      </c>
      <c r="L1818" s="38"/>
    </row>
    <row r="1819" spans="1:12" ht="21.6" x14ac:dyDescent="0.3">
      <c r="A1819" s="85" t="s">
        <v>5803</v>
      </c>
      <c r="B1819" s="86" t="s">
        <v>5705</v>
      </c>
      <c r="C1819" s="87" t="s">
        <v>1401</v>
      </c>
      <c r="D1819" s="278"/>
      <c r="E1819" s="270">
        <f>+'Res pass e impegni plur'!E1084</f>
        <v>0</v>
      </c>
      <c r="F1819" s="37" t="s">
        <v>7970</v>
      </c>
      <c r="G1819" s="37" t="s">
        <v>7959</v>
      </c>
      <c r="H1819" s="37" t="s">
        <v>5805</v>
      </c>
      <c r="I1819" s="37">
        <v>1</v>
      </c>
      <c r="J1819" s="37" t="s">
        <v>5805</v>
      </c>
      <c r="K1819" s="37" t="s">
        <v>6220</v>
      </c>
      <c r="L1819" s="38"/>
    </row>
    <row r="1820" spans="1:12" x14ac:dyDescent="0.3">
      <c r="A1820" s="85" t="s">
        <v>5803</v>
      </c>
      <c r="B1820" s="86" t="s">
        <v>5706</v>
      </c>
      <c r="C1820" s="87" t="s">
        <v>1402</v>
      </c>
      <c r="D1820" s="278"/>
      <c r="E1820" s="270">
        <f>+'Res pass e impegni plur'!E1085</f>
        <v>0</v>
      </c>
      <c r="F1820" s="37" t="s">
        <v>7970</v>
      </c>
      <c r="G1820" s="37" t="s">
        <v>7959</v>
      </c>
      <c r="H1820" s="37" t="s">
        <v>5805</v>
      </c>
      <c r="I1820" s="37">
        <v>1</v>
      </c>
      <c r="J1820" s="37" t="s">
        <v>5805</v>
      </c>
      <c r="K1820" s="37" t="s">
        <v>6220</v>
      </c>
      <c r="L1820" s="38"/>
    </row>
    <row r="1821" spans="1:12" x14ac:dyDescent="0.3">
      <c r="A1821" s="85" t="s">
        <v>5803</v>
      </c>
      <c r="B1821" s="86" t="s">
        <v>5707</v>
      </c>
      <c r="C1821" s="87" t="s">
        <v>1403</v>
      </c>
      <c r="D1821" s="278"/>
      <c r="E1821" s="270">
        <f>+'Res pass e impegni plur'!E1086</f>
        <v>0</v>
      </c>
      <c r="F1821" s="37" t="s">
        <v>7970</v>
      </c>
      <c r="G1821" s="37" t="s">
        <v>7959</v>
      </c>
      <c r="H1821" s="37" t="s">
        <v>5805</v>
      </c>
      <c r="I1821" s="37">
        <v>1</v>
      </c>
      <c r="J1821" s="37" t="s">
        <v>5805</v>
      </c>
      <c r="K1821" s="37" t="s">
        <v>6220</v>
      </c>
      <c r="L1821" s="38"/>
    </row>
    <row r="1822" spans="1:12" x14ac:dyDescent="0.3">
      <c r="A1822" s="85" t="s">
        <v>5803</v>
      </c>
      <c r="B1822" s="86" t="s">
        <v>5708</v>
      </c>
      <c r="C1822" s="87" t="s">
        <v>1404</v>
      </c>
      <c r="D1822" s="278"/>
      <c r="E1822" s="270">
        <f>+'Res pass e impegni plur'!E1087</f>
        <v>0</v>
      </c>
      <c r="F1822" s="37" t="s">
        <v>7970</v>
      </c>
      <c r="G1822" s="37" t="s">
        <v>7959</v>
      </c>
      <c r="H1822" s="37" t="s">
        <v>5805</v>
      </c>
      <c r="I1822" s="37">
        <v>1</v>
      </c>
      <c r="J1822" s="37" t="s">
        <v>5805</v>
      </c>
      <c r="K1822" s="37" t="s">
        <v>6220</v>
      </c>
      <c r="L1822" s="38"/>
    </row>
    <row r="1823" spans="1:12" x14ac:dyDescent="0.3">
      <c r="A1823" s="85" t="s">
        <v>5803</v>
      </c>
      <c r="B1823" s="86" t="s">
        <v>5709</v>
      </c>
      <c r="C1823" s="87" t="s">
        <v>1405</v>
      </c>
      <c r="D1823" s="278"/>
      <c r="E1823" s="270">
        <f>+'Res pass e impegni plur'!E1088</f>
        <v>0</v>
      </c>
      <c r="F1823" s="37" t="s">
        <v>7970</v>
      </c>
      <c r="G1823" s="37" t="s">
        <v>7959</v>
      </c>
      <c r="H1823" s="37" t="s">
        <v>5805</v>
      </c>
      <c r="I1823" s="37">
        <v>1</v>
      </c>
      <c r="J1823" s="37" t="s">
        <v>5805</v>
      </c>
      <c r="K1823" s="37" t="s">
        <v>6220</v>
      </c>
      <c r="L1823" s="38"/>
    </row>
    <row r="1824" spans="1:12" x14ac:dyDescent="0.3">
      <c r="A1824" s="85" t="s">
        <v>5803</v>
      </c>
      <c r="B1824" s="86" t="s">
        <v>5710</v>
      </c>
      <c r="C1824" s="87" t="s">
        <v>1406</v>
      </c>
      <c r="D1824" s="278"/>
      <c r="E1824" s="270">
        <f>+'Res pass e impegni plur'!E1089</f>
        <v>0</v>
      </c>
      <c r="F1824" s="37" t="s">
        <v>7970</v>
      </c>
      <c r="G1824" s="37" t="s">
        <v>7959</v>
      </c>
      <c r="H1824" s="37" t="s">
        <v>5805</v>
      </c>
      <c r="I1824" s="37">
        <v>1</v>
      </c>
      <c r="J1824" s="37" t="s">
        <v>5805</v>
      </c>
      <c r="K1824" s="37" t="s">
        <v>6220</v>
      </c>
      <c r="L1824" s="38"/>
    </row>
    <row r="1825" spans="1:12" x14ac:dyDescent="0.3">
      <c r="A1825" s="85" t="s">
        <v>5803</v>
      </c>
      <c r="B1825" s="86" t="s">
        <v>5711</v>
      </c>
      <c r="C1825" s="87" t="s">
        <v>1407</v>
      </c>
      <c r="D1825" s="278"/>
      <c r="E1825" s="270">
        <f>+'Res pass e impegni plur'!E1090</f>
        <v>0</v>
      </c>
      <c r="F1825" s="37" t="s">
        <v>7970</v>
      </c>
      <c r="G1825" s="37" t="s">
        <v>7959</v>
      </c>
      <c r="H1825" s="37" t="s">
        <v>5805</v>
      </c>
      <c r="I1825" s="37">
        <v>1</v>
      </c>
      <c r="J1825" s="37" t="s">
        <v>5805</v>
      </c>
      <c r="K1825" s="37" t="s">
        <v>6220</v>
      </c>
      <c r="L1825" s="38"/>
    </row>
    <row r="1826" spans="1:12" ht="21.6" x14ac:dyDescent="0.3">
      <c r="A1826" s="85" t="s">
        <v>5803</v>
      </c>
      <c r="B1826" s="86" t="s">
        <v>5712</v>
      </c>
      <c r="C1826" s="87" t="s">
        <v>1408</v>
      </c>
      <c r="D1826" s="278"/>
      <c r="E1826" s="270">
        <f>+'Res pass e impegni plur'!E1091</f>
        <v>0</v>
      </c>
      <c r="F1826" s="37" t="s">
        <v>7970</v>
      </c>
      <c r="G1826" s="37" t="s">
        <v>7959</v>
      </c>
      <c r="H1826" s="37" t="s">
        <v>5805</v>
      </c>
      <c r="I1826" s="37">
        <v>1</v>
      </c>
      <c r="J1826" s="37" t="s">
        <v>5805</v>
      </c>
      <c r="K1826" s="37" t="s">
        <v>6220</v>
      </c>
      <c r="L1826" s="38"/>
    </row>
    <row r="1827" spans="1:12" x14ac:dyDescent="0.3">
      <c r="A1827" s="85" t="s">
        <v>5803</v>
      </c>
      <c r="B1827" s="86" t="s">
        <v>5713</v>
      </c>
      <c r="C1827" s="87" t="s">
        <v>1409</v>
      </c>
      <c r="D1827" s="278"/>
      <c r="E1827" s="270">
        <f>+'Res pass e impegni plur'!E1092</f>
        <v>0</v>
      </c>
      <c r="F1827" s="37" t="s">
        <v>7970</v>
      </c>
      <c r="G1827" s="37" t="s">
        <v>7959</v>
      </c>
      <c r="H1827" s="37" t="s">
        <v>5805</v>
      </c>
      <c r="I1827" s="37">
        <v>1</v>
      </c>
      <c r="J1827" s="37" t="s">
        <v>5805</v>
      </c>
      <c r="K1827" s="37" t="s">
        <v>6220</v>
      </c>
      <c r="L1827" s="38"/>
    </row>
    <row r="1828" spans="1:12" x14ac:dyDescent="0.3">
      <c r="A1828" s="33" t="s">
        <v>5802</v>
      </c>
      <c r="B1828" s="39" t="s">
        <v>8283</v>
      </c>
      <c r="C1828" s="40" t="s">
        <v>8284</v>
      </c>
      <c r="D1828" s="278"/>
      <c r="E1828" s="271">
        <f>SUM(E1829:E1831)</f>
        <v>0</v>
      </c>
      <c r="F1828" s="37"/>
      <c r="G1828" s="37"/>
      <c r="H1828" s="37"/>
      <c r="I1828" s="37"/>
      <c r="J1828" s="37"/>
      <c r="K1828" s="37"/>
      <c r="L1828" s="38"/>
    </row>
    <row r="1829" spans="1:12" x14ac:dyDescent="0.3">
      <c r="A1829" s="85" t="s">
        <v>5803</v>
      </c>
      <c r="B1829" s="86" t="s">
        <v>5714</v>
      </c>
      <c r="C1829" s="87" t="s">
        <v>1410</v>
      </c>
      <c r="D1829" s="278"/>
      <c r="E1829" s="270">
        <f>+'Res pass e impegni plur'!E1093</f>
        <v>0</v>
      </c>
      <c r="F1829" s="37" t="s">
        <v>7970</v>
      </c>
      <c r="G1829" s="37" t="s">
        <v>7959</v>
      </c>
      <c r="H1829" s="37" t="s">
        <v>5805</v>
      </c>
      <c r="I1829" s="37">
        <v>1</v>
      </c>
      <c r="J1829" s="37" t="s">
        <v>5805</v>
      </c>
      <c r="K1829" s="37" t="s">
        <v>6220</v>
      </c>
      <c r="L1829" s="38"/>
    </row>
    <row r="1830" spans="1:12" x14ac:dyDescent="0.3">
      <c r="A1830" s="85" t="s">
        <v>5803</v>
      </c>
      <c r="B1830" s="86" t="s">
        <v>5715</v>
      </c>
      <c r="C1830" s="87" t="s">
        <v>1411</v>
      </c>
      <c r="D1830" s="278"/>
      <c r="E1830" s="270">
        <f>+'Res pass e impegni plur'!E1094</f>
        <v>0</v>
      </c>
      <c r="F1830" s="37" t="s">
        <v>7970</v>
      </c>
      <c r="G1830" s="37" t="s">
        <v>7959</v>
      </c>
      <c r="H1830" s="37" t="s">
        <v>5805</v>
      </c>
      <c r="I1830" s="37">
        <v>1</v>
      </c>
      <c r="J1830" s="37" t="s">
        <v>5805</v>
      </c>
      <c r="K1830" s="37" t="s">
        <v>6220</v>
      </c>
      <c r="L1830" s="38"/>
    </row>
    <row r="1831" spans="1:12" x14ac:dyDescent="0.3">
      <c r="A1831" s="85" t="s">
        <v>5803</v>
      </c>
      <c r="B1831" s="86" t="s">
        <v>5716</v>
      </c>
      <c r="C1831" s="87" t="s">
        <v>1412</v>
      </c>
      <c r="D1831" s="278"/>
      <c r="E1831" s="270">
        <f>+'Res pass e impegni plur'!E1095</f>
        <v>0</v>
      </c>
      <c r="F1831" s="37" t="s">
        <v>7970</v>
      </c>
      <c r="G1831" s="37" t="s">
        <v>7959</v>
      </c>
      <c r="H1831" s="37" t="s">
        <v>5805</v>
      </c>
      <c r="I1831" s="37">
        <v>1</v>
      </c>
      <c r="J1831" s="37" t="s">
        <v>5805</v>
      </c>
      <c r="K1831" s="37" t="s">
        <v>6220</v>
      </c>
      <c r="L1831" s="38"/>
    </row>
    <row r="1832" spans="1:12" ht="28.5" customHeight="1" x14ac:dyDescent="0.3">
      <c r="A1832" s="33" t="s">
        <v>5801</v>
      </c>
      <c r="B1832" s="34" t="s">
        <v>8285</v>
      </c>
      <c r="C1832" s="35" t="s">
        <v>8286</v>
      </c>
      <c r="D1832" s="407"/>
      <c r="E1832" s="321">
        <f>+E1833+E1835+E1837</f>
        <v>0</v>
      </c>
      <c r="F1832" s="37"/>
      <c r="G1832" s="37"/>
      <c r="H1832" s="37"/>
      <c r="I1832" s="37"/>
      <c r="J1832" s="37"/>
      <c r="K1832" s="37"/>
      <c r="L1832" s="38"/>
    </row>
    <row r="1833" spans="1:12" x14ac:dyDescent="0.3">
      <c r="A1833" s="33" t="s">
        <v>5802</v>
      </c>
      <c r="B1833" s="39" t="s">
        <v>8287</v>
      </c>
      <c r="C1833" s="40" t="s">
        <v>8288</v>
      </c>
      <c r="D1833" s="278"/>
      <c r="E1833" s="271">
        <f>+E1834</f>
        <v>0</v>
      </c>
      <c r="F1833" s="37"/>
      <c r="G1833" s="37"/>
      <c r="H1833" s="37"/>
      <c r="I1833" s="37"/>
      <c r="J1833" s="37"/>
      <c r="K1833" s="37"/>
      <c r="L1833" s="38"/>
    </row>
    <row r="1834" spans="1:12" x14ac:dyDescent="0.3">
      <c r="A1834" s="85" t="s">
        <v>5803</v>
      </c>
      <c r="B1834" s="86" t="s">
        <v>5721</v>
      </c>
      <c r="C1834" s="87" t="s">
        <v>8288</v>
      </c>
      <c r="D1834" s="278"/>
      <c r="E1834" s="270">
        <f>+'Res pass e impegni plur'!E1100</f>
        <v>0</v>
      </c>
      <c r="F1834" s="37" t="s">
        <v>7970</v>
      </c>
      <c r="G1834" s="37" t="s">
        <v>7959</v>
      </c>
      <c r="H1834" s="37" t="s">
        <v>5805</v>
      </c>
      <c r="I1834" s="37">
        <v>1</v>
      </c>
      <c r="J1834" s="37" t="s">
        <v>5805</v>
      </c>
      <c r="K1834" s="37" t="s">
        <v>6220</v>
      </c>
      <c r="L1834" s="38"/>
    </row>
    <row r="1835" spans="1:12" x14ac:dyDescent="0.3">
      <c r="A1835" s="33" t="s">
        <v>5802</v>
      </c>
      <c r="B1835" s="39" t="s">
        <v>8289</v>
      </c>
      <c r="C1835" s="40" t="s">
        <v>8290</v>
      </c>
      <c r="D1835" s="278"/>
      <c r="E1835" s="271">
        <f>+E1836</f>
        <v>0</v>
      </c>
      <c r="F1835" s="37"/>
      <c r="G1835" s="37"/>
      <c r="H1835" s="37"/>
      <c r="I1835" s="37"/>
      <c r="J1835" s="37"/>
      <c r="K1835" s="37"/>
      <c r="L1835" s="38"/>
    </row>
    <row r="1836" spans="1:12" x14ac:dyDescent="0.3">
      <c r="A1836" s="85" t="s">
        <v>5803</v>
      </c>
      <c r="B1836" s="86" t="s">
        <v>5722</v>
      </c>
      <c r="C1836" s="87" t="s">
        <v>8290</v>
      </c>
      <c r="D1836" s="278"/>
      <c r="E1836" s="270">
        <f>+'Res pass e impegni plur'!E1101</f>
        <v>0</v>
      </c>
      <c r="F1836" s="37" t="s">
        <v>7970</v>
      </c>
      <c r="G1836" s="37" t="s">
        <v>7959</v>
      </c>
      <c r="H1836" s="37" t="s">
        <v>5805</v>
      </c>
      <c r="I1836" s="37">
        <v>1</v>
      </c>
      <c r="J1836" s="37" t="s">
        <v>5805</v>
      </c>
      <c r="K1836" s="37" t="s">
        <v>6220</v>
      </c>
      <c r="L1836" s="38"/>
    </row>
    <row r="1837" spans="1:12" x14ac:dyDescent="0.3">
      <c r="A1837" s="33" t="s">
        <v>5802</v>
      </c>
      <c r="B1837" s="39" t="s">
        <v>8291</v>
      </c>
      <c r="C1837" s="40" t="s">
        <v>8292</v>
      </c>
      <c r="D1837" s="278"/>
      <c r="E1837" s="271">
        <f>+E1838</f>
        <v>0</v>
      </c>
      <c r="F1837" s="37"/>
      <c r="G1837" s="37"/>
      <c r="H1837" s="37"/>
      <c r="I1837" s="37"/>
      <c r="J1837" s="37"/>
      <c r="K1837" s="37"/>
      <c r="L1837" s="38"/>
    </row>
    <row r="1838" spans="1:12" x14ac:dyDescent="0.3">
      <c r="A1838" s="85" t="s">
        <v>5803</v>
      </c>
      <c r="B1838" s="86" t="s">
        <v>5723</v>
      </c>
      <c r="C1838" s="87" t="s">
        <v>8292</v>
      </c>
      <c r="D1838" s="278"/>
      <c r="E1838" s="270">
        <f>+'Res pass e impegni plur'!E1102</f>
        <v>0</v>
      </c>
      <c r="F1838" s="37" t="s">
        <v>7970</v>
      </c>
      <c r="G1838" s="37" t="s">
        <v>7959</v>
      </c>
      <c r="H1838" s="37" t="s">
        <v>5805</v>
      </c>
      <c r="I1838" s="37">
        <v>1</v>
      </c>
      <c r="J1838" s="37" t="s">
        <v>5805</v>
      </c>
      <c r="K1838" s="37" t="s">
        <v>6220</v>
      </c>
      <c r="L1838" s="38"/>
    </row>
    <row r="1839" spans="1:12" ht="33" customHeight="1" x14ac:dyDescent="0.3">
      <c r="A1839" s="33" t="s">
        <v>5801</v>
      </c>
      <c r="B1839" s="34" t="s">
        <v>8293</v>
      </c>
      <c r="C1839" s="35" t="s">
        <v>8294</v>
      </c>
      <c r="D1839" s="407"/>
      <c r="E1839" s="321">
        <f>+E1840+E1842+E1844</f>
        <v>0</v>
      </c>
      <c r="F1839" s="37"/>
      <c r="G1839" s="37"/>
      <c r="H1839" s="37"/>
      <c r="I1839" s="37"/>
      <c r="J1839" s="37"/>
      <c r="K1839" s="37"/>
      <c r="L1839" s="38"/>
    </row>
    <row r="1840" spans="1:12" x14ac:dyDescent="0.3">
      <c r="A1840" s="33" t="s">
        <v>5802</v>
      </c>
      <c r="B1840" s="39" t="s">
        <v>8295</v>
      </c>
      <c r="C1840" s="40" t="s">
        <v>8296</v>
      </c>
      <c r="D1840" s="278"/>
      <c r="E1840" s="271">
        <f>+E1841</f>
        <v>0</v>
      </c>
      <c r="F1840" s="37"/>
      <c r="G1840" s="37"/>
      <c r="H1840" s="37"/>
      <c r="I1840" s="37"/>
      <c r="J1840" s="37"/>
      <c r="K1840" s="37"/>
      <c r="L1840" s="38"/>
    </row>
    <row r="1841" spans="1:12" x14ac:dyDescent="0.3">
      <c r="A1841" s="85" t="s">
        <v>5803</v>
      </c>
      <c r="B1841" s="86" t="s">
        <v>5725</v>
      </c>
      <c r="C1841" s="87" t="s">
        <v>8296</v>
      </c>
      <c r="D1841" s="278"/>
      <c r="E1841" s="270">
        <f>+'Res pass e impegni plur'!E1104</f>
        <v>0</v>
      </c>
      <c r="F1841" s="37" t="s">
        <v>7970</v>
      </c>
      <c r="G1841" s="37" t="s">
        <v>7959</v>
      </c>
      <c r="H1841" s="37" t="s">
        <v>5805</v>
      </c>
      <c r="I1841" s="37">
        <v>1</v>
      </c>
      <c r="J1841" s="37" t="s">
        <v>5805</v>
      </c>
      <c r="K1841" s="37" t="s">
        <v>6220</v>
      </c>
      <c r="L1841" s="38"/>
    </row>
    <row r="1842" spans="1:12" x14ac:dyDescent="0.3">
      <c r="A1842" s="33" t="s">
        <v>5802</v>
      </c>
      <c r="B1842" s="39" t="s">
        <v>8297</v>
      </c>
      <c r="C1842" s="40" t="s">
        <v>8298</v>
      </c>
      <c r="D1842" s="278"/>
      <c r="E1842" s="271">
        <f>+E1843</f>
        <v>0</v>
      </c>
      <c r="F1842" s="37"/>
      <c r="G1842" s="37"/>
      <c r="H1842" s="37"/>
      <c r="I1842" s="37"/>
      <c r="J1842" s="37"/>
      <c r="K1842" s="37"/>
      <c r="L1842" s="38"/>
    </row>
    <row r="1843" spans="1:12" x14ac:dyDescent="0.3">
      <c r="A1843" s="85" t="s">
        <v>5803</v>
      </c>
      <c r="B1843" s="86" t="s">
        <v>5726</v>
      </c>
      <c r="C1843" s="87" t="s">
        <v>8298</v>
      </c>
      <c r="D1843" s="278"/>
      <c r="E1843" s="270">
        <f>+'Res pass e impegni plur'!E1105</f>
        <v>0</v>
      </c>
      <c r="F1843" s="37" t="s">
        <v>7970</v>
      </c>
      <c r="G1843" s="37" t="s">
        <v>7959</v>
      </c>
      <c r="H1843" s="37" t="s">
        <v>5805</v>
      </c>
      <c r="I1843" s="37">
        <v>1</v>
      </c>
      <c r="J1843" s="37" t="s">
        <v>5805</v>
      </c>
      <c r="K1843" s="37" t="s">
        <v>6220</v>
      </c>
      <c r="L1843" s="38"/>
    </row>
    <row r="1844" spans="1:12" x14ac:dyDescent="0.3">
      <c r="A1844" s="33" t="s">
        <v>5802</v>
      </c>
      <c r="B1844" s="39" t="s">
        <v>8299</v>
      </c>
      <c r="C1844" s="40" t="s">
        <v>8300</v>
      </c>
      <c r="D1844" s="278"/>
      <c r="E1844" s="271">
        <f>+E1845</f>
        <v>0</v>
      </c>
      <c r="F1844" s="37"/>
      <c r="G1844" s="37"/>
      <c r="H1844" s="37"/>
      <c r="I1844" s="37"/>
      <c r="J1844" s="37"/>
      <c r="K1844" s="37"/>
      <c r="L1844" s="38"/>
    </row>
    <row r="1845" spans="1:12" x14ac:dyDescent="0.3">
      <c r="A1845" s="85" t="s">
        <v>5803</v>
      </c>
      <c r="B1845" s="86" t="s">
        <v>5727</v>
      </c>
      <c r="C1845" s="87" t="s">
        <v>8300</v>
      </c>
      <c r="D1845" s="278"/>
      <c r="E1845" s="270">
        <f>+'Res pass e impegni plur'!E1106</f>
        <v>0</v>
      </c>
      <c r="F1845" s="37" t="s">
        <v>7970</v>
      </c>
      <c r="G1845" s="37" t="s">
        <v>7959</v>
      </c>
      <c r="H1845" s="37" t="s">
        <v>5805</v>
      </c>
      <c r="I1845" s="37">
        <v>1</v>
      </c>
      <c r="J1845" s="37" t="s">
        <v>5805</v>
      </c>
      <c r="K1845" s="37" t="s">
        <v>6220</v>
      </c>
      <c r="L1845" s="38"/>
    </row>
    <row r="1846" spans="1:12" ht="38.25" customHeight="1" x14ac:dyDescent="0.3">
      <c r="A1846" s="33" t="s">
        <v>5801</v>
      </c>
      <c r="B1846" s="34" t="s">
        <v>8301</v>
      </c>
      <c r="C1846" s="35" t="s">
        <v>8302</v>
      </c>
      <c r="D1846" s="407"/>
      <c r="E1846" s="321">
        <f>+E1847+E1861+E1882</f>
        <v>0</v>
      </c>
      <c r="F1846" s="37"/>
      <c r="G1846" s="37"/>
      <c r="H1846" s="37"/>
      <c r="I1846" s="37"/>
      <c r="J1846" s="37"/>
      <c r="K1846" s="37"/>
      <c r="L1846" s="38"/>
    </row>
    <row r="1847" spans="1:12" x14ac:dyDescent="0.3">
      <c r="A1847" s="33" t="s">
        <v>5802</v>
      </c>
      <c r="B1847" s="39" t="s">
        <v>8303</v>
      </c>
      <c r="C1847" s="40" t="s">
        <v>8304</v>
      </c>
      <c r="D1847" s="278"/>
      <c r="E1847" s="271">
        <f>SUM(E1848:E1860)</f>
        <v>0</v>
      </c>
      <c r="F1847" s="37"/>
      <c r="G1847" s="37"/>
      <c r="H1847" s="37"/>
      <c r="I1847" s="37"/>
      <c r="J1847" s="37"/>
      <c r="K1847" s="37"/>
      <c r="L1847" s="38"/>
    </row>
    <row r="1848" spans="1:12" x14ac:dyDescent="0.3">
      <c r="A1848" s="85" t="s">
        <v>5803</v>
      </c>
      <c r="B1848" s="86" t="s">
        <v>5729</v>
      </c>
      <c r="C1848" s="87" t="s">
        <v>8305</v>
      </c>
      <c r="D1848" s="278"/>
      <c r="E1848" s="270">
        <f>+'Res pass e impegni plur'!E1108</f>
        <v>0</v>
      </c>
      <c r="F1848" s="37" t="s">
        <v>7970</v>
      </c>
      <c r="G1848" s="37" t="s">
        <v>7959</v>
      </c>
      <c r="H1848" s="37" t="s">
        <v>5805</v>
      </c>
      <c r="I1848" s="37">
        <v>1</v>
      </c>
      <c r="J1848" s="37" t="s">
        <v>5805</v>
      </c>
      <c r="K1848" s="37" t="s">
        <v>6220</v>
      </c>
      <c r="L1848" s="38"/>
    </row>
    <row r="1849" spans="1:12" x14ac:dyDescent="0.3">
      <c r="A1849" s="85" t="s">
        <v>5803</v>
      </c>
      <c r="B1849" s="86" t="s">
        <v>5730</v>
      </c>
      <c r="C1849" s="87" t="s">
        <v>8306</v>
      </c>
      <c r="D1849" s="278"/>
      <c r="E1849" s="270">
        <f>+'Res pass e impegni plur'!E1109</f>
        <v>0</v>
      </c>
      <c r="F1849" s="37" t="s">
        <v>7970</v>
      </c>
      <c r="G1849" s="37" t="s">
        <v>7959</v>
      </c>
      <c r="H1849" s="37" t="s">
        <v>5805</v>
      </c>
      <c r="I1849" s="37">
        <v>1</v>
      </c>
      <c r="J1849" s="37" t="s">
        <v>5805</v>
      </c>
      <c r="K1849" s="37" t="s">
        <v>6220</v>
      </c>
      <c r="L1849" s="38"/>
    </row>
    <row r="1850" spans="1:12" ht="21.6" x14ac:dyDescent="0.3">
      <c r="A1850" s="85" t="s">
        <v>5803</v>
      </c>
      <c r="B1850" s="86" t="s">
        <v>5731</v>
      </c>
      <c r="C1850" s="87" t="s">
        <v>8307</v>
      </c>
      <c r="D1850" s="278"/>
      <c r="E1850" s="270">
        <f>+'Res pass e impegni plur'!E1110</f>
        <v>0</v>
      </c>
      <c r="F1850" s="37" t="s">
        <v>7970</v>
      </c>
      <c r="G1850" s="37" t="s">
        <v>7959</v>
      </c>
      <c r="H1850" s="37" t="s">
        <v>5805</v>
      </c>
      <c r="I1850" s="37">
        <v>1</v>
      </c>
      <c r="J1850" s="37" t="s">
        <v>5805</v>
      </c>
      <c r="K1850" s="37" t="s">
        <v>6220</v>
      </c>
      <c r="L1850" s="38"/>
    </row>
    <row r="1851" spans="1:12" x14ac:dyDescent="0.3">
      <c r="A1851" s="85" t="s">
        <v>5803</v>
      </c>
      <c r="B1851" s="86" t="s">
        <v>5732</v>
      </c>
      <c r="C1851" s="87" t="s">
        <v>8308</v>
      </c>
      <c r="D1851" s="278"/>
      <c r="E1851" s="270">
        <f>+'Res pass e impegni plur'!E1111</f>
        <v>0</v>
      </c>
      <c r="F1851" s="37" t="s">
        <v>7970</v>
      </c>
      <c r="G1851" s="37" t="s">
        <v>7959</v>
      </c>
      <c r="H1851" s="37" t="s">
        <v>5805</v>
      </c>
      <c r="I1851" s="37">
        <v>1</v>
      </c>
      <c r="J1851" s="37" t="s">
        <v>5805</v>
      </c>
      <c r="K1851" s="37" t="s">
        <v>6220</v>
      </c>
      <c r="L1851" s="38"/>
    </row>
    <row r="1852" spans="1:12" x14ac:dyDescent="0.3">
      <c r="A1852" s="85" t="s">
        <v>5803</v>
      </c>
      <c r="B1852" s="86" t="s">
        <v>5733</v>
      </c>
      <c r="C1852" s="87" t="s">
        <v>8309</v>
      </c>
      <c r="D1852" s="278"/>
      <c r="E1852" s="270">
        <f>+'Res pass e impegni plur'!E1112</f>
        <v>0</v>
      </c>
      <c r="F1852" s="37" t="s">
        <v>7970</v>
      </c>
      <c r="G1852" s="37" t="s">
        <v>7959</v>
      </c>
      <c r="H1852" s="37" t="s">
        <v>5805</v>
      </c>
      <c r="I1852" s="37">
        <v>1</v>
      </c>
      <c r="J1852" s="37" t="s">
        <v>5805</v>
      </c>
      <c r="K1852" s="37" t="s">
        <v>6220</v>
      </c>
      <c r="L1852" s="38"/>
    </row>
    <row r="1853" spans="1:12" x14ac:dyDescent="0.3">
      <c r="A1853" s="85" t="s">
        <v>5803</v>
      </c>
      <c r="B1853" s="86" t="s">
        <v>5734</v>
      </c>
      <c r="C1853" s="87" t="s">
        <v>8310</v>
      </c>
      <c r="D1853" s="278"/>
      <c r="E1853" s="270">
        <f>+'Res pass e impegni plur'!E1113</f>
        <v>0</v>
      </c>
      <c r="F1853" s="37" t="s">
        <v>7970</v>
      </c>
      <c r="G1853" s="37" t="s">
        <v>7959</v>
      </c>
      <c r="H1853" s="37" t="s">
        <v>5805</v>
      </c>
      <c r="I1853" s="37">
        <v>1</v>
      </c>
      <c r="J1853" s="37" t="s">
        <v>5805</v>
      </c>
      <c r="K1853" s="37" t="s">
        <v>6220</v>
      </c>
      <c r="L1853" s="38"/>
    </row>
    <row r="1854" spans="1:12" x14ac:dyDescent="0.3">
      <c r="A1854" s="85" t="s">
        <v>5803</v>
      </c>
      <c r="B1854" s="86" t="s">
        <v>5735</v>
      </c>
      <c r="C1854" s="87" t="s">
        <v>8311</v>
      </c>
      <c r="D1854" s="278"/>
      <c r="E1854" s="270">
        <f>+'Res pass e impegni plur'!E1114</f>
        <v>0</v>
      </c>
      <c r="F1854" s="37" t="s">
        <v>7970</v>
      </c>
      <c r="G1854" s="37" t="s">
        <v>7959</v>
      </c>
      <c r="H1854" s="37" t="s">
        <v>5805</v>
      </c>
      <c r="I1854" s="37">
        <v>1</v>
      </c>
      <c r="J1854" s="37" t="s">
        <v>5805</v>
      </c>
      <c r="K1854" s="37" t="s">
        <v>6220</v>
      </c>
      <c r="L1854" s="38"/>
    </row>
    <row r="1855" spans="1:12" ht="21.6" x14ac:dyDescent="0.3">
      <c r="A1855" s="85" t="s">
        <v>5803</v>
      </c>
      <c r="B1855" s="86" t="s">
        <v>5736</v>
      </c>
      <c r="C1855" s="87" t="s">
        <v>8312</v>
      </c>
      <c r="D1855" s="278"/>
      <c r="E1855" s="270">
        <f>+'Res pass e impegni plur'!E1115</f>
        <v>0</v>
      </c>
      <c r="F1855" s="37" t="s">
        <v>7970</v>
      </c>
      <c r="G1855" s="37" t="s">
        <v>7959</v>
      </c>
      <c r="H1855" s="37" t="s">
        <v>5805</v>
      </c>
      <c r="I1855" s="37">
        <v>1</v>
      </c>
      <c r="J1855" s="37" t="s">
        <v>5805</v>
      </c>
      <c r="K1855" s="37" t="s">
        <v>6220</v>
      </c>
      <c r="L1855" s="38"/>
    </row>
    <row r="1856" spans="1:12" x14ac:dyDescent="0.3">
      <c r="A1856" s="85" t="s">
        <v>5803</v>
      </c>
      <c r="B1856" s="86" t="s">
        <v>5737</v>
      </c>
      <c r="C1856" s="87" t="s">
        <v>8313</v>
      </c>
      <c r="D1856" s="278"/>
      <c r="E1856" s="270">
        <f>+'Res pass e impegni plur'!E1116</f>
        <v>0</v>
      </c>
      <c r="F1856" s="37" t="s">
        <v>7970</v>
      </c>
      <c r="G1856" s="37" t="s">
        <v>7959</v>
      </c>
      <c r="H1856" s="37" t="s">
        <v>5805</v>
      </c>
      <c r="I1856" s="37">
        <v>1</v>
      </c>
      <c r="J1856" s="37" t="s">
        <v>5805</v>
      </c>
      <c r="K1856" s="37" t="s">
        <v>6220</v>
      </c>
      <c r="L1856" s="38"/>
    </row>
    <row r="1857" spans="1:12" x14ac:dyDescent="0.3">
      <c r="A1857" s="85" t="s">
        <v>5803</v>
      </c>
      <c r="B1857" s="86" t="s">
        <v>5738</v>
      </c>
      <c r="C1857" s="87" t="s">
        <v>8314</v>
      </c>
      <c r="D1857" s="278"/>
      <c r="E1857" s="270">
        <f>+'Res pass e impegni plur'!E1117</f>
        <v>0</v>
      </c>
      <c r="F1857" s="37" t="s">
        <v>7970</v>
      </c>
      <c r="G1857" s="37" t="s">
        <v>7959</v>
      </c>
      <c r="H1857" s="37" t="s">
        <v>5805</v>
      </c>
      <c r="I1857" s="37">
        <v>1</v>
      </c>
      <c r="J1857" s="37" t="s">
        <v>5805</v>
      </c>
      <c r="K1857" s="37" t="s">
        <v>6220</v>
      </c>
      <c r="L1857" s="38"/>
    </row>
    <row r="1858" spans="1:12" ht="21.6" x14ac:dyDescent="0.3">
      <c r="A1858" s="85" t="s">
        <v>5803</v>
      </c>
      <c r="B1858" s="86" t="s">
        <v>5739</v>
      </c>
      <c r="C1858" s="87" t="s">
        <v>8315</v>
      </c>
      <c r="D1858" s="278"/>
      <c r="E1858" s="270">
        <f>+'Res pass e impegni plur'!E1118</f>
        <v>0</v>
      </c>
      <c r="F1858" s="37" t="s">
        <v>7970</v>
      </c>
      <c r="G1858" s="37" t="s">
        <v>7959</v>
      </c>
      <c r="H1858" s="37" t="s">
        <v>5805</v>
      </c>
      <c r="I1858" s="37">
        <v>1</v>
      </c>
      <c r="J1858" s="37" t="s">
        <v>5805</v>
      </c>
      <c r="K1858" s="37" t="s">
        <v>6220</v>
      </c>
      <c r="L1858" s="38"/>
    </row>
    <row r="1859" spans="1:12" ht="21.6" x14ac:dyDescent="0.3">
      <c r="A1859" s="85" t="s">
        <v>5803</v>
      </c>
      <c r="B1859" s="86" t="s">
        <v>5740</v>
      </c>
      <c r="C1859" s="87" t="s">
        <v>8316</v>
      </c>
      <c r="D1859" s="278"/>
      <c r="E1859" s="270">
        <f>+'Res pass e impegni plur'!E1119</f>
        <v>0</v>
      </c>
      <c r="F1859" s="37" t="s">
        <v>7970</v>
      </c>
      <c r="G1859" s="37" t="s">
        <v>7959</v>
      </c>
      <c r="H1859" s="37" t="s">
        <v>5805</v>
      </c>
      <c r="I1859" s="37">
        <v>1</v>
      </c>
      <c r="J1859" s="37" t="s">
        <v>5805</v>
      </c>
      <c r="K1859" s="37" t="s">
        <v>6220</v>
      </c>
      <c r="L1859" s="38"/>
    </row>
    <row r="1860" spans="1:12" x14ac:dyDescent="0.3">
      <c r="A1860" s="85" t="s">
        <v>5803</v>
      </c>
      <c r="B1860" s="86" t="s">
        <v>5741</v>
      </c>
      <c r="C1860" s="87" t="s">
        <v>8317</v>
      </c>
      <c r="D1860" s="278"/>
      <c r="E1860" s="270">
        <f>+'Res pass e impegni plur'!E1120</f>
        <v>0</v>
      </c>
      <c r="F1860" s="37" t="s">
        <v>7970</v>
      </c>
      <c r="G1860" s="37" t="s">
        <v>7959</v>
      </c>
      <c r="H1860" s="37" t="s">
        <v>5805</v>
      </c>
      <c r="I1860" s="37">
        <v>1</v>
      </c>
      <c r="J1860" s="37" t="s">
        <v>5805</v>
      </c>
      <c r="K1860" s="37" t="s">
        <v>6220</v>
      </c>
      <c r="L1860" s="38"/>
    </row>
    <row r="1861" spans="1:12" x14ac:dyDescent="0.3">
      <c r="A1861" s="33" t="s">
        <v>5802</v>
      </c>
      <c r="B1861" s="39" t="s">
        <v>8318</v>
      </c>
      <c r="C1861" s="40" t="s">
        <v>8319</v>
      </c>
      <c r="D1861" s="278"/>
      <c r="E1861" s="271">
        <f>SUM(E1862:E1881)</f>
        <v>0</v>
      </c>
      <c r="F1861" s="37"/>
      <c r="G1861" s="37"/>
      <c r="H1861" s="37"/>
      <c r="I1861" s="37"/>
      <c r="J1861" s="37"/>
      <c r="K1861" s="37"/>
      <c r="L1861" s="38"/>
    </row>
    <row r="1862" spans="1:12" x14ac:dyDescent="0.3">
      <c r="A1862" s="85" t="s">
        <v>5803</v>
      </c>
      <c r="B1862" s="86" t="s">
        <v>5742</v>
      </c>
      <c r="C1862" s="87" t="s">
        <v>8320</v>
      </c>
      <c r="D1862" s="278"/>
      <c r="E1862" s="270">
        <f>+'Res pass e impegni plur'!E1121</f>
        <v>0</v>
      </c>
      <c r="F1862" s="37" t="s">
        <v>7970</v>
      </c>
      <c r="G1862" s="37" t="s">
        <v>7959</v>
      </c>
      <c r="H1862" s="37" t="s">
        <v>5805</v>
      </c>
      <c r="I1862" s="37">
        <v>1</v>
      </c>
      <c r="J1862" s="37" t="s">
        <v>5805</v>
      </c>
      <c r="K1862" s="37" t="s">
        <v>6220</v>
      </c>
      <c r="L1862" s="38"/>
    </row>
    <row r="1863" spans="1:12" x14ac:dyDescent="0.3">
      <c r="A1863" s="85" t="s">
        <v>5803</v>
      </c>
      <c r="B1863" s="86" t="s">
        <v>5743</v>
      </c>
      <c r="C1863" s="87" t="s">
        <v>8321</v>
      </c>
      <c r="D1863" s="278"/>
      <c r="E1863" s="270">
        <f>+'Res pass e impegni plur'!E1122</f>
        <v>0</v>
      </c>
      <c r="F1863" s="37" t="s">
        <v>7970</v>
      </c>
      <c r="G1863" s="37" t="s">
        <v>7959</v>
      </c>
      <c r="H1863" s="37" t="s">
        <v>5805</v>
      </c>
      <c r="I1863" s="37">
        <v>1</v>
      </c>
      <c r="J1863" s="37" t="s">
        <v>5805</v>
      </c>
      <c r="K1863" s="37" t="s">
        <v>6220</v>
      </c>
      <c r="L1863" s="38"/>
    </row>
    <row r="1864" spans="1:12" x14ac:dyDescent="0.3">
      <c r="A1864" s="85" t="s">
        <v>5803</v>
      </c>
      <c r="B1864" s="86" t="s">
        <v>5744</v>
      </c>
      <c r="C1864" s="87" t="s">
        <v>8322</v>
      </c>
      <c r="D1864" s="278"/>
      <c r="E1864" s="270">
        <f>+'Res pass e impegni plur'!E1123</f>
        <v>0</v>
      </c>
      <c r="F1864" s="37" t="s">
        <v>7970</v>
      </c>
      <c r="G1864" s="37" t="s">
        <v>7959</v>
      </c>
      <c r="H1864" s="37" t="s">
        <v>5805</v>
      </c>
      <c r="I1864" s="37">
        <v>1</v>
      </c>
      <c r="J1864" s="37" t="s">
        <v>5805</v>
      </c>
      <c r="K1864" s="37" t="s">
        <v>6220</v>
      </c>
      <c r="L1864" s="38"/>
    </row>
    <row r="1865" spans="1:12" x14ac:dyDescent="0.3">
      <c r="A1865" s="85" t="s">
        <v>5803</v>
      </c>
      <c r="B1865" s="86" t="s">
        <v>5745</v>
      </c>
      <c r="C1865" s="87" t="s">
        <v>8323</v>
      </c>
      <c r="D1865" s="278"/>
      <c r="E1865" s="270">
        <f>+'Res pass e impegni plur'!E1124</f>
        <v>0</v>
      </c>
      <c r="F1865" s="37" t="s">
        <v>7970</v>
      </c>
      <c r="G1865" s="37" t="s">
        <v>7959</v>
      </c>
      <c r="H1865" s="37" t="s">
        <v>5805</v>
      </c>
      <c r="I1865" s="37">
        <v>1</v>
      </c>
      <c r="J1865" s="37" t="s">
        <v>5805</v>
      </c>
      <c r="K1865" s="37" t="s">
        <v>6220</v>
      </c>
      <c r="L1865" s="38"/>
    </row>
    <row r="1866" spans="1:12" x14ac:dyDescent="0.3">
      <c r="A1866" s="85" t="s">
        <v>5803</v>
      </c>
      <c r="B1866" s="86" t="s">
        <v>5746</v>
      </c>
      <c r="C1866" s="87" t="s">
        <v>8324</v>
      </c>
      <c r="D1866" s="278"/>
      <c r="E1866" s="270">
        <f>+'Res pass e impegni plur'!E1125</f>
        <v>0</v>
      </c>
      <c r="F1866" s="37" t="s">
        <v>7970</v>
      </c>
      <c r="G1866" s="37" t="s">
        <v>7959</v>
      </c>
      <c r="H1866" s="37" t="s">
        <v>5805</v>
      </c>
      <c r="I1866" s="37">
        <v>1</v>
      </c>
      <c r="J1866" s="37" t="s">
        <v>5805</v>
      </c>
      <c r="K1866" s="37" t="s">
        <v>6220</v>
      </c>
      <c r="L1866" s="38"/>
    </row>
    <row r="1867" spans="1:12" x14ac:dyDescent="0.3">
      <c r="A1867" s="85" t="s">
        <v>5803</v>
      </c>
      <c r="B1867" s="86" t="s">
        <v>5747</v>
      </c>
      <c r="C1867" s="87" t="s">
        <v>8325</v>
      </c>
      <c r="D1867" s="278"/>
      <c r="E1867" s="270">
        <f>+'Res pass e impegni plur'!E1126</f>
        <v>0</v>
      </c>
      <c r="F1867" s="37" t="s">
        <v>7970</v>
      </c>
      <c r="G1867" s="37" t="s">
        <v>7959</v>
      </c>
      <c r="H1867" s="37" t="s">
        <v>5805</v>
      </c>
      <c r="I1867" s="37">
        <v>1</v>
      </c>
      <c r="J1867" s="37" t="s">
        <v>5805</v>
      </c>
      <c r="K1867" s="37" t="s">
        <v>6220</v>
      </c>
      <c r="L1867" s="38"/>
    </row>
    <row r="1868" spans="1:12" x14ac:dyDescent="0.3">
      <c r="A1868" s="85" t="s">
        <v>5803</v>
      </c>
      <c r="B1868" s="86" t="s">
        <v>5748</v>
      </c>
      <c r="C1868" s="87" t="s">
        <v>8326</v>
      </c>
      <c r="D1868" s="278"/>
      <c r="E1868" s="270">
        <f>+'Res pass e impegni plur'!E1127</f>
        <v>0</v>
      </c>
      <c r="F1868" s="37" t="s">
        <v>7970</v>
      </c>
      <c r="G1868" s="37" t="s">
        <v>7959</v>
      </c>
      <c r="H1868" s="37" t="s">
        <v>5805</v>
      </c>
      <c r="I1868" s="37">
        <v>1</v>
      </c>
      <c r="J1868" s="37" t="s">
        <v>5805</v>
      </c>
      <c r="K1868" s="37" t="s">
        <v>6220</v>
      </c>
      <c r="L1868" s="38"/>
    </row>
    <row r="1869" spans="1:12" x14ac:dyDescent="0.3">
      <c r="A1869" s="85" t="s">
        <v>5803</v>
      </c>
      <c r="B1869" s="86" t="s">
        <v>5749</v>
      </c>
      <c r="C1869" s="87" t="s">
        <v>8327</v>
      </c>
      <c r="D1869" s="278"/>
      <c r="E1869" s="270">
        <f>+'Res pass e impegni plur'!E1128</f>
        <v>0</v>
      </c>
      <c r="F1869" s="37" t="s">
        <v>7970</v>
      </c>
      <c r="G1869" s="37" t="s">
        <v>7959</v>
      </c>
      <c r="H1869" s="37" t="s">
        <v>5805</v>
      </c>
      <c r="I1869" s="37">
        <v>1</v>
      </c>
      <c r="J1869" s="37" t="s">
        <v>5805</v>
      </c>
      <c r="K1869" s="37" t="s">
        <v>6220</v>
      </c>
      <c r="L1869" s="38"/>
    </row>
    <row r="1870" spans="1:12" ht="21.6" x14ac:dyDescent="0.3">
      <c r="A1870" s="85" t="s">
        <v>5803</v>
      </c>
      <c r="B1870" s="86" t="s">
        <v>5750</v>
      </c>
      <c r="C1870" s="87" t="s">
        <v>8328</v>
      </c>
      <c r="D1870" s="278"/>
      <c r="E1870" s="270">
        <f>+'Res pass e impegni plur'!E1129</f>
        <v>0</v>
      </c>
      <c r="F1870" s="37" t="s">
        <v>7970</v>
      </c>
      <c r="G1870" s="37" t="s">
        <v>7959</v>
      </c>
      <c r="H1870" s="37" t="s">
        <v>5805</v>
      </c>
      <c r="I1870" s="37">
        <v>1</v>
      </c>
      <c r="J1870" s="37" t="s">
        <v>5805</v>
      </c>
      <c r="K1870" s="37" t="s">
        <v>6220</v>
      </c>
      <c r="L1870" s="38"/>
    </row>
    <row r="1871" spans="1:12" x14ac:dyDescent="0.3">
      <c r="A1871" s="85" t="s">
        <v>5803</v>
      </c>
      <c r="B1871" s="86" t="s">
        <v>5751</v>
      </c>
      <c r="C1871" s="87" t="s">
        <v>8329</v>
      </c>
      <c r="D1871" s="278"/>
      <c r="E1871" s="270">
        <f>+'Res pass e impegni plur'!E1130</f>
        <v>0</v>
      </c>
      <c r="F1871" s="37" t="s">
        <v>7970</v>
      </c>
      <c r="G1871" s="37" t="s">
        <v>7959</v>
      </c>
      <c r="H1871" s="37" t="s">
        <v>5805</v>
      </c>
      <c r="I1871" s="37">
        <v>1</v>
      </c>
      <c r="J1871" s="37" t="s">
        <v>5805</v>
      </c>
      <c r="K1871" s="37" t="s">
        <v>6220</v>
      </c>
      <c r="L1871" s="38"/>
    </row>
    <row r="1872" spans="1:12" x14ac:dyDescent="0.3">
      <c r="A1872" s="85" t="s">
        <v>5803</v>
      </c>
      <c r="B1872" s="86" t="s">
        <v>5752</v>
      </c>
      <c r="C1872" s="87" t="s">
        <v>8330</v>
      </c>
      <c r="D1872" s="278"/>
      <c r="E1872" s="270">
        <f>+'Res pass e impegni plur'!E1131</f>
        <v>0</v>
      </c>
      <c r="F1872" s="37" t="s">
        <v>7970</v>
      </c>
      <c r="G1872" s="37" t="s">
        <v>7959</v>
      </c>
      <c r="H1872" s="37" t="s">
        <v>5805</v>
      </c>
      <c r="I1872" s="37">
        <v>1</v>
      </c>
      <c r="J1872" s="37" t="s">
        <v>5805</v>
      </c>
      <c r="K1872" s="37" t="s">
        <v>6220</v>
      </c>
      <c r="L1872" s="38"/>
    </row>
    <row r="1873" spans="1:12" ht="21.6" x14ac:dyDescent="0.3">
      <c r="A1873" s="85" t="s">
        <v>5803</v>
      </c>
      <c r="B1873" s="86" t="s">
        <v>5753</v>
      </c>
      <c r="C1873" s="87" t="s">
        <v>8331</v>
      </c>
      <c r="D1873" s="278"/>
      <c r="E1873" s="270">
        <f>+'Res pass e impegni plur'!E1132</f>
        <v>0</v>
      </c>
      <c r="F1873" s="37" t="s">
        <v>7970</v>
      </c>
      <c r="G1873" s="37" t="s">
        <v>7959</v>
      </c>
      <c r="H1873" s="37" t="s">
        <v>5805</v>
      </c>
      <c r="I1873" s="37">
        <v>1</v>
      </c>
      <c r="J1873" s="37" t="s">
        <v>5805</v>
      </c>
      <c r="K1873" s="37" t="s">
        <v>6220</v>
      </c>
      <c r="L1873" s="38"/>
    </row>
    <row r="1874" spans="1:12" x14ac:dyDescent="0.3">
      <c r="A1874" s="85" t="s">
        <v>5803</v>
      </c>
      <c r="B1874" s="86" t="s">
        <v>5754</v>
      </c>
      <c r="C1874" s="87" t="s">
        <v>8332</v>
      </c>
      <c r="D1874" s="278"/>
      <c r="E1874" s="270">
        <f>+'Res pass e impegni plur'!E1133</f>
        <v>0</v>
      </c>
      <c r="F1874" s="37" t="s">
        <v>7970</v>
      </c>
      <c r="G1874" s="37" t="s">
        <v>7959</v>
      </c>
      <c r="H1874" s="37" t="s">
        <v>5805</v>
      </c>
      <c r="I1874" s="37">
        <v>1</v>
      </c>
      <c r="J1874" s="37" t="s">
        <v>5805</v>
      </c>
      <c r="K1874" s="37" t="s">
        <v>6220</v>
      </c>
      <c r="L1874" s="38"/>
    </row>
    <row r="1875" spans="1:12" ht="21.6" x14ac:dyDescent="0.3">
      <c r="A1875" s="85" t="s">
        <v>5803</v>
      </c>
      <c r="B1875" s="86" t="s">
        <v>5755</v>
      </c>
      <c r="C1875" s="87" t="s">
        <v>8333</v>
      </c>
      <c r="D1875" s="278"/>
      <c r="E1875" s="270">
        <f>+'Res pass e impegni plur'!E1134</f>
        <v>0</v>
      </c>
      <c r="F1875" s="37" t="s">
        <v>7970</v>
      </c>
      <c r="G1875" s="37" t="s">
        <v>7959</v>
      </c>
      <c r="H1875" s="37" t="s">
        <v>5805</v>
      </c>
      <c r="I1875" s="37">
        <v>1</v>
      </c>
      <c r="J1875" s="37" t="s">
        <v>5805</v>
      </c>
      <c r="K1875" s="37" t="s">
        <v>6220</v>
      </c>
      <c r="L1875" s="38"/>
    </row>
    <row r="1876" spans="1:12" ht="21.6" x14ac:dyDescent="0.3">
      <c r="A1876" s="85" t="s">
        <v>5803</v>
      </c>
      <c r="B1876" s="86" t="s">
        <v>5756</v>
      </c>
      <c r="C1876" s="87" t="s">
        <v>8334</v>
      </c>
      <c r="D1876" s="278"/>
      <c r="E1876" s="270">
        <f>+'Res pass e impegni plur'!E1135</f>
        <v>0</v>
      </c>
      <c r="F1876" s="37" t="s">
        <v>7970</v>
      </c>
      <c r="G1876" s="37" t="s">
        <v>7959</v>
      </c>
      <c r="H1876" s="37" t="s">
        <v>5805</v>
      </c>
      <c r="I1876" s="37">
        <v>1</v>
      </c>
      <c r="J1876" s="37" t="s">
        <v>5805</v>
      </c>
      <c r="K1876" s="37" t="s">
        <v>6220</v>
      </c>
      <c r="L1876" s="38"/>
    </row>
    <row r="1877" spans="1:12" ht="21.6" x14ac:dyDescent="0.3">
      <c r="A1877" s="85" t="s">
        <v>5803</v>
      </c>
      <c r="B1877" s="86" t="s">
        <v>5757</v>
      </c>
      <c r="C1877" s="87" t="s">
        <v>8335</v>
      </c>
      <c r="D1877" s="278"/>
      <c r="E1877" s="270">
        <f>+'Res pass e impegni plur'!E1136</f>
        <v>0</v>
      </c>
      <c r="F1877" s="37" t="s">
        <v>7970</v>
      </c>
      <c r="G1877" s="37" t="s">
        <v>7959</v>
      </c>
      <c r="H1877" s="37" t="s">
        <v>5805</v>
      </c>
      <c r="I1877" s="37">
        <v>1</v>
      </c>
      <c r="J1877" s="37" t="s">
        <v>5805</v>
      </c>
      <c r="K1877" s="37" t="s">
        <v>6220</v>
      </c>
      <c r="L1877" s="38"/>
    </row>
    <row r="1878" spans="1:12" x14ac:dyDescent="0.3">
      <c r="A1878" s="85" t="s">
        <v>5803</v>
      </c>
      <c r="B1878" s="86" t="s">
        <v>5758</v>
      </c>
      <c r="C1878" s="87" t="s">
        <v>8336</v>
      </c>
      <c r="D1878" s="278"/>
      <c r="E1878" s="270">
        <f>+'Res pass e impegni plur'!E1137</f>
        <v>0</v>
      </c>
      <c r="F1878" s="37" t="s">
        <v>7970</v>
      </c>
      <c r="G1878" s="37" t="s">
        <v>7959</v>
      </c>
      <c r="H1878" s="37" t="s">
        <v>5805</v>
      </c>
      <c r="I1878" s="37">
        <v>1</v>
      </c>
      <c r="J1878" s="37" t="s">
        <v>5805</v>
      </c>
      <c r="K1878" s="37" t="s">
        <v>6220</v>
      </c>
      <c r="L1878" s="38"/>
    </row>
    <row r="1879" spans="1:12" x14ac:dyDescent="0.3">
      <c r="A1879" s="85" t="s">
        <v>5803</v>
      </c>
      <c r="B1879" s="86" t="s">
        <v>5759</v>
      </c>
      <c r="C1879" s="87" t="s">
        <v>8337</v>
      </c>
      <c r="D1879" s="278"/>
      <c r="E1879" s="270">
        <f>+'Res pass e impegni plur'!E1138</f>
        <v>0</v>
      </c>
      <c r="F1879" s="37" t="s">
        <v>7970</v>
      </c>
      <c r="G1879" s="37" t="s">
        <v>7959</v>
      </c>
      <c r="H1879" s="37" t="s">
        <v>5805</v>
      </c>
      <c r="I1879" s="37">
        <v>1</v>
      </c>
      <c r="J1879" s="37" t="s">
        <v>5805</v>
      </c>
      <c r="K1879" s="37" t="s">
        <v>6220</v>
      </c>
      <c r="L1879" s="38"/>
    </row>
    <row r="1880" spans="1:12" ht="21.6" x14ac:dyDescent="0.3">
      <c r="A1880" s="85" t="s">
        <v>5803</v>
      </c>
      <c r="B1880" s="86" t="s">
        <v>5760</v>
      </c>
      <c r="C1880" s="87" t="s">
        <v>8338</v>
      </c>
      <c r="D1880" s="278"/>
      <c r="E1880" s="270">
        <f>+'Res pass e impegni plur'!E1139</f>
        <v>0</v>
      </c>
      <c r="F1880" s="37" t="s">
        <v>7970</v>
      </c>
      <c r="G1880" s="37" t="s">
        <v>7959</v>
      </c>
      <c r="H1880" s="37" t="s">
        <v>5805</v>
      </c>
      <c r="I1880" s="37">
        <v>1</v>
      </c>
      <c r="J1880" s="37" t="s">
        <v>5805</v>
      </c>
      <c r="K1880" s="37" t="s">
        <v>6220</v>
      </c>
      <c r="L1880" s="38"/>
    </row>
    <row r="1881" spans="1:12" x14ac:dyDescent="0.3">
      <c r="A1881" s="85" t="s">
        <v>5803</v>
      </c>
      <c r="B1881" s="86" t="s">
        <v>5761</v>
      </c>
      <c r="C1881" s="87" t="s">
        <v>8339</v>
      </c>
      <c r="D1881" s="278"/>
      <c r="E1881" s="270">
        <f>+'Res pass e impegni plur'!E1140</f>
        <v>0</v>
      </c>
      <c r="F1881" s="37" t="s">
        <v>7970</v>
      </c>
      <c r="G1881" s="37" t="s">
        <v>7959</v>
      </c>
      <c r="H1881" s="37" t="s">
        <v>5805</v>
      </c>
      <c r="I1881" s="37">
        <v>1</v>
      </c>
      <c r="J1881" s="37" t="s">
        <v>5805</v>
      </c>
      <c r="K1881" s="37" t="s">
        <v>6220</v>
      </c>
      <c r="L1881" s="38"/>
    </row>
    <row r="1882" spans="1:12" x14ac:dyDescent="0.3">
      <c r="A1882" s="33" t="s">
        <v>5802</v>
      </c>
      <c r="B1882" s="39" t="s">
        <v>8340</v>
      </c>
      <c r="C1882" s="40" t="s">
        <v>8341</v>
      </c>
      <c r="D1882" s="278"/>
      <c r="E1882" s="271">
        <f>SUM(E1883:E1885)</f>
        <v>0</v>
      </c>
      <c r="F1882" s="37"/>
      <c r="G1882" s="37"/>
      <c r="H1882" s="37"/>
      <c r="I1882" s="37"/>
      <c r="J1882" s="37"/>
      <c r="K1882" s="37"/>
      <c r="L1882" s="38"/>
    </row>
    <row r="1883" spans="1:12" x14ac:dyDescent="0.3">
      <c r="A1883" s="85" t="s">
        <v>5803</v>
      </c>
      <c r="B1883" s="86" t="s">
        <v>5762</v>
      </c>
      <c r="C1883" s="87" t="s">
        <v>8342</v>
      </c>
      <c r="D1883" s="278"/>
      <c r="E1883" s="270">
        <f>+'Res pass e impegni plur'!E1141</f>
        <v>0</v>
      </c>
      <c r="F1883" s="37" t="s">
        <v>7970</v>
      </c>
      <c r="G1883" s="37" t="s">
        <v>7959</v>
      </c>
      <c r="H1883" s="37" t="s">
        <v>5805</v>
      </c>
      <c r="I1883" s="37">
        <v>1</v>
      </c>
      <c r="J1883" s="37" t="s">
        <v>5805</v>
      </c>
      <c r="K1883" s="37" t="s">
        <v>6220</v>
      </c>
      <c r="L1883" s="38"/>
    </row>
    <row r="1884" spans="1:12" x14ac:dyDescent="0.3">
      <c r="A1884" s="85" t="s">
        <v>5803</v>
      </c>
      <c r="B1884" s="86" t="s">
        <v>5763</v>
      </c>
      <c r="C1884" s="87" t="s">
        <v>8343</v>
      </c>
      <c r="D1884" s="278"/>
      <c r="E1884" s="270">
        <f>+'Res pass e impegni plur'!E1142</f>
        <v>0</v>
      </c>
      <c r="F1884" s="37" t="s">
        <v>7970</v>
      </c>
      <c r="G1884" s="37" t="s">
        <v>7959</v>
      </c>
      <c r="H1884" s="37" t="s">
        <v>5805</v>
      </c>
      <c r="I1884" s="37">
        <v>1</v>
      </c>
      <c r="J1884" s="37" t="s">
        <v>5805</v>
      </c>
      <c r="K1884" s="37" t="s">
        <v>6220</v>
      </c>
      <c r="L1884" s="38"/>
    </row>
    <row r="1885" spans="1:12" x14ac:dyDescent="0.3">
      <c r="A1885" s="85" t="s">
        <v>5803</v>
      </c>
      <c r="B1885" s="86" t="s">
        <v>5764</v>
      </c>
      <c r="C1885" s="87" t="s">
        <v>8344</v>
      </c>
      <c r="D1885" s="278"/>
      <c r="E1885" s="270">
        <f>+'Res pass e impegni plur'!E1143</f>
        <v>0</v>
      </c>
      <c r="F1885" s="37" t="s">
        <v>7970</v>
      </c>
      <c r="G1885" s="37" t="s">
        <v>7959</v>
      </c>
      <c r="H1885" s="37" t="s">
        <v>5805</v>
      </c>
      <c r="I1885" s="37">
        <v>1</v>
      </c>
      <c r="J1885" s="37" t="s">
        <v>5805</v>
      </c>
      <c r="K1885" s="37" t="s">
        <v>6220</v>
      </c>
      <c r="L1885" s="38"/>
    </row>
    <row r="1886" spans="1:12" ht="24.6" x14ac:dyDescent="0.3">
      <c r="A1886" s="33" t="s">
        <v>5801</v>
      </c>
      <c r="B1886" s="34" t="s">
        <v>8345</v>
      </c>
      <c r="C1886" s="35" t="s">
        <v>8346</v>
      </c>
      <c r="D1886" s="407"/>
      <c r="E1886" s="321">
        <f>+E1887+E1902+E1924</f>
        <v>0</v>
      </c>
      <c r="F1886" s="37"/>
      <c r="G1886" s="37"/>
      <c r="H1886" s="37"/>
      <c r="I1886" s="37"/>
      <c r="J1886" s="37"/>
      <c r="K1886" s="37"/>
      <c r="L1886" s="38"/>
    </row>
    <row r="1887" spans="1:12" ht="22.5" customHeight="1" x14ac:dyDescent="0.3">
      <c r="A1887" s="33" t="s">
        <v>5802</v>
      </c>
      <c r="B1887" s="39" t="s">
        <v>8347</v>
      </c>
      <c r="C1887" s="40" t="s">
        <v>8348</v>
      </c>
      <c r="D1887" s="278"/>
      <c r="E1887" s="271">
        <f>SUM(E1888:E1901)</f>
        <v>0</v>
      </c>
      <c r="F1887" s="37"/>
      <c r="G1887" s="37"/>
      <c r="H1887" s="37"/>
      <c r="I1887" s="37"/>
      <c r="J1887" s="37"/>
      <c r="K1887" s="37"/>
      <c r="L1887" s="38"/>
    </row>
    <row r="1888" spans="1:12" x14ac:dyDescent="0.3">
      <c r="A1888" s="85" t="s">
        <v>5803</v>
      </c>
      <c r="B1888" s="86" t="s">
        <v>2024</v>
      </c>
      <c r="C1888" s="87" t="s">
        <v>8349</v>
      </c>
      <c r="D1888" s="278"/>
      <c r="E1888" s="270">
        <f>+'Res pass e impegni plur'!E279</f>
        <v>0</v>
      </c>
      <c r="F1888" s="37" t="s">
        <v>7970</v>
      </c>
      <c r="G1888" s="37" t="s">
        <v>7959</v>
      </c>
      <c r="H1888" s="37" t="s">
        <v>5805</v>
      </c>
      <c r="I1888" s="37">
        <v>1</v>
      </c>
      <c r="J1888" s="37" t="s">
        <v>5805</v>
      </c>
      <c r="K1888" s="37" t="s">
        <v>6220</v>
      </c>
      <c r="L1888" s="38"/>
    </row>
    <row r="1889" spans="1:12" ht="21.6" x14ac:dyDescent="0.3">
      <c r="A1889" s="85" t="s">
        <v>5803</v>
      </c>
      <c r="B1889" s="86" t="s">
        <v>2026</v>
      </c>
      <c r="C1889" s="87" t="s">
        <v>8350</v>
      </c>
      <c r="D1889" s="278"/>
      <c r="E1889" s="270">
        <f>+'Res pass e impegni plur'!E280</f>
        <v>0</v>
      </c>
      <c r="F1889" s="37" t="s">
        <v>7970</v>
      </c>
      <c r="G1889" s="37" t="s">
        <v>7959</v>
      </c>
      <c r="H1889" s="37" t="s">
        <v>5805</v>
      </c>
      <c r="I1889" s="37">
        <v>1</v>
      </c>
      <c r="J1889" s="37" t="s">
        <v>5805</v>
      </c>
      <c r="K1889" s="37" t="s">
        <v>6220</v>
      </c>
      <c r="L1889" s="38"/>
    </row>
    <row r="1890" spans="1:12" ht="26.1" customHeight="1" x14ac:dyDescent="0.3">
      <c r="A1890" s="85" t="s">
        <v>5803</v>
      </c>
      <c r="B1890" s="86" t="s">
        <v>2028</v>
      </c>
      <c r="C1890" s="87" t="s">
        <v>8351</v>
      </c>
      <c r="D1890" s="278"/>
      <c r="E1890" s="270">
        <f>+'Res pass e impegni plur'!E281</f>
        <v>0</v>
      </c>
      <c r="F1890" s="37" t="s">
        <v>7970</v>
      </c>
      <c r="G1890" s="37" t="s">
        <v>7959</v>
      </c>
      <c r="H1890" s="37" t="s">
        <v>5805</v>
      </c>
      <c r="I1890" s="37">
        <v>1</v>
      </c>
      <c r="J1890" s="37" t="s">
        <v>5805</v>
      </c>
      <c r="K1890" s="37" t="s">
        <v>6220</v>
      </c>
      <c r="L1890" s="38"/>
    </row>
    <row r="1891" spans="1:12" ht="21.6" x14ac:dyDescent="0.3">
      <c r="A1891" s="85" t="s">
        <v>5803</v>
      </c>
      <c r="B1891" s="86" t="s">
        <v>2030</v>
      </c>
      <c r="C1891" s="87" t="s">
        <v>8352</v>
      </c>
      <c r="D1891" s="278"/>
      <c r="E1891" s="270">
        <f>+'Res pass e impegni plur'!E282</f>
        <v>0</v>
      </c>
      <c r="F1891" s="37" t="s">
        <v>7970</v>
      </c>
      <c r="G1891" s="37" t="s">
        <v>7959</v>
      </c>
      <c r="H1891" s="37" t="s">
        <v>5805</v>
      </c>
      <c r="I1891" s="37">
        <v>1</v>
      </c>
      <c r="J1891" s="37" t="s">
        <v>5805</v>
      </c>
      <c r="K1891" s="37" t="s">
        <v>6220</v>
      </c>
      <c r="L1891" s="38"/>
    </row>
    <row r="1892" spans="1:12" x14ac:dyDescent="0.3">
      <c r="A1892" s="85" t="s">
        <v>5803</v>
      </c>
      <c r="B1892" s="86" t="s">
        <v>2032</v>
      </c>
      <c r="C1892" s="87" t="s">
        <v>8353</v>
      </c>
      <c r="D1892" s="278"/>
      <c r="E1892" s="270">
        <f>+'Res pass e impegni plur'!E283</f>
        <v>0</v>
      </c>
      <c r="F1892" s="37" t="s">
        <v>7970</v>
      </c>
      <c r="G1892" s="37" t="s">
        <v>7959</v>
      </c>
      <c r="H1892" s="37" t="s">
        <v>5805</v>
      </c>
      <c r="I1892" s="37">
        <v>1</v>
      </c>
      <c r="J1892" s="37" t="s">
        <v>5805</v>
      </c>
      <c r="K1892" s="37" t="s">
        <v>6220</v>
      </c>
      <c r="L1892" s="38"/>
    </row>
    <row r="1893" spans="1:12" ht="21.6" x14ac:dyDescent="0.3">
      <c r="A1893" s="85" t="s">
        <v>5803</v>
      </c>
      <c r="B1893" s="86" t="s">
        <v>2034</v>
      </c>
      <c r="C1893" s="87" t="s">
        <v>8354</v>
      </c>
      <c r="D1893" s="278"/>
      <c r="E1893" s="270">
        <f>+'Res pass e impegni plur'!E284</f>
        <v>0</v>
      </c>
      <c r="F1893" s="37" t="s">
        <v>7970</v>
      </c>
      <c r="G1893" s="37" t="s">
        <v>7959</v>
      </c>
      <c r="H1893" s="37" t="s">
        <v>5805</v>
      </c>
      <c r="I1893" s="37">
        <v>1</v>
      </c>
      <c r="J1893" s="37" t="s">
        <v>5805</v>
      </c>
      <c r="K1893" s="37" t="s">
        <v>6220</v>
      </c>
      <c r="L1893" s="38"/>
    </row>
    <row r="1894" spans="1:12" x14ac:dyDescent="0.3">
      <c r="A1894" s="85" t="s">
        <v>5803</v>
      </c>
      <c r="B1894" s="86" t="s">
        <v>2036</v>
      </c>
      <c r="C1894" s="87" t="s">
        <v>8355</v>
      </c>
      <c r="D1894" s="278"/>
      <c r="E1894" s="270">
        <f>+'Res pass e impegni plur'!E285</f>
        <v>0</v>
      </c>
      <c r="F1894" s="37" t="s">
        <v>7970</v>
      </c>
      <c r="G1894" s="37" t="s">
        <v>7959</v>
      </c>
      <c r="H1894" s="37" t="s">
        <v>5805</v>
      </c>
      <c r="I1894" s="37">
        <v>1</v>
      </c>
      <c r="J1894" s="37" t="s">
        <v>5805</v>
      </c>
      <c r="K1894" s="37" t="s">
        <v>6220</v>
      </c>
      <c r="L1894" s="38"/>
    </row>
    <row r="1895" spans="1:12" x14ac:dyDescent="0.3">
      <c r="A1895" s="85" t="s">
        <v>5803</v>
      </c>
      <c r="B1895" s="86" t="s">
        <v>2038</v>
      </c>
      <c r="C1895" s="87" t="s">
        <v>8356</v>
      </c>
      <c r="D1895" s="278"/>
      <c r="E1895" s="270">
        <f>+'Res pass e impegni plur'!E286</f>
        <v>0</v>
      </c>
      <c r="F1895" s="37" t="s">
        <v>7970</v>
      </c>
      <c r="G1895" s="37" t="s">
        <v>7959</v>
      </c>
      <c r="H1895" s="37" t="s">
        <v>5805</v>
      </c>
      <c r="I1895" s="37">
        <v>1</v>
      </c>
      <c r="J1895" s="37" t="s">
        <v>5805</v>
      </c>
      <c r="K1895" s="37" t="s">
        <v>6220</v>
      </c>
      <c r="L1895" s="38"/>
    </row>
    <row r="1896" spans="1:12" ht="21.6" x14ac:dyDescent="0.3">
      <c r="A1896" s="85" t="s">
        <v>5803</v>
      </c>
      <c r="B1896" s="86" t="s">
        <v>2040</v>
      </c>
      <c r="C1896" s="87" t="s">
        <v>8357</v>
      </c>
      <c r="D1896" s="278"/>
      <c r="E1896" s="270">
        <f>+'Res pass e impegni plur'!E287</f>
        <v>0</v>
      </c>
      <c r="F1896" s="37" t="s">
        <v>7970</v>
      </c>
      <c r="G1896" s="37" t="s">
        <v>7959</v>
      </c>
      <c r="H1896" s="37" t="s">
        <v>5805</v>
      </c>
      <c r="I1896" s="37">
        <v>1</v>
      </c>
      <c r="J1896" s="37" t="s">
        <v>5805</v>
      </c>
      <c r="K1896" s="37" t="s">
        <v>6220</v>
      </c>
      <c r="L1896" s="38"/>
    </row>
    <row r="1897" spans="1:12" ht="24.6" customHeight="1" x14ac:dyDescent="0.3">
      <c r="A1897" s="85" t="s">
        <v>5803</v>
      </c>
      <c r="B1897" s="86" t="s">
        <v>2042</v>
      </c>
      <c r="C1897" s="87" t="s">
        <v>8358</v>
      </c>
      <c r="D1897" s="278"/>
      <c r="E1897" s="270">
        <f>+'Res pass e impegni plur'!E288</f>
        <v>0</v>
      </c>
      <c r="F1897" s="37" t="s">
        <v>7970</v>
      </c>
      <c r="G1897" s="37" t="s">
        <v>7959</v>
      </c>
      <c r="H1897" s="37" t="s">
        <v>5805</v>
      </c>
      <c r="I1897" s="37">
        <v>1</v>
      </c>
      <c r="J1897" s="37" t="s">
        <v>5805</v>
      </c>
      <c r="K1897" s="37" t="s">
        <v>6220</v>
      </c>
      <c r="L1897" s="38"/>
    </row>
    <row r="1898" spans="1:12" ht="26.1" customHeight="1" x14ac:dyDescent="0.3">
      <c r="A1898" s="85" t="s">
        <v>5803</v>
      </c>
      <c r="B1898" s="86" t="s">
        <v>2044</v>
      </c>
      <c r="C1898" s="87" t="s">
        <v>8359</v>
      </c>
      <c r="D1898" s="278"/>
      <c r="E1898" s="270">
        <f>+'Res pass e impegni plur'!E289</f>
        <v>0</v>
      </c>
      <c r="F1898" s="37" t="s">
        <v>7970</v>
      </c>
      <c r="G1898" s="37" t="s">
        <v>7959</v>
      </c>
      <c r="H1898" s="37" t="s">
        <v>5805</v>
      </c>
      <c r="I1898" s="37">
        <v>1</v>
      </c>
      <c r="J1898" s="37" t="s">
        <v>5805</v>
      </c>
      <c r="K1898" s="37" t="s">
        <v>6220</v>
      </c>
      <c r="L1898" s="38"/>
    </row>
    <row r="1899" spans="1:12" ht="21.6" x14ac:dyDescent="0.3">
      <c r="A1899" s="85" t="s">
        <v>5803</v>
      </c>
      <c r="B1899" s="86" t="s">
        <v>2046</v>
      </c>
      <c r="C1899" s="87" t="s">
        <v>8360</v>
      </c>
      <c r="D1899" s="278"/>
      <c r="E1899" s="270">
        <f>+'Res pass e impegni plur'!E290</f>
        <v>0</v>
      </c>
      <c r="F1899" s="37" t="s">
        <v>7970</v>
      </c>
      <c r="G1899" s="37" t="s">
        <v>7959</v>
      </c>
      <c r="H1899" s="37" t="s">
        <v>5805</v>
      </c>
      <c r="I1899" s="37">
        <v>1</v>
      </c>
      <c r="J1899" s="37" t="s">
        <v>5805</v>
      </c>
      <c r="K1899" s="37" t="s">
        <v>6220</v>
      </c>
      <c r="L1899" s="38"/>
    </row>
    <row r="1900" spans="1:12" ht="21.6" x14ac:dyDescent="0.3">
      <c r="A1900" s="85" t="s">
        <v>5803</v>
      </c>
      <c r="B1900" s="86" t="s">
        <v>2048</v>
      </c>
      <c r="C1900" s="87" t="s">
        <v>8361</v>
      </c>
      <c r="D1900" s="278"/>
      <c r="E1900" s="270">
        <f>+'Res pass e impegni plur'!E291</f>
        <v>0</v>
      </c>
      <c r="F1900" s="37" t="s">
        <v>7970</v>
      </c>
      <c r="G1900" s="37" t="s">
        <v>7959</v>
      </c>
      <c r="H1900" s="37" t="s">
        <v>5805</v>
      </c>
      <c r="I1900" s="37">
        <v>1</v>
      </c>
      <c r="J1900" s="37" t="s">
        <v>5805</v>
      </c>
      <c r="K1900" s="37" t="s">
        <v>6220</v>
      </c>
      <c r="L1900" s="38"/>
    </row>
    <row r="1901" spans="1:12" ht="25.2" customHeight="1" x14ac:dyDescent="0.3">
      <c r="A1901" s="85" t="s">
        <v>5803</v>
      </c>
      <c r="B1901" s="86" t="s">
        <v>2050</v>
      </c>
      <c r="C1901" s="87" t="s">
        <v>8362</v>
      </c>
      <c r="D1901" s="278"/>
      <c r="E1901" s="270">
        <f>+'Res pass e impegni plur'!E292</f>
        <v>0</v>
      </c>
      <c r="F1901" s="37" t="s">
        <v>7970</v>
      </c>
      <c r="G1901" s="37" t="s">
        <v>7959</v>
      </c>
      <c r="H1901" s="37" t="s">
        <v>5805</v>
      </c>
      <c r="I1901" s="37">
        <v>1</v>
      </c>
      <c r="J1901" s="37" t="s">
        <v>5805</v>
      </c>
      <c r="K1901" s="37" t="s">
        <v>6220</v>
      </c>
      <c r="L1901" s="38"/>
    </row>
    <row r="1902" spans="1:12" ht="28.5" customHeight="1" x14ac:dyDescent="0.3">
      <c r="A1902" s="33" t="s">
        <v>5802</v>
      </c>
      <c r="B1902" s="39" t="s">
        <v>8363</v>
      </c>
      <c r="C1902" s="40" t="s">
        <v>8364</v>
      </c>
      <c r="D1902" s="278"/>
      <c r="E1902" s="271">
        <f>SUM(E1903:E1923)</f>
        <v>0</v>
      </c>
      <c r="F1902" s="37"/>
      <c r="G1902" s="37"/>
      <c r="H1902" s="37"/>
      <c r="I1902" s="37"/>
      <c r="J1902" s="37"/>
      <c r="K1902" s="37"/>
      <c r="L1902" s="38"/>
    </row>
    <row r="1903" spans="1:12" x14ac:dyDescent="0.3">
      <c r="A1903" s="85" t="s">
        <v>5803</v>
      </c>
      <c r="B1903" s="86" t="s">
        <v>2052</v>
      </c>
      <c r="C1903" s="87" t="s">
        <v>8365</v>
      </c>
      <c r="D1903" s="278"/>
      <c r="E1903" s="270">
        <f>+'Res pass e impegni plur'!E293</f>
        <v>0</v>
      </c>
      <c r="F1903" s="37" t="s">
        <v>7970</v>
      </c>
      <c r="G1903" s="37" t="s">
        <v>7959</v>
      </c>
      <c r="H1903" s="37" t="s">
        <v>5805</v>
      </c>
      <c r="I1903" s="37">
        <v>1</v>
      </c>
      <c r="J1903" s="37" t="s">
        <v>5805</v>
      </c>
      <c r="K1903" s="37" t="s">
        <v>6220</v>
      </c>
      <c r="L1903" s="38"/>
    </row>
    <row r="1904" spans="1:12" x14ac:dyDescent="0.3">
      <c r="A1904" s="85" t="s">
        <v>5803</v>
      </c>
      <c r="B1904" s="86" t="s">
        <v>2054</v>
      </c>
      <c r="C1904" s="87" t="s">
        <v>8366</v>
      </c>
      <c r="D1904" s="278"/>
      <c r="E1904" s="270">
        <f>+'Res pass e impegni plur'!E294</f>
        <v>0</v>
      </c>
      <c r="F1904" s="37" t="s">
        <v>7970</v>
      </c>
      <c r="G1904" s="37" t="s">
        <v>7959</v>
      </c>
      <c r="H1904" s="37" t="s">
        <v>5805</v>
      </c>
      <c r="I1904" s="37">
        <v>1</v>
      </c>
      <c r="J1904" s="37" t="s">
        <v>5805</v>
      </c>
      <c r="K1904" s="37" t="s">
        <v>6220</v>
      </c>
      <c r="L1904" s="38"/>
    </row>
    <row r="1905" spans="1:12" x14ac:dyDescent="0.3">
      <c r="A1905" s="85" t="s">
        <v>5803</v>
      </c>
      <c r="B1905" s="86" t="s">
        <v>2056</v>
      </c>
      <c r="C1905" s="87" t="s">
        <v>8367</v>
      </c>
      <c r="D1905" s="278"/>
      <c r="E1905" s="270">
        <f>+'Res pass e impegni plur'!E295</f>
        <v>0</v>
      </c>
      <c r="F1905" s="37" t="s">
        <v>7970</v>
      </c>
      <c r="G1905" s="37" t="s">
        <v>7959</v>
      </c>
      <c r="H1905" s="37" t="s">
        <v>5805</v>
      </c>
      <c r="I1905" s="37">
        <v>1</v>
      </c>
      <c r="J1905" s="37" t="s">
        <v>5805</v>
      </c>
      <c r="K1905" s="37" t="s">
        <v>6220</v>
      </c>
      <c r="L1905" s="38"/>
    </row>
    <row r="1906" spans="1:12" ht="21.6" x14ac:dyDescent="0.3">
      <c r="A1906" s="85" t="s">
        <v>5803</v>
      </c>
      <c r="B1906" s="86" t="s">
        <v>2058</v>
      </c>
      <c r="C1906" s="87" t="s">
        <v>8368</v>
      </c>
      <c r="D1906" s="278"/>
      <c r="E1906" s="270">
        <f>+'Res pass e impegni plur'!E296</f>
        <v>0</v>
      </c>
      <c r="F1906" s="37" t="s">
        <v>7970</v>
      </c>
      <c r="G1906" s="37" t="s">
        <v>7959</v>
      </c>
      <c r="H1906" s="37" t="s">
        <v>5805</v>
      </c>
      <c r="I1906" s="37">
        <v>1</v>
      </c>
      <c r="J1906" s="37" t="s">
        <v>5805</v>
      </c>
      <c r="K1906" s="37" t="s">
        <v>6220</v>
      </c>
      <c r="L1906" s="38"/>
    </row>
    <row r="1907" spans="1:12" x14ac:dyDescent="0.3">
      <c r="A1907" s="85" t="s">
        <v>5803</v>
      </c>
      <c r="B1907" s="86" t="s">
        <v>2060</v>
      </c>
      <c r="C1907" s="87" t="s">
        <v>8369</v>
      </c>
      <c r="D1907" s="278"/>
      <c r="E1907" s="270">
        <f>+'Res pass e impegni plur'!E297</f>
        <v>0</v>
      </c>
      <c r="F1907" s="37" t="s">
        <v>7970</v>
      </c>
      <c r="G1907" s="37" t="s">
        <v>7959</v>
      </c>
      <c r="H1907" s="37" t="s">
        <v>5805</v>
      </c>
      <c r="I1907" s="37">
        <v>1</v>
      </c>
      <c r="J1907" s="37" t="s">
        <v>5805</v>
      </c>
      <c r="K1907" s="37" t="s">
        <v>6220</v>
      </c>
      <c r="L1907" s="38"/>
    </row>
    <row r="1908" spans="1:12" x14ac:dyDescent="0.3">
      <c r="A1908" s="85" t="s">
        <v>5803</v>
      </c>
      <c r="B1908" s="86" t="s">
        <v>2062</v>
      </c>
      <c r="C1908" s="87" t="s">
        <v>8370</v>
      </c>
      <c r="D1908" s="278"/>
      <c r="E1908" s="270">
        <f>+'Res pass e impegni plur'!E298</f>
        <v>0</v>
      </c>
      <c r="F1908" s="37" t="s">
        <v>7970</v>
      </c>
      <c r="G1908" s="37" t="s">
        <v>7959</v>
      </c>
      <c r="H1908" s="37" t="s">
        <v>5805</v>
      </c>
      <c r="I1908" s="37">
        <v>1</v>
      </c>
      <c r="J1908" s="37" t="s">
        <v>5805</v>
      </c>
      <c r="K1908" s="37" t="s">
        <v>6220</v>
      </c>
      <c r="L1908" s="38"/>
    </row>
    <row r="1909" spans="1:12" x14ac:dyDescent="0.3">
      <c r="A1909" s="85" t="s">
        <v>5803</v>
      </c>
      <c r="B1909" s="86" t="s">
        <v>2064</v>
      </c>
      <c r="C1909" s="87" t="s">
        <v>8371</v>
      </c>
      <c r="D1909" s="278"/>
      <c r="E1909" s="270">
        <f>+'Res pass e impegni plur'!E299</f>
        <v>0</v>
      </c>
      <c r="F1909" s="37" t="s">
        <v>7970</v>
      </c>
      <c r="G1909" s="37" t="s">
        <v>7959</v>
      </c>
      <c r="H1909" s="37" t="s">
        <v>5805</v>
      </c>
      <c r="I1909" s="37">
        <v>1</v>
      </c>
      <c r="J1909" s="37" t="s">
        <v>5805</v>
      </c>
      <c r="K1909" s="37" t="s">
        <v>6220</v>
      </c>
      <c r="L1909" s="38"/>
    </row>
    <row r="1910" spans="1:12" x14ac:dyDescent="0.3">
      <c r="A1910" s="85" t="s">
        <v>5803</v>
      </c>
      <c r="B1910" s="86" t="s">
        <v>2066</v>
      </c>
      <c r="C1910" s="87" t="s">
        <v>8372</v>
      </c>
      <c r="D1910" s="278"/>
      <c r="E1910" s="270">
        <f>+'Res pass e impegni plur'!E300</f>
        <v>0</v>
      </c>
      <c r="F1910" s="37" t="s">
        <v>7970</v>
      </c>
      <c r="G1910" s="37" t="s">
        <v>7959</v>
      </c>
      <c r="H1910" s="37" t="s">
        <v>5805</v>
      </c>
      <c r="I1910" s="37">
        <v>1</v>
      </c>
      <c r="J1910" s="37" t="s">
        <v>5805</v>
      </c>
      <c r="K1910" s="37" t="s">
        <v>6220</v>
      </c>
      <c r="L1910" s="38"/>
    </row>
    <row r="1911" spans="1:12" ht="21.6" x14ac:dyDescent="0.3">
      <c r="A1911" s="85" t="s">
        <v>5803</v>
      </c>
      <c r="B1911" s="86" t="s">
        <v>2068</v>
      </c>
      <c r="C1911" s="87" t="s">
        <v>8373</v>
      </c>
      <c r="D1911" s="278"/>
      <c r="E1911" s="270">
        <f>+'Res pass e impegni plur'!E301</f>
        <v>0</v>
      </c>
      <c r="F1911" s="37" t="s">
        <v>7970</v>
      </c>
      <c r="G1911" s="37" t="s">
        <v>7959</v>
      </c>
      <c r="H1911" s="37" t="s">
        <v>5805</v>
      </c>
      <c r="I1911" s="37">
        <v>1</v>
      </c>
      <c r="J1911" s="37" t="s">
        <v>5805</v>
      </c>
      <c r="K1911" s="37" t="s">
        <v>6220</v>
      </c>
      <c r="L1911" s="38"/>
    </row>
    <row r="1912" spans="1:12" x14ac:dyDescent="0.3">
      <c r="A1912" s="85" t="s">
        <v>5803</v>
      </c>
      <c r="B1912" s="86" t="s">
        <v>2070</v>
      </c>
      <c r="C1912" s="87" t="s">
        <v>8374</v>
      </c>
      <c r="D1912" s="278"/>
      <c r="E1912" s="270">
        <f>+'Res pass e impegni plur'!E302</f>
        <v>0</v>
      </c>
      <c r="F1912" s="37" t="s">
        <v>7970</v>
      </c>
      <c r="G1912" s="37" t="s">
        <v>7959</v>
      </c>
      <c r="H1912" s="37" t="s">
        <v>5805</v>
      </c>
      <c r="I1912" s="37">
        <v>1</v>
      </c>
      <c r="J1912" s="37" t="s">
        <v>5805</v>
      </c>
      <c r="K1912" s="37" t="s">
        <v>6220</v>
      </c>
      <c r="L1912" s="38"/>
    </row>
    <row r="1913" spans="1:12" x14ac:dyDescent="0.3">
      <c r="A1913" s="85" t="s">
        <v>5803</v>
      </c>
      <c r="B1913" s="86" t="s">
        <v>2072</v>
      </c>
      <c r="C1913" s="87" t="s">
        <v>8375</v>
      </c>
      <c r="D1913" s="278"/>
      <c r="E1913" s="270">
        <f>+'Res pass e impegni plur'!E303</f>
        <v>0</v>
      </c>
      <c r="F1913" s="37" t="s">
        <v>7970</v>
      </c>
      <c r="G1913" s="37" t="s">
        <v>7959</v>
      </c>
      <c r="H1913" s="37" t="s">
        <v>5805</v>
      </c>
      <c r="I1913" s="37">
        <v>1</v>
      </c>
      <c r="J1913" s="37" t="s">
        <v>5805</v>
      </c>
      <c r="K1913" s="37" t="s">
        <v>6220</v>
      </c>
      <c r="L1913" s="38"/>
    </row>
    <row r="1914" spans="1:12" ht="21.6" x14ac:dyDescent="0.3">
      <c r="A1914" s="85" t="s">
        <v>5803</v>
      </c>
      <c r="B1914" s="86" t="s">
        <v>2074</v>
      </c>
      <c r="C1914" s="87" t="s">
        <v>8376</v>
      </c>
      <c r="D1914" s="278"/>
      <c r="E1914" s="270">
        <f>+'Res pass e impegni plur'!E304</f>
        <v>0</v>
      </c>
      <c r="F1914" s="37" t="s">
        <v>7970</v>
      </c>
      <c r="G1914" s="37" t="s">
        <v>7959</v>
      </c>
      <c r="H1914" s="37" t="s">
        <v>5805</v>
      </c>
      <c r="I1914" s="37">
        <v>1</v>
      </c>
      <c r="J1914" s="37" t="s">
        <v>5805</v>
      </c>
      <c r="K1914" s="37" t="s">
        <v>6220</v>
      </c>
      <c r="L1914" s="38"/>
    </row>
    <row r="1915" spans="1:12" ht="21.6" x14ac:dyDescent="0.3">
      <c r="A1915" s="85" t="s">
        <v>5803</v>
      </c>
      <c r="B1915" s="86" t="s">
        <v>2076</v>
      </c>
      <c r="C1915" s="87" t="s">
        <v>8377</v>
      </c>
      <c r="D1915" s="278"/>
      <c r="E1915" s="270">
        <f>+'Res pass e impegni plur'!E305</f>
        <v>0</v>
      </c>
      <c r="F1915" s="37" t="s">
        <v>7970</v>
      </c>
      <c r="G1915" s="37" t="s">
        <v>7959</v>
      </c>
      <c r="H1915" s="37" t="s">
        <v>5805</v>
      </c>
      <c r="I1915" s="37">
        <v>1</v>
      </c>
      <c r="J1915" s="37" t="s">
        <v>5805</v>
      </c>
      <c r="K1915" s="37" t="s">
        <v>6220</v>
      </c>
      <c r="L1915" s="38"/>
    </row>
    <row r="1916" spans="1:12" x14ac:dyDescent="0.3">
      <c r="A1916" s="85" t="s">
        <v>5803</v>
      </c>
      <c r="B1916" s="86" t="s">
        <v>2078</v>
      </c>
      <c r="C1916" s="87" t="s">
        <v>8378</v>
      </c>
      <c r="D1916" s="278"/>
      <c r="E1916" s="270">
        <f>+'Res pass e impegni plur'!E306</f>
        <v>0</v>
      </c>
      <c r="F1916" s="37" t="s">
        <v>7970</v>
      </c>
      <c r="G1916" s="37" t="s">
        <v>7959</v>
      </c>
      <c r="H1916" s="37" t="s">
        <v>5805</v>
      </c>
      <c r="I1916" s="37">
        <v>1</v>
      </c>
      <c r="J1916" s="37" t="s">
        <v>5805</v>
      </c>
      <c r="K1916" s="37" t="s">
        <v>6220</v>
      </c>
      <c r="L1916" s="38"/>
    </row>
    <row r="1917" spans="1:12" ht="21.6" x14ac:dyDescent="0.3">
      <c r="A1917" s="85" t="s">
        <v>5803</v>
      </c>
      <c r="B1917" s="86" t="s">
        <v>2080</v>
      </c>
      <c r="C1917" s="87" t="s">
        <v>8379</v>
      </c>
      <c r="D1917" s="278"/>
      <c r="E1917" s="270">
        <f>+'Res pass e impegni plur'!E307</f>
        <v>0</v>
      </c>
      <c r="F1917" s="37" t="s">
        <v>7970</v>
      </c>
      <c r="G1917" s="37" t="s">
        <v>7959</v>
      </c>
      <c r="H1917" s="37" t="s">
        <v>5805</v>
      </c>
      <c r="I1917" s="37">
        <v>1</v>
      </c>
      <c r="J1917" s="37" t="s">
        <v>5805</v>
      </c>
      <c r="K1917" s="37" t="s">
        <v>6220</v>
      </c>
      <c r="L1917" s="38"/>
    </row>
    <row r="1918" spans="1:12" ht="21.6" x14ac:dyDescent="0.3">
      <c r="A1918" s="85" t="s">
        <v>5803</v>
      </c>
      <c r="B1918" s="86" t="s">
        <v>2082</v>
      </c>
      <c r="C1918" s="87" t="s">
        <v>8380</v>
      </c>
      <c r="D1918" s="278"/>
      <c r="E1918" s="270">
        <f>+'Res pass e impegni plur'!E308</f>
        <v>0</v>
      </c>
      <c r="F1918" s="37" t="s">
        <v>7970</v>
      </c>
      <c r="G1918" s="37" t="s">
        <v>7959</v>
      </c>
      <c r="H1918" s="37" t="s">
        <v>5805</v>
      </c>
      <c r="I1918" s="37">
        <v>1</v>
      </c>
      <c r="J1918" s="37" t="s">
        <v>5805</v>
      </c>
      <c r="K1918" s="37" t="s">
        <v>6220</v>
      </c>
      <c r="L1918" s="38"/>
    </row>
    <row r="1919" spans="1:12" ht="21.6" x14ac:dyDescent="0.3">
      <c r="A1919" s="85" t="s">
        <v>5803</v>
      </c>
      <c r="B1919" s="86" t="s">
        <v>2084</v>
      </c>
      <c r="C1919" s="87" t="s">
        <v>8381</v>
      </c>
      <c r="D1919" s="278"/>
      <c r="E1919" s="270">
        <f>+'Res pass e impegni plur'!E309</f>
        <v>0</v>
      </c>
      <c r="F1919" s="37" t="s">
        <v>7970</v>
      </c>
      <c r="G1919" s="37" t="s">
        <v>7959</v>
      </c>
      <c r="H1919" s="37" t="s">
        <v>5805</v>
      </c>
      <c r="I1919" s="37">
        <v>1</v>
      </c>
      <c r="J1919" s="37" t="s">
        <v>5805</v>
      </c>
      <c r="K1919" s="37" t="s">
        <v>6220</v>
      </c>
      <c r="L1919" s="38"/>
    </row>
    <row r="1920" spans="1:12" ht="21.6" x14ac:dyDescent="0.3">
      <c r="A1920" s="85" t="s">
        <v>5803</v>
      </c>
      <c r="B1920" s="86" t="s">
        <v>2086</v>
      </c>
      <c r="C1920" s="87" t="s">
        <v>8382</v>
      </c>
      <c r="D1920" s="278"/>
      <c r="E1920" s="270">
        <f>+'Res pass e impegni plur'!E310</f>
        <v>0</v>
      </c>
      <c r="F1920" s="37" t="s">
        <v>7970</v>
      </c>
      <c r="G1920" s="37" t="s">
        <v>7959</v>
      </c>
      <c r="H1920" s="37" t="s">
        <v>5805</v>
      </c>
      <c r="I1920" s="37">
        <v>1</v>
      </c>
      <c r="J1920" s="37" t="s">
        <v>5805</v>
      </c>
      <c r="K1920" s="37" t="s">
        <v>6220</v>
      </c>
      <c r="L1920" s="38"/>
    </row>
    <row r="1921" spans="1:12" x14ac:dyDescent="0.3">
      <c r="A1921" s="85" t="s">
        <v>5803</v>
      </c>
      <c r="B1921" s="86" t="s">
        <v>2088</v>
      </c>
      <c r="C1921" s="87" t="s">
        <v>8383</v>
      </c>
      <c r="D1921" s="278"/>
      <c r="E1921" s="270">
        <f>+'Res pass e impegni plur'!E311</f>
        <v>0</v>
      </c>
      <c r="F1921" s="37" t="s">
        <v>7970</v>
      </c>
      <c r="G1921" s="37" t="s">
        <v>7959</v>
      </c>
      <c r="H1921" s="37" t="s">
        <v>5805</v>
      </c>
      <c r="I1921" s="37">
        <v>1</v>
      </c>
      <c r="J1921" s="37" t="s">
        <v>5805</v>
      </c>
      <c r="K1921" s="37" t="s">
        <v>6220</v>
      </c>
      <c r="L1921" s="38"/>
    </row>
    <row r="1922" spans="1:12" ht="21.6" x14ac:dyDescent="0.3">
      <c r="A1922" s="85" t="s">
        <v>5803</v>
      </c>
      <c r="B1922" s="86" t="s">
        <v>2090</v>
      </c>
      <c r="C1922" s="87" t="s">
        <v>8384</v>
      </c>
      <c r="D1922" s="278"/>
      <c r="E1922" s="270">
        <f>+'Res pass e impegni plur'!E312</f>
        <v>0</v>
      </c>
      <c r="F1922" s="37" t="s">
        <v>7970</v>
      </c>
      <c r="G1922" s="37" t="s">
        <v>7959</v>
      </c>
      <c r="H1922" s="37" t="s">
        <v>5805</v>
      </c>
      <c r="I1922" s="37">
        <v>1</v>
      </c>
      <c r="J1922" s="37" t="s">
        <v>5805</v>
      </c>
      <c r="K1922" s="37" t="s">
        <v>6220</v>
      </c>
      <c r="L1922" s="38"/>
    </row>
    <row r="1923" spans="1:12" ht="29.7" customHeight="1" x14ac:dyDescent="0.3">
      <c r="A1923" s="85" t="s">
        <v>5803</v>
      </c>
      <c r="B1923" s="86" t="s">
        <v>2092</v>
      </c>
      <c r="C1923" s="87" t="s">
        <v>8385</v>
      </c>
      <c r="D1923" s="278"/>
      <c r="E1923" s="270">
        <f>+'Res pass e impegni plur'!E313</f>
        <v>0</v>
      </c>
      <c r="F1923" s="37" t="s">
        <v>7970</v>
      </c>
      <c r="G1923" s="37" t="s">
        <v>7959</v>
      </c>
      <c r="H1923" s="37" t="s">
        <v>5805</v>
      </c>
      <c r="I1923" s="37">
        <v>1</v>
      </c>
      <c r="J1923" s="37" t="s">
        <v>5805</v>
      </c>
      <c r="K1923" s="37" t="s">
        <v>6220</v>
      </c>
      <c r="L1923" s="38"/>
    </row>
    <row r="1924" spans="1:12" ht="27.75" customHeight="1" x14ac:dyDescent="0.3">
      <c r="A1924" s="33" t="s">
        <v>5802</v>
      </c>
      <c r="B1924" s="39" t="s">
        <v>8386</v>
      </c>
      <c r="C1924" s="40" t="s">
        <v>8387</v>
      </c>
      <c r="D1924" s="278"/>
      <c r="E1924" s="271">
        <f>SUM(E1925:E1927)</f>
        <v>0</v>
      </c>
      <c r="F1924" s="37"/>
      <c r="G1924" s="37"/>
      <c r="H1924" s="37"/>
      <c r="I1924" s="37"/>
      <c r="J1924" s="37"/>
      <c r="K1924" s="37"/>
      <c r="L1924" s="38"/>
    </row>
    <row r="1925" spans="1:12" x14ac:dyDescent="0.3">
      <c r="A1925" s="85" t="s">
        <v>5803</v>
      </c>
      <c r="B1925" s="86" t="s">
        <v>2094</v>
      </c>
      <c r="C1925" s="87" t="s">
        <v>9611</v>
      </c>
      <c r="D1925" s="278"/>
      <c r="E1925" s="270">
        <f>+'Res pass e impegni plur'!E314</f>
        <v>0</v>
      </c>
      <c r="F1925" s="37" t="s">
        <v>7970</v>
      </c>
      <c r="G1925" s="37" t="s">
        <v>7959</v>
      </c>
      <c r="H1925" s="37" t="s">
        <v>5805</v>
      </c>
      <c r="I1925" s="37">
        <v>1</v>
      </c>
      <c r="J1925" s="37" t="s">
        <v>5805</v>
      </c>
      <c r="K1925" s="37" t="s">
        <v>6220</v>
      </c>
      <c r="L1925" s="38"/>
    </row>
    <row r="1926" spans="1:12" x14ac:dyDescent="0.3">
      <c r="A1926" s="85" t="s">
        <v>5803</v>
      </c>
      <c r="B1926" s="86" t="s">
        <v>2096</v>
      </c>
      <c r="C1926" s="87" t="s">
        <v>9612</v>
      </c>
      <c r="D1926" s="278"/>
      <c r="E1926" s="270">
        <f>+'Res pass e impegni plur'!E315</f>
        <v>0</v>
      </c>
      <c r="F1926" s="37" t="s">
        <v>7970</v>
      </c>
      <c r="G1926" s="37" t="s">
        <v>7959</v>
      </c>
      <c r="H1926" s="37" t="s">
        <v>5805</v>
      </c>
      <c r="I1926" s="37">
        <v>1</v>
      </c>
      <c r="J1926" s="37" t="s">
        <v>5805</v>
      </c>
      <c r="K1926" s="37" t="s">
        <v>6220</v>
      </c>
      <c r="L1926" s="38"/>
    </row>
    <row r="1927" spans="1:12" x14ac:dyDescent="0.3">
      <c r="A1927" s="85" t="s">
        <v>5803</v>
      </c>
      <c r="B1927" s="86" t="s">
        <v>2098</v>
      </c>
      <c r="C1927" s="87" t="s">
        <v>9613</v>
      </c>
      <c r="D1927" s="278"/>
      <c r="E1927" s="270">
        <f>+'Res pass e impegni plur'!E316</f>
        <v>0</v>
      </c>
      <c r="F1927" s="37" t="s">
        <v>7970</v>
      </c>
      <c r="G1927" s="37" t="s">
        <v>7959</v>
      </c>
      <c r="H1927" s="37" t="s">
        <v>5805</v>
      </c>
      <c r="I1927" s="37">
        <v>1</v>
      </c>
      <c r="J1927" s="37" t="s">
        <v>5805</v>
      </c>
      <c r="K1927" s="37" t="s">
        <v>6220</v>
      </c>
      <c r="L1927" s="38"/>
    </row>
    <row r="1928" spans="1:12" ht="24.6" x14ac:dyDescent="0.3">
      <c r="A1928" s="33" t="s">
        <v>5801</v>
      </c>
      <c r="B1928" s="34" t="s">
        <v>8388</v>
      </c>
      <c r="C1928" s="35" t="s">
        <v>8389</v>
      </c>
      <c r="D1928" s="407"/>
      <c r="E1928" s="321">
        <f>+E1929+E1944+E1966</f>
        <v>0</v>
      </c>
      <c r="F1928" s="37"/>
      <c r="G1928" s="37"/>
      <c r="H1928" s="37"/>
      <c r="I1928" s="37"/>
      <c r="J1928" s="37"/>
      <c r="K1928" s="37"/>
      <c r="L1928" s="38"/>
    </row>
    <row r="1929" spans="1:12" ht="24" customHeight="1" x14ac:dyDescent="0.3">
      <c r="A1929" s="33" t="s">
        <v>5802</v>
      </c>
      <c r="B1929" s="39" t="s">
        <v>8390</v>
      </c>
      <c r="C1929" s="40" t="s">
        <v>8391</v>
      </c>
      <c r="D1929" s="278"/>
      <c r="E1929" s="271">
        <f>SUM(E1930:E1943)</f>
        <v>0</v>
      </c>
      <c r="F1929" s="37"/>
      <c r="G1929" s="37"/>
      <c r="H1929" s="37"/>
      <c r="I1929" s="37"/>
      <c r="J1929" s="37"/>
      <c r="K1929" s="37"/>
      <c r="L1929" s="38"/>
    </row>
    <row r="1930" spans="1:12" x14ac:dyDescent="0.3">
      <c r="A1930" s="85" t="s">
        <v>5803</v>
      </c>
      <c r="B1930" s="86" t="s">
        <v>2110</v>
      </c>
      <c r="C1930" s="87" t="s">
        <v>8392</v>
      </c>
      <c r="D1930" s="278"/>
      <c r="E1930" s="270">
        <f>+'Res pass e impegni plur'!E322</f>
        <v>0</v>
      </c>
      <c r="F1930" s="37" t="s">
        <v>7970</v>
      </c>
      <c r="G1930" s="37" t="s">
        <v>7959</v>
      </c>
      <c r="H1930" s="37" t="s">
        <v>5805</v>
      </c>
      <c r="I1930" s="37">
        <v>1</v>
      </c>
      <c r="J1930" s="37" t="s">
        <v>5805</v>
      </c>
      <c r="K1930" s="37" t="s">
        <v>6220</v>
      </c>
      <c r="L1930" s="38"/>
    </row>
    <row r="1931" spans="1:12" ht="21.6" x14ac:dyDescent="0.3">
      <c r="A1931" s="85" t="s">
        <v>5803</v>
      </c>
      <c r="B1931" s="86" t="s">
        <v>2112</v>
      </c>
      <c r="C1931" s="87" t="s">
        <v>8393</v>
      </c>
      <c r="D1931" s="278"/>
      <c r="E1931" s="270">
        <f>+'Res pass e impegni plur'!E323</f>
        <v>0</v>
      </c>
      <c r="F1931" s="37" t="s">
        <v>7970</v>
      </c>
      <c r="G1931" s="37" t="s">
        <v>7959</v>
      </c>
      <c r="H1931" s="37" t="s">
        <v>5805</v>
      </c>
      <c r="I1931" s="37">
        <v>1</v>
      </c>
      <c r="J1931" s="37" t="s">
        <v>5805</v>
      </c>
      <c r="K1931" s="37" t="s">
        <v>6220</v>
      </c>
      <c r="L1931" s="38"/>
    </row>
    <row r="1932" spans="1:12" ht="21.6" x14ac:dyDescent="0.3">
      <c r="A1932" s="85" t="s">
        <v>5803</v>
      </c>
      <c r="B1932" s="86" t="s">
        <v>2114</v>
      </c>
      <c r="C1932" s="87" t="s">
        <v>8394</v>
      </c>
      <c r="D1932" s="278"/>
      <c r="E1932" s="270">
        <f>+'Res pass e impegni plur'!E324</f>
        <v>0</v>
      </c>
      <c r="F1932" s="37" t="s">
        <v>7970</v>
      </c>
      <c r="G1932" s="37" t="s">
        <v>7959</v>
      </c>
      <c r="H1932" s="37" t="s">
        <v>5805</v>
      </c>
      <c r="I1932" s="37">
        <v>1</v>
      </c>
      <c r="J1932" s="37" t="s">
        <v>5805</v>
      </c>
      <c r="K1932" s="37" t="s">
        <v>6220</v>
      </c>
      <c r="L1932" s="38"/>
    </row>
    <row r="1933" spans="1:12" ht="21.6" x14ac:dyDescent="0.3">
      <c r="A1933" s="85" t="s">
        <v>5803</v>
      </c>
      <c r="B1933" s="86" t="s">
        <v>2116</v>
      </c>
      <c r="C1933" s="87" t="s">
        <v>8395</v>
      </c>
      <c r="D1933" s="278"/>
      <c r="E1933" s="270">
        <f>+'Res pass e impegni plur'!E325</f>
        <v>0</v>
      </c>
      <c r="F1933" s="37" t="s">
        <v>7970</v>
      </c>
      <c r="G1933" s="37" t="s">
        <v>7959</v>
      </c>
      <c r="H1933" s="37" t="s">
        <v>5805</v>
      </c>
      <c r="I1933" s="37">
        <v>1</v>
      </c>
      <c r="J1933" s="37" t="s">
        <v>5805</v>
      </c>
      <c r="K1933" s="37" t="s">
        <v>6220</v>
      </c>
      <c r="L1933" s="38"/>
    </row>
    <row r="1934" spans="1:12" x14ac:dyDescent="0.3">
      <c r="A1934" s="85" t="s">
        <v>5803</v>
      </c>
      <c r="B1934" s="86" t="s">
        <v>2118</v>
      </c>
      <c r="C1934" s="87" t="s">
        <v>8396</v>
      </c>
      <c r="D1934" s="278"/>
      <c r="E1934" s="270">
        <f>+'Res pass e impegni plur'!E326</f>
        <v>0</v>
      </c>
      <c r="F1934" s="37" t="s">
        <v>7970</v>
      </c>
      <c r="G1934" s="37" t="s">
        <v>7959</v>
      </c>
      <c r="H1934" s="37" t="s">
        <v>5805</v>
      </c>
      <c r="I1934" s="37">
        <v>1</v>
      </c>
      <c r="J1934" s="37" t="s">
        <v>5805</v>
      </c>
      <c r="K1934" s="37" t="s">
        <v>6220</v>
      </c>
      <c r="L1934" s="38"/>
    </row>
    <row r="1935" spans="1:12" ht="21.6" x14ac:dyDescent="0.3">
      <c r="A1935" s="85" t="s">
        <v>5803</v>
      </c>
      <c r="B1935" s="86" t="s">
        <v>2120</v>
      </c>
      <c r="C1935" s="87" t="s">
        <v>8397</v>
      </c>
      <c r="D1935" s="278"/>
      <c r="E1935" s="270">
        <f>+'Res pass e impegni plur'!E327</f>
        <v>0</v>
      </c>
      <c r="F1935" s="37" t="s">
        <v>7970</v>
      </c>
      <c r="G1935" s="37" t="s">
        <v>7959</v>
      </c>
      <c r="H1935" s="37" t="s">
        <v>5805</v>
      </c>
      <c r="I1935" s="37">
        <v>1</v>
      </c>
      <c r="J1935" s="37" t="s">
        <v>5805</v>
      </c>
      <c r="K1935" s="37" t="s">
        <v>6220</v>
      </c>
      <c r="L1935" s="38"/>
    </row>
    <row r="1936" spans="1:12" ht="21.6" x14ac:dyDescent="0.3">
      <c r="A1936" s="85" t="s">
        <v>5803</v>
      </c>
      <c r="B1936" s="86" t="s">
        <v>2122</v>
      </c>
      <c r="C1936" s="87" t="s">
        <v>8398</v>
      </c>
      <c r="D1936" s="278"/>
      <c r="E1936" s="270">
        <f>+'Res pass e impegni plur'!E328</f>
        <v>0</v>
      </c>
      <c r="F1936" s="37" t="s">
        <v>7970</v>
      </c>
      <c r="G1936" s="37" t="s">
        <v>7959</v>
      </c>
      <c r="H1936" s="37" t="s">
        <v>5805</v>
      </c>
      <c r="I1936" s="37">
        <v>1</v>
      </c>
      <c r="J1936" s="37" t="s">
        <v>5805</v>
      </c>
      <c r="K1936" s="37" t="s">
        <v>6220</v>
      </c>
      <c r="L1936" s="38"/>
    </row>
    <row r="1937" spans="1:12" x14ac:dyDescent="0.3">
      <c r="A1937" s="85" t="s">
        <v>5803</v>
      </c>
      <c r="B1937" s="86" t="s">
        <v>2124</v>
      </c>
      <c r="C1937" s="87" t="s">
        <v>8399</v>
      </c>
      <c r="D1937" s="278"/>
      <c r="E1937" s="270">
        <f>+'Res pass e impegni plur'!E329</f>
        <v>0</v>
      </c>
      <c r="F1937" s="37" t="s">
        <v>7970</v>
      </c>
      <c r="G1937" s="37" t="s">
        <v>7959</v>
      </c>
      <c r="H1937" s="37" t="s">
        <v>5805</v>
      </c>
      <c r="I1937" s="37">
        <v>1</v>
      </c>
      <c r="J1937" s="37" t="s">
        <v>5805</v>
      </c>
      <c r="K1937" s="37" t="s">
        <v>6220</v>
      </c>
      <c r="L1937" s="38"/>
    </row>
    <row r="1938" spans="1:12" ht="21.6" x14ac:dyDescent="0.3">
      <c r="A1938" s="85" t="s">
        <v>5803</v>
      </c>
      <c r="B1938" s="86" t="s">
        <v>2126</v>
      </c>
      <c r="C1938" s="87" t="s">
        <v>8400</v>
      </c>
      <c r="D1938" s="278"/>
      <c r="E1938" s="270">
        <f>+'Res pass e impegni plur'!E330</f>
        <v>0</v>
      </c>
      <c r="F1938" s="37" t="s">
        <v>7970</v>
      </c>
      <c r="G1938" s="37" t="s">
        <v>7959</v>
      </c>
      <c r="H1938" s="37" t="s">
        <v>5805</v>
      </c>
      <c r="I1938" s="37">
        <v>1</v>
      </c>
      <c r="J1938" s="37" t="s">
        <v>5805</v>
      </c>
      <c r="K1938" s="37" t="s">
        <v>6220</v>
      </c>
      <c r="L1938" s="38"/>
    </row>
    <row r="1939" spans="1:12" ht="21.6" x14ac:dyDescent="0.3">
      <c r="A1939" s="85" t="s">
        <v>5803</v>
      </c>
      <c r="B1939" s="86" t="s">
        <v>2128</v>
      </c>
      <c r="C1939" s="87" t="s">
        <v>8401</v>
      </c>
      <c r="D1939" s="278"/>
      <c r="E1939" s="270">
        <f>+'Res pass e impegni plur'!E331</f>
        <v>0</v>
      </c>
      <c r="F1939" s="37" t="s">
        <v>7970</v>
      </c>
      <c r="G1939" s="37" t="s">
        <v>7959</v>
      </c>
      <c r="H1939" s="37" t="s">
        <v>5805</v>
      </c>
      <c r="I1939" s="37">
        <v>1</v>
      </c>
      <c r="J1939" s="37" t="s">
        <v>5805</v>
      </c>
      <c r="K1939" s="37" t="s">
        <v>6220</v>
      </c>
      <c r="L1939" s="38"/>
    </row>
    <row r="1940" spans="1:12" ht="21.6" x14ac:dyDescent="0.3">
      <c r="A1940" s="85" t="s">
        <v>5803</v>
      </c>
      <c r="B1940" s="86" t="s">
        <v>2130</v>
      </c>
      <c r="C1940" s="87" t="s">
        <v>8402</v>
      </c>
      <c r="D1940" s="278"/>
      <c r="E1940" s="270">
        <f>+'Res pass e impegni plur'!E332</f>
        <v>0</v>
      </c>
      <c r="F1940" s="37" t="s">
        <v>7970</v>
      </c>
      <c r="G1940" s="37" t="s">
        <v>7959</v>
      </c>
      <c r="H1940" s="37" t="s">
        <v>5805</v>
      </c>
      <c r="I1940" s="37">
        <v>1</v>
      </c>
      <c r="J1940" s="37" t="s">
        <v>5805</v>
      </c>
      <c r="K1940" s="37" t="s">
        <v>6220</v>
      </c>
      <c r="L1940" s="38"/>
    </row>
    <row r="1941" spans="1:12" ht="21.6" x14ac:dyDescent="0.3">
      <c r="A1941" s="85" t="s">
        <v>5803</v>
      </c>
      <c r="B1941" s="86" t="s">
        <v>2132</v>
      </c>
      <c r="C1941" s="87" t="s">
        <v>8403</v>
      </c>
      <c r="D1941" s="278"/>
      <c r="E1941" s="270">
        <f>+'Res pass e impegni plur'!E333</f>
        <v>0</v>
      </c>
      <c r="F1941" s="37" t="s">
        <v>7970</v>
      </c>
      <c r="G1941" s="37" t="s">
        <v>7959</v>
      </c>
      <c r="H1941" s="37" t="s">
        <v>5805</v>
      </c>
      <c r="I1941" s="37">
        <v>1</v>
      </c>
      <c r="J1941" s="37" t="s">
        <v>5805</v>
      </c>
      <c r="K1941" s="37" t="s">
        <v>6220</v>
      </c>
      <c r="L1941" s="38"/>
    </row>
    <row r="1942" spans="1:12" ht="21.6" x14ac:dyDescent="0.3">
      <c r="A1942" s="85" t="s">
        <v>5803</v>
      </c>
      <c r="B1942" s="86" t="s">
        <v>2134</v>
      </c>
      <c r="C1942" s="87" t="s">
        <v>8404</v>
      </c>
      <c r="D1942" s="278"/>
      <c r="E1942" s="270">
        <f>+'Res pass e impegni plur'!E334</f>
        <v>0</v>
      </c>
      <c r="F1942" s="37" t="s">
        <v>7970</v>
      </c>
      <c r="G1942" s="37" t="s">
        <v>7959</v>
      </c>
      <c r="H1942" s="37" t="s">
        <v>5805</v>
      </c>
      <c r="I1942" s="37">
        <v>1</v>
      </c>
      <c r="J1942" s="37" t="s">
        <v>5805</v>
      </c>
      <c r="K1942" s="37" t="s">
        <v>6220</v>
      </c>
      <c r="L1942" s="38"/>
    </row>
    <row r="1943" spans="1:12" ht="21.6" x14ac:dyDescent="0.3">
      <c r="A1943" s="85" t="s">
        <v>5803</v>
      </c>
      <c r="B1943" s="86" t="s">
        <v>2136</v>
      </c>
      <c r="C1943" s="87" t="s">
        <v>8405</v>
      </c>
      <c r="D1943" s="278"/>
      <c r="E1943" s="270">
        <f>+'Res pass e impegni plur'!E335</f>
        <v>0</v>
      </c>
      <c r="F1943" s="37" t="s">
        <v>7970</v>
      </c>
      <c r="G1943" s="37" t="s">
        <v>7959</v>
      </c>
      <c r="H1943" s="37" t="s">
        <v>5805</v>
      </c>
      <c r="I1943" s="37">
        <v>1</v>
      </c>
      <c r="J1943" s="37" t="s">
        <v>5805</v>
      </c>
      <c r="K1943" s="37" t="s">
        <v>6220</v>
      </c>
      <c r="L1943" s="38"/>
    </row>
    <row r="1944" spans="1:12" ht="24.75" customHeight="1" x14ac:dyDescent="0.3">
      <c r="A1944" s="33" t="s">
        <v>5802</v>
      </c>
      <c r="B1944" s="39" t="s">
        <v>8406</v>
      </c>
      <c r="C1944" s="40" t="s">
        <v>8407</v>
      </c>
      <c r="D1944" s="278"/>
      <c r="E1944" s="271">
        <f>SUM(E1945:E1965)</f>
        <v>0</v>
      </c>
      <c r="F1944" s="37"/>
      <c r="G1944" s="37"/>
      <c r="H1944" s="37"/>
      <c r="I1944" s="37"/>
      <c r="J1944" s="37"/>
      <c r="K1944" s="37"/>
      <c r="L1944" s="38"/>
    </row>
    <row r="1945" spans="1:12" ht="21.6" x14ac:dyDescent="0.3">
      <c r="A1945" s="85" t="s">
        <v>5803</v>
      </c>
      <c r="B1945" s="86" t="s">
        <v>2138</v>
      </c>
      <c r="C1945" s="87" t="s">
        <v>8408</v>
      </c>
      <c r="D1945" s="278"/>
      <c r="E1945" s="270">
        <f>+'Res pass e impegni plur'!E336</f>
        <v>0</v>
      </c>
      <c r="F1945" s="37" t="s">
        <v>7970</v>
      </c>
      <c r="G1945" s="37" t="s">
        <v>7959</v>
      </c>
      <c r="H1945" s="37" t="s">
        <v>5805</v>
      </c>
      <c r="I1945" s="37">
        <v>1</v>
      </c>
      <c r="J1945" s="37" t="s">
        <v>5805</v>
      </c>
      <c r="K1945" s="37" t="s">
        <v>6220</v>
      </c>
      <c r="L1945" s="38"/>
    </row>
    <row r="1946" spans="1:12" x14ac:dyDescent="0.3">
      <c r="A1946" s="85" t="s">
        <v>5803</v>
      </c>
      <c r="B1946" s="86" t="s">
        <v>2140</v>
      </c>
      <c r="C1946" s="87" t="s">
        <v>8409</v>
      </c>
      <c r="D1946" s="278"/>
      <c r="E1946" s="270">
        <f>+'Res pass e impegni plur'!E337</f>
        <v>0</v>
      </c>
      <c r="F1946" s="37" t="s">
        <v>7970</v>
      </c>
      <c r="G1946" s="37" t="s">
        <v>7959</v>
      </c>
      <c r="H1946" s="37" t="s">
        <v>5805</v>
      </c>
      <c r="I1946" s="37">
        <v>1</v>
      </c>
      <c r="J1946" s="37" t="s">
        <v>5805</v>
      </c>
      <c r="K1946" s="37" t="s">
        <v>6220</v>
      </c>
      <c r="L1946" s="38"/>
    </row>
    <row r="1947" spans="1:12" x14ac:dyDescent="0.3">
      <c r="A1947" s="85" t="s">
        <v>5803</v>
      </c>
      <c r="B1947" s="86" t="s">
        <v>2142</v>
      </c>
      <c r="C1947" s="87" t="s">
        <v>8410</v>
      </c>
      <c r="D1947" s="278"/>
      <c r="E1947" s="270">
        <f>+'Res pass e impegni plur'!E338</f>
        <v>0</v>
      </c>
      <c r="F1947" s="37" t="s">
        <v>7970</v>
      </c>
      <c r="G1947" s="37" t="s">
        <v>7959</v>
      </c>
      <c r="H1947" s="37" t="s">
        <v>5805</v>
      </c>
      <c r="I1947" s="37">
        <v>1</v>
      </c>
      <c r="J1947" s="37" t="s">
        <v>5805</v>
      </c>
      <c r="K1947" s="37" t="s">
        <v>6220</v>
      </c>
      <c r="L1947" s="38"/>
    </row>
    <row r="1948" spans="1:12" ht="21.6" x14ac:dyDescent="0.3">
      <c r="A1948" s="85" t="s">
        <v>5803</v>
      </c>
      <c r="B1948" s="86" t="s">
        <v>2144</v>
      </c>
      <c r="C1948" s="87" t="s">
        <v>8411</v>
      </c>
      <c r="D1948" s="278"/>
      <c r="E1948" s="270">
        <f>+'Res pass e impegni plur'!E339</f>
        <v>0</v>
      </c>
      <c r="F1948" s="37" t="s">
        <v>7970</v>
      </c>
      <c r="G1948" s="37" t="s">
        <v>7959</v>
      </c>
      <c r="H1948" s="37" t="s">
        <v>5805</v>
      </c>
      <c r="I1948" s="37">
        <v>1</v>
      </c>
      <c r="J1948" s="37" t="s">
        <v>5805</v>
      </c>
      <c r="K1948" s="37" t="s">
        <v>6220</v>
      </c>
      <c r="L1948" s="38"/>
    </row>
    <row r="1949" spans="1:12" ht="21.6" x14ac:dyDescent="0.3">
      <c r="A1949" s="85" t="s">
        <v>5803</v>
      </c>
      <c r="B1949" s="86" t="s">
        <v>2146</v>
      </c>
      <c r="C1949" s="87" t="s">
        <v>8412</v>
      </c>
      <c r="D1949" s="278"/>
      <c r="E1949" s="270">
        <f>+'Res pass e impegni plur'!E340</f>
        <v>0</v>
      </c>
      <c r="F1949" s="37" t="s">
        <v>7970</v>
      </c>
      <c r="G1949" s="37" t="s">
        <v>7959</v>
      </c>
      <c r="H1949" s="37" t="s">
        <v>5805</v>
      </c>
      <c r="I1949" s="37">
        <v>1</v>
      </c>
      <c r="J1949" s="37" t="s">
        <v>5805</v>
      </c>
      <c r="K1949" s="37" t="s">
        <v>6220</v>
      </c>
      <c r="L1949" s="38"/>
    </row>
    <row r="1950" spans="1:12" ht="21.6" x14ac:dyDescent="0.3">
      <c r="A1950" s="85" t="s">
        <v>5803</v>
      </c>
      <c r="B1950" s="86" t="s">
        <v>2148</v>
      </c>
      <c r="C1950" s="87" t="s">
        <v>8413</v>
      </c>
      <c r="D1950" s="278"/>
      <c r="E1950" s="270">
        <f>+'Res pass e impegni plur'!E341</f>
        <v>0</v>
      </c>
      <c r="F1950" s="37" t="s">
        <v>7970</v>
      </c>
      <c r="G1950" s="37" t="s">
        <v>7959</v>
      </c>
      <c r="H1950" s="37" t="s">
        <v>5805</v>
      </c>
      <c r="I1950" s="37">
        <v>1</v>
      </c>
      <c r="J1950" s="37" t="s">
        <v>5805</v>
      </c>
      <c r="K1950" s="37" t="s">
        <v>6220</v>
      </c>
      <c r="L1950" s="38"/>
    </row>
    <row r="1951" spans="1:12" ht="21.6" x14ac:dyDescent="0.3">
      <c r="A1951" s="85" t="s">
        <v>5803</v>
      </c>
      <c r="B1951" s="86" t="s">
        <v>2150</v>
      </c>
      <c r="C1951" s="87" t="s">
        <v>8414</v>
      </c>
      <c r="D1951" s="278"/>
      <c r="E1951" s="270">
        <f>+'Res pass e impegni plur'!E342</f>
        <v>0</v>
      </c>
      <c r="F1951" s="37" t="s">
        <v>7970</v>
      </c>
      <c r="G1951" s="37" t="s">
        <v>7959</v>
      </c>
      <c r="H1951" s="37" t="s">
        <v>5805</v>
      </c>
      <c r="I1951" s="37">
        <v>1</v>
      </c>
      <c r="J1951" s="37" t="s">
        <v>5805</v>
      </c>
      <c r="K1951" s="37" t="s">
        <v>6220</v>
      </c>
      <c r="L1951" s="38"/>
    </row>
    <row r="1952" spans="1:12" x14ac:dyDescent="0.3">
      <c r="A1952" s="85" t="s">
        <v>5803</v>
      </c>
      <c r="B1952" s="86" t="s">
        <v>2152</v>
      </c>
      <c r="C1952" s="87" t="s">
        <v>8415</v>
      </c>
      <c r="D1952" s="278"/>
      <c r="E1952" s="270">
        <f>+'Res pass e impegni plur'!E343</f>
        <v>0</v>
      </c>
      <c r="F1952" s="37" t="s">
        <v>7970</v>
      </c>
      <c r="G1952" s="37" t="s">
        <v>7959</v>
      </c>
      <c r="H1952" s="37" t="s">
        <v>5805</v>
      </c>
      <c r="I1952" s="37">
        <v>1</v>
      </c>
      <c r="J1952" s="37" t="s">
        <v>5805</v>
      </c>
      <c r="K1952" s="37" t="s">
        <v>6220</v>
      </c>
      <c r="L1952" s="38"/>
    </row>
    <row r="1953" spans="1:12" ht="21.6" x14ac:dyDescent="0.3">
      <c r="A1953" s="85" t="s">
        <v>5803</v>
      </c>
      <c r="B1953" s="86" t="s">
        <v>2154</v>
      </c>
      <c r="C1953" s="87" t="s">
        <v>8416</v>
      </c>
      <c r="D1953" s="278"/>
      <c r="E1953" s="270">
        <f>+'Res pass e impegni plur'!E344</f>
        <v>0</v>
      </c>
      <c r="F1953" s="37" t="s">
        <v>7970</v>
      </c>
      <c r="G1953" s="37" t="s">
        <v>7959</v>
      </c>
      <c r="H1953" s="37" t="s">
        <v>5805</v>
      </c>
      <c r="I1953" s="37">
        <v>1</v>
      </c>
      <c r="J1953" s="37" t="s">
        <v>5805</v>
      </c>
      <c r="K1953" s="37" t="s">
        <v>6220</v>
      </c>
      <c r="L1953" s="38"/>
    </row>
    <row r="1954" spans="1:12" ht="21.6" x14ac:dyDescent="0.3">
      <c r="A1954" s="85" t="s">
        <v>5803</v>
      </c>
      <c r="B1954" s="86" t="s">
        <v>2156</v>
      </c>
      <c r="C1954" s="87" t="s">
        <v>8417</v>
      </c>
      <c r="D1954" s="278"/>
      <c r="E1954" s="270">
        <f>+'Res pass e impegni plur'!E345</f>
        <v>0</v>
      </c>
      <c r="F1954" s="37" t="s">
        <v>7970</v>
      </c>
      <c r="G1954" s="37" t="s">
        <v>7959</v>
      </c>
      <c r="H1954" s="37" t="s">
        <v>5805</v>
      </c>
      <c r="I1954" s="37">
        <v>1</v>
      </c>
      <c r="J1954" s="37" t="s">
        <v>5805</v>
      </c>
      <c r="K1954" s="37" t="s">
        <v>6220</v>
      </c>
      <c r="L1954" s="38"/>
    </row>
    <row r="1955" spans="1:12" ht="21.6" x14ac:dyDescent="0.3">
      <c r="A1955" s="85" t="s">
        <v>5803</v>
      </c>
      <c r="B1955" s="86" t="s">
        <v>2158</v>
      </c>
      <c r="C1955" s="87" t="s">
        <v>8418</v>
      </c>
      <c r="D1955" s="278"/>
      <c r="E1955" s="270">
        <f>+'Res pass e impegni plur'!E346</f>
        <v>0</v>
      </c>
      <c r="F1955" s="37" t="s">
        <v>7970</v>
      </c>
      <c r="G1955" s="37" t="s">
        <v>7959</v>
      </c>
      <c r="H1955" s="37" t="s">
        <v>5805</v>
      </c>
      <c r="I1955" s="37">
        <v>1</v>
      </c>
      <c r="J1955" s="37" t="s">
        <v>5805</v>
      </c>
      <c r="K1955" s="37" t="s">
        <v>6220</v>
      </c>
      <c r="L1955" s="38"/>
    </row>
    <row r="1956" spans="1:12" ht="21.6" x14ac:dyDescent="0.3">
      <c r="A1956" s="85" t="s">
        <v>5803</v>
      </c>
      <c r="B1956" s="86" t="s">
        <v>2160</v>
      </c>
      <c r="C1956" s="87" t="s">
        <v>8419</v>
      </c>
      <c r="D1956" s="278"/>
      <c r="E1956" s="270">
        <f>+'Res pass e impegni plur'!E347</f>
        <v>0</v>
      </c>
      <c r="F1956" s="37" t="s">
        <v>7970</v>
      </c>
      <c r="G1956" s="37" t="s">
        <v>7959</v>
      </c>
      <c r="H1956" s="37" t="s">
        <v>5805</v>
      </c>
      <c r="I1956" s="37">
        <v>1</v>
      </c>
      <c r="J1956" s="37" t="s">
        <v>5805</v>
      </c>
      <c r="K1956" s="37" t="s">
        <v>6220</v>
      </c>
      <c r="L1956" s="38"/>
    </row>
    <row r="1957" spans="1:12" ht="21.6" x14ac:dyDescent="0.3">
      <c r="A1957" s="85" t="s">
        <v>5803</v>
      </c>
      <c r="B1957" s="86" t="s">
        <v>2162</v>
      </c>
      <c r="C1957" s="87" t="s">
        <v>8420</v>
      </c>
      <c r="D1957" s="278"/>
      <c r="E1957" s="270">
        <f>+'Res pass e impegni plur'!E348</f>
        <v>0</v>
      </c>
      <c r="F1957" s="37" t="s">
        <v>7970</v>
      </c>
      <c r="G1957" s="37" t="s">
        <v>7959</v>
      </c>
      <c r="H1957" s="37" t="s">
        <v>5805</v>
      </c>
      <c r="I1957" s="37">
        <v>1</v>
      </c>
      <c r="J1957" s="37" t="s">
        <v>5805</v>
      </c>
      <c r="K1957" s="37" t="s">
        <v>6220</v>
      </c>
      <c r="L1957" s="38"/>
    </row>
    <row r="1958" spans="1:12" x14ac:dyDescent="0.3">
      <c r="A1958" s="85" t="s">
        <v>5803</v>
      </c>
      <c r="B1958" s="86" t="s">
        <v>2164</v>
      </c>
      <c r="C1958" s="87" t="s">
        <v>8421</v>
      </c>
      <c r="D1958" s="278"/>
      <c r="E1958" s="270">
        <f>+'Res pass e impegni plur'!E349</f>
        <v>0</v>
      </c>
      <c r="F1958" s="37" t="s">
        <v>7970</v>
      </c>
      <c r="G1958" s="37" t="s">
        <v>7959</v>
      </c>
      <c r="H1958" s="37" t="s">
        <v>5805</v>
      </c>
      <c r="I1958" s="37">
        <v>1</v>
      </c>
      <c r="J1958" s="37" t="s">
        <v>5805</v>
      </c>
      <c r="K1958" s="37" t="s">
        <v>6220</v>
      </c>
      <c r="L1958" s="38"/>
    </row>
    <row r="1959" spans="1:12" ht="21.6" x14ac:dyDescent="0.3">
      <c r="A1959" s="85" t="s">
        <v>5803</v>
      </c>
      <c r="B1959" s="86" t="s">
        <v>2166</v>
      </c>
      <c r="C1959" s="87" t="s">
        <v>8422</v>
      </c>
      <c r="D1959" s="278"/>
      <c r="E1959" s="270">
        <f>+'Res pass e impegni plur'!E350</f>
        <v>0</v>
      </c>
      <c r="F1959" s="37" t="s">
        <v>7970</v>
      </c>
      <c r="G1959" s="37" t="s">
        <v>7959</v>
      </c>
      <c r="H1959" s="37" t="s">
        <v>5805</v>
      </c>
      <c r="I1959" s="37">
        <v>1</v>
      </c>
      <c r="J1959" s="37" t="s">
        <v>5805</v>
      </c>
      <c r="K1959" s="37" t="s">
        <v>6220</v>
      </c>
      <c r="L1959" s="38"/>
    </row>
    <row r="1960" spans="1:12" ht="21.6" x14ac:dyDescent="0.3">
      <c r="A1960" s="85" t="s">
        <v>5803</v>
      </c>
      <c r="B1960" s="86" t="s">
        <v>2168</v>
      </c>
      <c r="C1960" s="87" t="s">
        <v>8423</v>
      </c>
      <c r="D1960" s="278"/>
      <c r="E1960" s="270">
        <f>+'Res pass e impegni plur'!E351</f>
        <v>0</v>
      </c>
      <c r="F1960" s="37" t="s">
        <v>7970</v>
      </c>
      <c r="G1960" s="37" t="s">
        <v>7959</v>
      </c>
      <c r="H1960" s="37" t="s">
        <v>5805</v>
      </c>
      <c r="I1960" s="37">
        <v>1</v>
      </c>
      <c r="J1960" s="37" t="s">
        <v>5805</v>
      </c>
      <c r="K1960" s="37" t="s">
        <v>6220</v>
      </c>
      <c r="L1960" s="38"/>
    </row>
    <row r="1961" spans="1:12" ht="21.6" x14ac:dyDescent="0.3">
      <c r="A1961" s="85" t="s">
        <v>5803</v>
      </c>
      <c r="B1961" s="86" t="s">
        <v>2170</v>
      </c>
      <c r="C1961" s="87" t="s">
        <v>8424</v>
      </c>
      <c r="D1961" s="278"/>
      <c r="E1961" s="270">
        <f>+'Res pass e impegni plur'!E352</f>
        <v>0</v>
      </c>
      <c r="F1961" s="37" t="s">
        <v>7970</v>
      </c>
      <c r="G1961" s="37" t="s">
        <v>7959</v>
      </c>
      <c r="H1961" s="37" t="s">
        <v>5805</v>
      </c>
      <c r="I1961" s="37">
        <v>1</v>
      </c>
      <c r="J1961" s="37" t="s">
        <v>5805</v>
      </c>
      <c r="K1961" s="37" t="s">
        <v>6220</v>
      </c>
      <c r="L1961" s="38"/>
    </row>
    <row r="1962" spans="1:12" ht="21.6" x14ac:dyDescent="0.3">
      <c r="A1962" s="85" t="s">
        <v>5803</v>
      </c>
      <c r="B1962" s="86" t="s">
        <v>2172</v>
      </c>
      <c r="C1962" s="87" t="s">
        <v>8425</v>
      </c>
      <c r="D1962" s="278"/>
      <c r="E1962" s="270">
        <f>+'Res pass e impegni plur'!E353</f>
        <v>0</v>
      </c>
      <c r="F1962" s="37" t="s">
        <v>7970</v>
      </c>
      <c r="G1962" s="37" t="s">
        <v>7959</v>
      </c>
      <c r="H1962" s="37" t="s">
        <v>5805</v>
      </c>
      <c r="I1962" s="37">
        <v>1</v>
      </c>
      <c r="J1962" s="37" t="s">
        <v>5805</v>
      </c>
      <c r="K1962" s="37" t="s">
        <v>6220</v>
      </c>
      <c r="L1962" s="38"/>
    </row>
    <row r="1963" spans="1:12" ht="21.6" x14ac:dyDescent="0.3">
      <c r="A1963" s="85" t="s">
        <v>5803</v>
      </c>
      <c r="B1963" s="86" t="s">
        <v>2174</v>
      </c>
      <c r="C1963" s="87" t="s">
        <v>8426</v>
      </c>
      <c r="D1963" s="278"/>
      <c r="E1963" s="270">
        <f>+'Res pass e impegni plur'!E354</f>
        <v>0</v>
      </c>
      <c r="F1963" s="37" t="s">
        <v>7970</v>
      </c>
      <c r="G1963" s="37" t="s">
        <v>7959</v>
      </c>
      <c r="H1963" s="37" t="s">
        <v>5805</v>
      </c>
      <c r="I1963" s="37">
        <v>1</v>
      </c>
      <c r="J1963" s="37" t="s">
        <v>5805</v>
      </c>
      <c r="K1963" s="37" t="s">
        <v>6220</v>
      </c>
      <c r="L1963" s="38"/>
    </row>
    <row r="1964" spans="1:12" ht="21.6" x14ac:dyDescent="0.3">
      <c r="A1964" s="85" t="s">
        <v>5803</v>
      </c>
      <c r="B1964" s="86" t="s">
        <v>2176</v>
      </c>
      <c r="C1964" s="87" t="s">
        <v>8427</v>
      </c>
      <c r="D1964" s="278"/>
      <c r="E1964" s="270">
        <f>+'Res pass e impegni plur'!E355</f>
        <v>0</v>
      </c>
      <c r="F1964" s="37" t="s">
        <v>7970</v>
      </c>
      <c r="G1964" s="37" t="s">
        <v>7959</v>
      </c>
      <c r="H1964" s="37" t="s">
        <v>5805</v>
      </c>
      <c r="I1964" s="37">
        <v>1</v>
      </c>
      <c r="J1964" s="37" t="s">
        <v>5805</v>
      </c>
      <c r="K1964" s="37" t="s">
        <v>6220</v>
      </c>
      <c r="L1964" s="38"/>
    </row>
    <row r="1965" spans="1:12" ht="21.6" x14ac:dyDescent="0.3">
      <c r="A1965" s="85" t="s">
        <v>5803</v>
      </c>
      <c r="B1965" s="86" t="s">
        <v>2178</v>
      </c>
      <c r="C1965" s="87" t="s">
        <v>8428</v>
      </c>
      <c r="D1965" s="278"/>
      <c r="E1965" s="270">
        <f>+'Res pass e impegni plur'!E356</f>
        <v>0</v>
      </c>
      <c r="F1965" s="37" t="s">
        <v>7970</v>
      </c>
      <c r="G1965" s="37" t="s">
        <v>7959</v>
      </c>
      <c r="H1965" s="37" t="s">
        <v>5805</v>
      </c>
      <c r="I1965" s="37">
        <v>1</v>
      </c>
      <c r="J1965" s="37" t="s">
        <v>5805</v>
      </c>
      <c r="K1965" s="37" t="s">
        <v>6220</v>
      </c>
      <c r="L1965" s="38"/>
    </row>
    <row r="1966" spans="1:12" ht="24.75" customHeight="1" x14ac:dyDescent="0.3">
      <c r="A1966" s="33" t="s">
        <v>5802</v>
      </c>
      <c r="B1966" s="39" t="s">
        <v>8429</v>
      </c>
      <c r="C1966" s="40" t="s">
        <v>8430</v>
      </c>
      <c r="D1966" s="278"/>
      <c r="E1966" s="271">
        <f>SUM(E1967:E1969)</f>
        <v>0</v>
      </c>
      <c r="F1966" s="37"/>
      <c r="G1966" s="37"/>
      <c r="H1966" s="37"/>
      <c r="I1966" s="37"/>
      <c r="J1966" s="37"/>
      <c r="K1966" s="37"/>
      <c r="L1966" s="38"/>
    </row>
    <row r="1967" spans="1:12" x14ac:dyDescent="0.3">
      <c r="A1967" s="85" t="s">
        <v>5803</v>
      </c>
      <c r="B1967" s="86" t="s">
        <v>2180</v>
      </c>
      <c r="C1967" s="87" t="s">
        <v>8431</v>
      </c>
      <c r="D1967" s="278"/>
      <c r="E1967" s="270">
        <f>+'Res pass e impegni plur'!E357</f>
        <v>0</v>
      </c>
      <c r="F1967" s="37" t="s">
        <v>7970</v>
      </c>
      <c r="G1967" s="37" t="s">
        <v>7959</v>
      </c>
      <c r="H1967" s="37" t="s">
        <v>5805</v>
      </c>
      <c r="I1967" s="37">
        <v>1</v>
      </c>
      <c r="J1967" s="37" t="s">
        <v>5805</v>
      </c>
      <c r="K1967" s="37" t="s">
        <v>6220</v>
      </c>
      <c r="L1967" s="38"/>
    </row>
    <row r="1968" spans="1:12" x14ac:dyDescent="0.3">
      <c r="A1968" s="85" t="s">
        <v>5803</v>
      </c>
      <c r="B1968" s="86" t="s">
        <v>2182</v>
      </c>
      <c r="C1968" s="87" t="s">
        <v>8432</v>
      </c>
      <c r="D1968" s="278"/>
      <c r="E1968" s="270">
        <f>+'Res pass e impegni plur'!E358</f>
        <v>0</v>
      </c>
      <c r="F1968" s="37" t="s">
        <v>7970</v>
      </c>
      <c r="G1968" s="37" t="s">
        <v>7959</v>
      </c>
      <c r="H1968" s="37" t="s">
        <v>5805</v>
      </c>
      <c r="I1968" s="37">
        <v>1</v>
      </c>
      <c r="J1968" s="37" t="s">
        <v>5805</v>
      </c>
      <c r="K1968" s="37" t="s">
        <v>6220</v>
      </c>
      <c r="L1968" s="38"/>
    </row>
    <row r="1969" spans="1:12" ht="21.6" x14ac:dyDescent="0.3">
      <c r="A1969" s="85" t="s">
        <v>5803</v>
      </c>
      <c r="B1969" s="86" t="s">
        <v>2184</v>
      </c>
      <c r="C1969" s="87" t="s">
        <v>8433</v>
      </c>
      <c r="D1969" s="278"/>
      <c r="E1969" s="270">
        <f>+'Res pass e impegni plur'!E359</f>
        <v>0</v>
      </c>
      <c r="F1969" s="37" t="s">
        <v>7970</v>
      </c>
      <c r="G1969" s="37" t="s">
        <v>7959</v>
      </c>
      <c r="H1969" s="37" t="s">
        <v>5805</v>
      </c>
      <c r="I1969" s="37">
        <v>1</v>
      </c>
      <c r="J1969" s="37" t="s">
        <v>5805</v>
      </c>
      <c r="K1969" s="37" t="s">
        <v>6220</v>
      </c>
      <c r="L1969" s="38"/>
    </row>
    <row r="1970" spans="1:12" x14ac:dyDescent="0.3">
      <c r="A1970" s="33" t="s">
        <v>5801</v>
      </c>
      <c r="B1970" s="34" t="s">
        <v>8434</v>
      </c>
      <c r="C1970" s="35" t="s">
        <v>8435</v>
      </c>
      <c r="D1970" s="407"/>
      <c r="E1970" s="321">
        <f>+E1971+E1975+E1973</f>
        <v>0</v>
      </c>
      <c r="F1970" s="37"/>
      <c r="G1970" s="37"/>
      <c r="H1970" s="37"/>
      <c r="I1970" s="37"/>
      <c r="J1970" s="37"/>
      <c r="K1970" s="37"/>
      <c r="L1970" s="38"/>
    </row>
    <row r="1971" spans="1:12" x14ac:dyDescent="0.3">
      <c r="A1971" s="33" t="s">
        <v>5802</v>
      </c>
      <c r="B1971" s="39" t="s">
        <v>8436</v>
      </c>
      <c r="C1971" s="40" t="s">
        <v>8437</v>
      </c>
      <c r="D1971" s="278"/>
      <c r="E1971" s="271">
        <f>+E1972</f>
        <v>0</v>
      </c>
      <c r="F1971" s="37"/>
      <c r="G1971" s="37"/>
      <c r="H1971" s="37"/>
      <c r="I1971" s="37"/>
      <c r="J1971" s="37"/>
      <c r="K1971" s="37"/>
      <c r="L1971" s="38"/>
    </row>
    <row r="1972" spans="1:12" x14ac:dyDescent="0.3">
      <c r="A1972" s="85" t="s">
        <v>5803</v>
      </c>
      <c r="B1972" s="86" t="s">
        <v>2204</v>
      </c>
      <c r="C1972" s="87" t="s">
        <v>8437</v>
      </c>
      <c r="D1972" s="278"/>
      <c r="E1972" s="270">
        <f>+'Res pass e impegni plur'!E369</f>
        <v>0</v>
      </c>
      <c r="F1972" s="37" t="s">
        <v>7970</v>
      </c>
      <c r="G1972" s="37" t="s">
        <v>7959</v>
      </c>
      <c r="H1972" s="37" t="s">
        <v>5805</v>
      </c>
      <c r="I1972" s="37">
        <v>1</v>
      </c>
      <c r="J1972" s="37" t="s">
        <v>5805</v>
      </c>
      <c r="K1972" s="37" t="s">
        <v>6220</v>
      </c>
      <c r="L1972" s="38"/>
    </row>
    <row r="1973" spans="1:12" x14ac:dyDescent="0.3">
      <c r="A1973" s="33" t="s">
        <v>5802</v>
      </c>
      <c r="B1973" s="39" t="s">
        <v>8438</v>
      </c>
      <c r="C1973" s="40" t="s">
        <v>8439</v>
      </c>
      <c r="D1973" s="278"/>
      <c r="E1973" s="271">
        <f>+E1974</f>
        <v>0</v>
      </c>
      <c r="F1973" s="37"/>
      <c r="G1973" s="37"/>
      <c r="H1973" s="37"/>
      <c r="I1973" s="37"/>
      <c r="J1973" s="37"/>
      <c r="K1973" s="37"/>
      <c r="L1973" s="38"/>
    </row>
    <row r="1974" spans="1:12" x14ac:dyDescent="0.3">
      <c r="A1974" s="85" t="s">
        <v>5803</v>
      </c>
      <c r="B1974" s="86" t="s">
        <v>2206</v>
      </c>
      <c r="C1974" s="87" t="s">
        <v>8439</v>
      </c>
      <c r="D1974" s="278"/>
      <c r="E1974" s="270">
        <f>+'Res pass e impegni plur'!E370</f>
        <v>0</v>
      </c>
      <c r="F1974" s="37" t="s">
        <v>7970</v>
      </c>
      <c r="G1974" s="37" t="s">
        <v>7959</v>
      </c>
      <c r="H1974" s="37" t="s">
        <v>5805</v>
      </c>
      <c r="I1974" s="37">
        <v>1</v>
      </c>
      <c r="J1974" s="37" t="s">
        <v>5805</v>
      </c>
      <c r="K1974" s="37" t="s">
        <v>6220</v>
      </c>
      <c r="L1974" s="38"/>
    </row>
    <row r="1975" spans="1:12" x14ac:dyDescent="0.3">
      <c r="A1975" s="33" t="s">
        <v>5802</v>
      </c>
      <c r="B1975" s="39" t="s">
        <v>8440</v>
      </c>
      <c r="C1975" s="40" t="s">
        <v>8441</v>
      </c>
      <c r="D1975" s="278"/>
      <c r="E1975" s="271">
        <f>+E1976</f>
        <v>0</v>
      </c>
      <c r="F1975" s="37"/>
      <c r="G1975" s="37"/>
      <c r="H1975" s="37"/>
      <c r="I1975" s="37"/>
      <c r="J1975" s="37"/>
      <c r="K1975" s="37"/>
      <c r="L1975" s="38"/>
    </row>
    <row r="1976" spans="1:12" x14ac:dyDescent="0.3">
      <c r="A1976" s="85" t="s">
        <v>5803</v>
      </c>
      <c r="B1976" s="86" t="s">
        <v>2208</v>
      </c>
      <c r="C1976" s="87" t="s">
        <v>8441</v>
      </c>
      <c r="D1976" s="278"/>
      <c r="E1976" s="270">
        <f>+'Res pass e impegni plur'!E371</f>
        <v>0</v>
      </c>
      <c r="F1976" s="37" t="s">
        <v>7970</v>
      </c>
      <c r="G1976" s="37" t="s">
        <v>7959</v>
      </c>
      <c r="H1976" s="37" t="s">
        <v>5805</v>
      </c>
      <c r="I1976" s="37">
        <v>1</v>
      </c>
      <c r="J1976" s="37" t="s">
        <v>5805</v>
      </c>
      <c r="K1976" s="37" t="s">
        <v>6220</v>
      </c>
      <c r="L1976" s="38"/>
    </row>
    <row r="1977" spans="1:12" x14ac:dyDescent="0.3">
      <c r="A1977" s="33" t="s">
        <v>5801</v>
      </c>
      <c r="B1977" s="34" t="s">
        <v>8442</v>
      </c>
      <c r="C1977" s="35" t="s">
        <v>8443</v>
      </c>
      <c r="D1977" s="407"/>
      <c r="E1977" s="321">
        <f>+E1978+E1980+E1982</f>
        <v>0</v>
      </c>
      <c r="F1977" s="37"/>
      <c r="G1977" s="37"/>
      <c r="H1977" s="37"/>
      <c r="I1977" s="37"/>
      <c r="J1977" s="37"/>
      <c r="K1977" s="37"/>
      <c r="L1977" s="38"/>
    </row>
    <row r="1978" spans="1:12" x14ac:dyDescent="0.3">
      <c r="A1978" s="33" t="s">
        <v>5802</v>
      </c>
      <c r="B1978" s="39" t="s">
        <v>8444</v>
      </c>
      <c r="C1978" s="40" t="s">
        <v>8445</v>
      </c>
      <c r="D1978" s="278"/>
      <c r="E1978" s="271">
        <f>+E1979</f>
        <v>0</v>
      </c>
      <c r="F1978" s="37"/>
      <c r="G1978" s="37"/>
      <c r="H1978" s="37"/>
      <c r="I1978" s="37"/>
      <c r="J1978" s="37"/>
      <c r="K1978" s="37"/>
      <c r="L1978" s="38"/>
    </row>
    <row r="1979" spans="1:12" x14ac:dyDescent="0.3">
      <c r="A1979" s="85" t="s">
        <v>5803</v>
      </c>
      <c r="B1979" s="86" t="s">
        <v>2222</v>
      </c>
      <c r="C1979" s="87" t="s">
        <v>8445</v>
      </c>
      <c r="D1979" s="278"/>
      <c r="E1979" s="270">
        <f>+'Res pass e impegni plur'!E378</f>
        <v>0</v>
      </c>
      <c r="F1979" s="37" t="s">
        <v>7970</v>
      </c>
      <c r="G1979" s="37" t="s">
        <v>7959</v>
      </c>
      <c r="H1979" s="37" t="s">
        <v>5805</v>
      </c>
      <c r="I1979" s="37">
        <v>1</v>
      </c>
      <c r="J1979" s="37" t="s">
        <v>5805</v>
      </c>
      <c r="K1979" s="37" t="s">
        <v>6220</v>
      </c>
      <c r="L1979" s="38"/>
    </row>
    <row r="1980" spans="1:12" x14ac:dyDescent="0.3">
      <c r="A1980" s="33" t="s">
        <v>5802</v>
      </c>
      <c r="B1980" s="39" t="s">
        <v>8446</v>
      </c>
      <c r="C1980" s="40" t="s">
        <v>8447</v>
      </c>
      <c r="D1980" s="278"/>
      <c r="E1980" s="271">
        <f>+E1981</f>
        <v>0</v>
      </c>
      <c r="F1980" s="37"/>
      <c r="G1980" s="37"/>
      <c r="H1980" s="37"/>
      <c r="I1980" s="37"/>
      <c r="J1980" s="37"/>
      <c r="K1980" s="37"/>
      <c r="L1980" s="38"/>
    </row>
    <row r="1981" spans="1:12" x14ac:dyDescent="0.3">
      <c r="A1981" s="85" t="s">
        <v>5803</v>
      </c>
      <c r="B1981" s="86" t="s">
        <v>2224</v>
      </c>
      <c r="C1981" s="87" t="s">
        <v>8447</v>
      </c>
      <c r="D1981" s="278"/>
      <c r="E1981" s="270">
        <f>+'Res pass e impegni plur'!E379</f>
        <v>0</v>
      </c>
      <c r="F1981" s="37" t="s">
        <v>7970</v>
      </c>
      <c r="G1981" s="37" t="s">
        <v>7959</v>
      </c>
      <c r="H1981" s="37" t="s">
        <v>5805</v>
      </c>
      <c r="I1981" s="37">
        <v>1</v>
      </c>
      <c r="J1981" s="37" t="s">
        <v>5805</v>
      </c>
      <c r="K1981" s="37" t="s">
        <v>6220</v>
      </c>
      <c r="L1981" s="38"/>
    </row>
    <row r="1982" spans="1:12" x14ac:dyDescent="0.3">
      <c r="A1982" s="33" t="s">
        <v>5802</v>
      </c>
      <c r="B1982" s="39" t="s">
        <v>8448</v>
      </c>
      <c r="C1982" s="40" t="s">
        <v>8449</v>
      </c>
      <c r="D1982" s="278"/>
      <c r="E1982" s="271">
        <f>+E1983</f>
        <v>0</v>
      </c>
      <c r="F1982" s="37"/>
      <c r="G1982" s="37"/>
      <c r="H1982" s="37"/>
      <c r="I1982" s="37"/>
      <c r="J1982" s="37"/>
      <c r="K1982" s="37"/>
      <c r="L1982" s="38"/>
    </row>
    <row r="1983" spans="1:12" x14ac:dyDescent="0.3">
      <c r="A1983" s="85" t="s">
        <v>5803</v>
      </c>
      <c r="B1983" s="86" t="s">
        <v>2226</v>
      </c>
      <c r="C1983" s="87" t="s">
        <v>8449</v>
      </c>
      <c r="D1983" s="278"/>
      <c r="E1983" s="270">
        <f>+'Res pass e impegni plur'!E380</f>
        <v>0</v>
      </c>
      <c r="F1983" s="37" t="s">
        <v>7970</v>
      </c>
      <c r="G1983" s="37" t="s">
        <v>7959</v>
      </c>
      <c r="H1983" s="37" t="s">
        <v>5805</v>
      </c>
      <c r="I1983" s="37">
        <v>1</v>
      </c>
      <c r="J1983" s="37" t="s">
        <v>5805</v>
      </c>
      <c r="K1983" s="37" t="s">
        <v>6220</v>
      </c>
      <c r="L1983" s="38"/>
    </row>
    <row r="1984" spans="1:12" x14ac:dyDescent="0.3">
      <c r="A1984" s="27" t="s">
        <v>5800</v>
      </c>
      <c r="B1984" s="28" t="s">
        <v>8450</v>
      </c>
      <c r="C1984" s="29" t="s">
        <v>8451</v>
      </c>
      <c r="D1984" s="407"/>
      <c r="E1984" s="320">
        <f>+E1985+E1992+E1995+E2006+E2011+E2020+E2023+E2034+E2037+E2040+E2043+E2046+E2049+E2052+E2057</f>
        <v>0</v>
      </c>
      <c r="F1984" s="31"/>
      <c r="G1984" s="31"/>
      <c r="H1984" s="31"/>
      <c r="I1984" s="31"/>
      <c r="J1984" s="31"/>
      <c r="K1984" s="31"/>
      <c r="L1984" s="32"/>
    </row>
    <row r="1985" spans="1:12" x14ac:dyDescent="0.3">
      <c r="A1985" s="33" t="s">
        <v>5801</v>
      </c>
      <c r="B1985" s="34" t="s">
        <v>8452</v>
      </c>
      <c r="C1985" s="35" t="s">
        <v>8453</v>
      </c>
      <c r="D1985" s="407"/>
      <c r="E1985" s="321">
        <f>+E1986+E1988+E1990</f>
        <v>0</v>
      </c>
      <c r="F1985" s="37"/>
      <c r="G1985" s="37"/>
      <c r="H1985" s="37"/>
      <c r="I1985" s="37"/>
      <c r="J1985" s="37"/>
      <c r="K1985" s="37"/>
      <c r="L1985" s="38"/>
    </row>
    <row r="1986" spans="1:12" x14ac:dyDescent="0.3">
      <c r="A1986" s="33" t="s">
        <v>5802</v>
      </c>
      <c r="B1986" s="39" t="s">
        <v>8454</v>
      </c>
      <c r="C1986" s="40" t="s">
        <v>1413</v>
      </c>
      <c r="D1986" s="278"/>
      <c r="E1986" s="271">
        <f>+E1987</f>
        <v>0</v>
      </c>
      <c r="F1986" s="37"/>
      <c r="G1986" s="37"/>
      <c r="H1986" s="37"/>
      <c r="I1986" s="37"/>
      <c r="J1986" s="37"/>
      <c r="K1986" s="37"/>
      <c r="L1986" s="38"/>
    </row>
    <row r="1987" spans="1:12" x14ac:dyDescent="0.3">
      <c r="A1987" s="85" t="s">
        <v>5803</v>
      </c>
      <c r="B1987" s="86" t="s">
        <v>5717</v>
      </c>
      <c r="C1987" s="87" t="s">
        <v>1413</v>
      </c>
      <c r="D1987" s="278"/>
      <c r="E1987" s="270">
        <f>+'Res pass e impegni plur'!E1096</f>
        <v>0</v>
      </c>
      <c r="F1987" s="37" t="s">
        <v>7970</v>
      </c>
      <c r="G1987" s="37" t="s">
        <v>7959</v>
      </c>
      <c r="H1987" s="37" t="s">
        <v>5805</v>
      </c>
      <c r="I1987" s="37">
        <v>1</v>
      </c>
      <c r="J1987" s="37" t="s">
        <v>5805</v>
      </c>
      <c r="K1987" s="37" t="s">
        <v>6816</v>
      </c>
      <c r="L1987" s="38"/>
    </row>
    <row r="1988" spans="1:12" x14ac:dyDescent="0.3">
      <c r="A1988" s="33" t="s">
        <v>5802</v>
      </c>
      <c r="B1988" s="39" t="s">
        <v>8455</v>
      </c>
      <c r="C1988" s="40" t="s">
        <v>1416</v>
      </c>
      <c r="D1988" s="278"/>
      <c r="E1988" s="271">
        <f>+E1989</f>
        <v>0</v>
      </c>
      <c r="F1988" s="37"/>
      <c r="G1988" s="37"/>
      <c r="H1988" s="37"/>
      <c r="I1988" s="37"/>
      <c r="J1988" s="37"/>
      <c r="K1988" s="37"/>
      <c r="L1988" s="38"/>
    </row>
    <row r="1989" spans="1:12" x14ac:dyDescent="0.3">
      <c r="A1989" s="85" t="s">
        <v>5803</v>
      </c>
      <c r="B1989" s="86" t="s">
        <v>5718</v>
      </c>
      <c r="C1989" s="87" t="s">
        <v>1416</v>
      </c>
      <c r="D1989" s="278"/>
      <c r="E1989" s="270">
        <f>+'Res pass e impegni plur'!E1097</f>
        <v>0</v>
      </c>
      <c r="F1989" s="37" t="s">
        <v>7970</v>
      </c>
      <c r="G1989" s="37" t="s">
        <v>7959</v>
      </c>
      <c r="H1989" s="37" t="s">
        <v>5805</v>
      </c>
      <c r="I1989" s="37">
        <v>1</v>
      </c>
      <c r="J1989" s="37" t="s">
        <v>5805</v>
      </c>
      <c r="K1989" s="37" t="s">
        <v>6816</v>
      </c>
      <c r="L1989" s="38"/>
    </row>
    <row r="1990" spans="1:12" x14ac:dyDescent="0.3">
      <c r="A1990" s="33" t="s">
        <v>5802</v>
      </c>
      <c r="B1990" s="39" t="s">
        <v>8456</v>
      </c>
      <c r="C1990" s="40" t="s">
        <v>8457</v>
      </c>
      <c r="D1990" s="278"/>
      <c r="E1990" s="271">
        <f>+E1991</f>
        <v>0</v>
      </c>
      <c r="F1990" s="37"/>
      <c r="G1990" s="37"/>
      <c r="H1990" s="37"/>
      <c r="I1990" s="37"/>
      <c r="J1990" s="37"/>
      <c r="K1990" s="37"/>
      <c r="L1990" s="38"/>
    </row>
    <row r="1991" spans="1:12" x14ac:dyDescent="0.3">
      <c r="A1991" s="85" t="s">
        <v>5803</v>
      </c>
      <c r="B1991" s="86" t="s">
        <v>5719</v>
      </c>
      <c r="C1991" s="87" t="s">
        <v>8457</v>
      </c>
      <c r="D1991" s="278"/>
      <c r="E1991" s="270">
        <f>+'Res pass e impegni plur'!E1098</f>
        <v>0</v>
      </c>
      <c r="F1991" s="37" t="s">
        <v>7970</v>
      </c>
      <c r="G1991" s="37" t="s">
        <v>7959</v>
      </c>
      <c r="H1991" s="37" t="s">
        <v>5805</v>
      </c>
      <c r="I1991" s="37">
        <v>1</v>
      </c>
      <c r="J1991" s="37" t="s">
        <v>5805</v>
      </c>
      <c r="K1991" s="37" t="s">
        <v>6816</v>
      </c>
      <c r="L1991" s="38"/>
    </row>
    <row r="1992" spans="1:12" x14ac:dyDescent="0.3">
      <c r="A1992" s="33" t="s">
        <v>5801</v>
      </c>
      <c r="B1992" s="34" t="s">
        <v>8458</v>
      </c>
      <c r="C1992" s="35" t="s">
        <v>1418</v>
      </c>
      <c r="D1992" s="407"/>
      <c r="E1992" s="321">
        <f>+E1993</f>
        <v>0</v>
      </c>
      <c r="F1992" s="37"/>
      <c r="G1992" s="37"/>
      <c r="H1992" s="37"/>
      <c r="I1992" s="37"/>
      <c r="J1992" s="37"/>
      <c r="K1992" s="37"/>
      <c r="L1992" s="38"/>
    </row>
    <row r="1993" spans="1:12" x14ac:dyDescent="0.3">
      <c r="A1993" s="33" t="s">
        <v>5802</v>
      </c>
      <c r="B1993" s="39" t="s">
        <v>8459</v>
      </c>
      <c r="C1993" s="40" t="s">
        <v>1418</v>
      </c>
      <c r="D1993" s="278"/>
      <c r="E1993" s="271">
        <f>+E1994</f>
        <v>0</v>
      </c>
      <c r="F1993" s="37"/>
      <c r="G1993" s="37"/>
      <c r="H1993" s="37"/>
      <c r="I1993" s="37"/>
      <c r="J1993" s="37"/>
      <c r="K1993" s="37"/>
      <c r="L1993" s="38"/>
    </row>
    <row r="1994" spans="1:12" x14ac:dyDescent="0.3">
      <c r="A1994" s="85" t="s">
        <v>5803</v>
      </c>
      <c r="B1994" s="86" t="s">
        <v>5720</v>
      </c>
      <c r="C1994" s="87" t="s">
        <v>1418</v>
      </c>
      <c r="D1994" s="278"/>
      <c r="E1994" s="270">
        <f>+'Res pass e impegni plur'!E1099</f>
        <v>0</v>
      </c>
      <c r="F1994" s="37" t="s">
        <v>7970</v>
      </c>
      <c r="G1994" s="37" t="s">
        <v>7959</v>
      </c>
      <c r="H1994" s="37" t="s">
        <v>5805</v>
      </c>
      <c r="I1994" s="37">
        <v>1</v>
      </c>
      <c r="J1994" s="37" t="s">
        <v>5805</v>
      </c>
      <c r="K1994" s="37" t="s">
        <v>6816</v>
      </c>
      <c r="L1994" s="38"/>
    </row>
    <row r="1995" spans="1:12" x14ac:dyDescent="0.3">
      <c r="A1995" s="33" t="s">
        <v>5801</v>
      </c>
      <c r="B1995" s="34" t="s">
        <v>8460</v>
      </c>
      <c r="C1995" s="35" t="s">
        <v>8461</v>
      </c>
      <c r="D1995" s="407"/>
      <c r="E1995" s="321">
        <f>+E1996+E1998+E2000+E2002+E2004</f>
        <v>0</v>
      </c>
      <c r="F1995" s="37"/>
      <c r="G1995" s="37"/>
      <c r="H1995" s="37"/>
      <c r="I1995" s="37"/>
      <c r="J1995" s="37"/>
      <c r="K1995" s="37"/>
      <c r="L1995" s="38"/>
    </row>
    <row r="1996" spans="1:12" x14ac:dyDescent="0.3">
      <c r="A1996" s="33" t="s">
        <v>5802</v>
      </c>
      <c r="B1996" s="39" t="s">
        <v>8462</v>
      </c>
      <c r="C1996" s="40" t="s">
        <v>8463</v>
      </c>
      <c r="D1996" s="278"/>
      <c r="E1996" s="271">
        <f>+E1997</f>
        <v>0</v>
      </c>
      <c r="F1996" s="37"/>
      <c r="G1996" s="37"/>
      <c r="H1996" s="37"/>
      <c r="I1996" s="37"/>
      <c r="J1996" s="37"/>
      <c r="K1996" s="37"/>
      <c r="L1996" s="38"/>
    </row>
    <row r="1997" spans="1:12" x14ac:dyDescent="0.3">
      <c r="A1997" s="85" t="s">
        <v>5803</v>
      </c>
      <c r="B1997" s="86" t="s">
        <v>5765</v>
      </c>
      <c r="C1997" s="87" t="s">
        <v>8463</v>
      </c>
      <c r="D1997" s="278"/>
      <c r="E1997" s="270">
        <f>+'Res pass e impegni plur'!E1144</f>
        <v>0</v>
      </c>
      <c r="F1997" s="37" t="s">
        <v>7970</v>
      </c>
      <c r="G1997" s="37" t="s">
        <v>7959</v>
      </c>
      <c r="H1997" s="37" t="s">
        <v>5805</v>
      </c>
      <c r="I1997" s="37">
        <v>1</v>
      </c>
      <c r="J1997" s="37" t="s">
        <v>5805</v>
      </c>
      <c r="K1997" s="37" t="s">
        <v>6816</v>
      </c>
      <c r="L1997" s="38"/>
    </row>
    <row r="1998" spans="1:12" x14ac:dyDescent="0.3">
      <c r="A1998" s="33" t="s">
        <v>5802</v>
      </c>
      <c r="B1998" s="39" t="s">
        <v>8464</v>
      </c>
      <c r="C1998" s="40" t="s">
        <v>8465</v>
      </c>
      <c r="D1998" s="278"/>
      <c r="E1998" s="271">
        <f>+E1999</f>
        <v>0</v>
      </c>
      <c r="F1998" s="37"/>
      <c r="G1998" s="37"/>
      <c r="H1998" s="37"/>
      <c r="I1998" s="37"/>
      <c r="J1998" s="37"/>
      <c r="K1998" s="37"/>
      <c r="L1998" s="38"/>
    </row>
    <row r="1999" spans="1:12" x14ac:dyDescent="0.3">
      <c r="A1999" s="85" t="s">
        <v>5803</v>
      </c>
      <c r="B1999" s="86" t="s">
        <v>5766</v>
      </c>
      <c r="C1999" s="87" t="s">
        <v>8465</v>
      </c>
      <c r="D1999" s="278"/>
      <c r="E1999" s="270">
        <f>+'Res pass e impegni plur'!E1145</f>
        <v>0</v>
      </c>
      <c r="F1999" s="37" t="s">
        <v>7970</v>
      </c>
      <c r="G1999" s="37" t="s">
        <v>7959</v>
      </c>
      <c r="H1999" s="37" t="s">
        <v>5805</v>
      </c>
      <c r="I1999" s="37">
        <v>1</v>
      </c>
      <c r="J1999" s="37" t="s">
        <v>5805</v>
      </c>
      <c r="K1999" s="37" t="s">
        <v>6816</v>
      </c>
      <c r="L1999" s="38"/>
    </row>
    <row r="2000" spans="1:12" x14ac:dyDescent="0.3">
      <c r="A2000" s="33" t="s">
        <v>5802</v>
      </c>
      <c r="B2000" s="39" t="s">
        <v>8466</v>
      </c>
      <c r="C2000" s="40" t="s">
        <v>8467</v>
      </c>
      <c r="D2000" s="278"/>
      <c r="E2000" s="271">
        <f>+E2001</f>
        <v>0</v>
      </c>
      <c r="F2000" s="37"/>
      <c r="G2000" s="37"/>
      <c r="H2000" s="37"/>
      <c r="I2000" s="37"/>
      <c r="J2000" s="37"/>
      <c r="K2000" s="37"/>
      <c r="L2000" s="38"/>
    </row>
    <row r="2001" spans="1:12" x14ac:dyDescent="0.3">
      <c r="A2001" s="85" t="s">
        <v>5803</v>
      </c>
      <c r="B2001" s="86" t="s">
        <v>5769</v>
      </c>
      <c r="C2001" s="87" t="s">
        <v>8467</v>
      </c>
      <c r="D2001" s="278"/>
      <c r="E2001" s="270">
        <f>+'Res pass e impegni plur'!E1148</f>
        <v>0</v>
      </c>
      <c r="F2001" s="37" t="s">
        <v>7970</v>
      </c>
      <c r="G2001" s="37" t="s">
        <v>7959</v>
      </c>
      <c r="H2001" s="37" t="s">
        <v>5805</v>
      </c>
      <c r="I2001" s="37">
        <v>1</v>
      </c>
      <c r="J2001" s="37" t="s">
        <v>5805</v>
      </c>
      <c r="K2001" s="37" t="s">
        <v>6816</v>
      </c>
      <c r="L2001" s="38"/>
    </row>
    <row r="2002" spans="1:12" ht="30.6" customHeight="1" x14ac:dyDescent="0.3">
      <c r="A2002" s="33" t="s">
        <v>5802</v>
      </c>
      <c r="B2002" s="39" t="s">
        <v>8468</v>
      </c>
      <c r="C2002" s="40" t="s">
        <v>9607</v>
      </c>
      <c r="D2002" s="278"/>
      <c r="E2002" s="271">
        <f>+E2003</f>
        <v>0</v>
      </c>
      <c r="F2002" s="37"/>
      <c r="G2002" s="37"/>
      <c r="H2002" s="37"/>
      <c r="I2002" s="37"/>
      <c r="J2002" s="37"/>
      <c r="K2002" s="37"/>
      <c r="L2002" s="38"/>
    </row>
    <row r="2003" spans="1:12" x14ac:dyDescent="0.3">
      <c r="A2003" s="85" t="s">
        <v>5803</v>
      </c>
      <c r="B2003" s="86" t="s">
        <v>5767</v>
      </c>
      <c r="C2003" s="90" t="s">
        <v>8469</v>
      </c>
      <c r="D2003" s="279"/>
      <c r="E2003" s="272">
        <f>+'Res pass e impegni plur'!E1146</f>
        <v>0</v>
      </c>
      <c r="F2003" s="37" t="s">
        <v>7970</v>
      </c>
      <c r="G2003" s="37" t="s">
        <v>7959</v>
      </c>
      <c r="H2003" s="37" t="s">
        <v>5805</v>
      </c>
      <c r="I2003" s="37">
        <v>1</v>
      </c>
      <c r="J2003" s="37" t="s">
        <v>5805</v>
      </c>
      <c r="K2003" s="37" t="s">
        <v>6816</v>
      </c>
      <c r="L2003" s="38"/>
    </row>
    <row r="2004" spans="1:12" x14ac:dyDescent="0.3">
      <c r="A2004" s="33" t="s">
        <v>5802</v>
      </c>
      <c r="B2004" s="39" t="s">
        <v>8470</v>
      </c>
      <c r="C2004" s="40" t="s">
        <v>8471</v>
      </c>
      <c r="D2004" s="278"/>
      <c r="E2004" s="271">
        <f>+E2005</f>
        <v>0</v>
      </c>
      <c r="F2004" s="37"/>
      <c r="G2004" s="37"/>
      <c r="H2004" s="37"/>
      <c r="I2004" s="37"/>
      <c r="J2004" s="37"/>
      <c r="K2004" s="37"/>
      <c r="L2004" s="38"/>
    </row>
    <row r="2005" spans="1:12" x14ac:dyDescent="0.3">
      <c r="A2005" s="85" t="s">
        <v>5803</v>
      </c>
      <c r="B2005" s="86" t="s">
        <v>5768</v>
      </c>
      <c r="C2005" s="87" t="s">
        <v>8471</v>
      </c>
      <c r="D2005" s="278"/>
      <c r="E2005" s="270">
        <f>+'Res pass e impegni plur'!E1147</f>
        <v>0</v>
      </c>
      <c r="F2005" s="37" t="s">
        <v>7970</v>
      </c>
      <c r="G2005" s="37" t="s">
        <v>7959</v>
      </c>
      <c r="H2005" s="37" t="s">
        <v>5805</v>
      </c>
      <c r="I2005" s="37">
        <v>1</v>
      </c>
      <c r="J2005" s="37" t="s">
        <v>5805</v>
      </c>
      <c r="K2005" s="37" t="s">
        <v>6816</v>
      </c>
      <c r="L2005" s="38"/>
    </row>
    <row r="2006" spans="1:12" x14ac:dyDescent="0.3">
      <c r="A2006" s="33" t="s">
        <v>5801</v>
      </c>
      <c r="B2006" s="34" t="s">
        <v>8472</v>
      </c>
      <c r="C2006" s="35" t="s">
        <v>8473</v>
      </c>
      <c r="D2006" s="407"/>
      <c r="E2006" s="321">
        <f>+E2007+E2009</f>
        <v>0</v>
      </c>
      <c r="F2006" s="37"/>
      <c r="G2006" s="37"/>
      <c r="H2006" s="37"/>
      <c r="I2006" s="37"/>
      <c r="J2006" s="37"/>
      <c r="K2006" s="37"/>
      <c r="L2006" s="38"/>
    </row>
    <row r="2007" spans="1:12" ht="26.25" customHeight="1" x14ac:dyDescent="0.3">
      <c r="A2007" s="33" t="s">
        <v>5802</v>
      </c>
      <c r="B2007" s="39" t="s">
        <v>8474</v>
      </c>
      <c r="C2007" s="40" t="s">
        <v>8475</v>
      </c>
      <c r="D2007" s="278"/>
      <c r="E2007" s="271">
        <f>+E2008</f>
        <v>0</v>
      </c>
      <c r="F2007" s="37"/>
      <c r="G2007" s="37"/>
      <c r="H2007" s="37"/>
      <c r="I2007" s="37"/>
      <c r="J2007" s="37"/>
      <c r="K2007" s="37"/>
      <c r="L2007" s="38"/>
    </row>
    <row r="2008" spans="1:12" x14ac:dyDescent="0.3">
      <c r="A2008" s="85" t="s">
        <v>5803</v>
      </c>
      <c r="B2008" s="86" t="s">
        <v>5770</v>
      </c>
      <c r="C2008" s="87" t="s">
        <v>8475</v>
      </c>
      <c r="D2008" s="278"/>
      <c r="E2008" s="270">
        <f>+'Res pass e impegni plur'!E1149</f>
        <v>0</v>
      </c>
      <c r="F2008" s="37" t="s">
        <v>7970</v>
      </c>
      <c r="G2008" s="37" t="s">
        <v>7959</v>
      </c>
      <c r="H2008" s="37" t="s">
        <v>5805</v>
      </c>
      <c r="I2008" s="37">
        <v>1</v>
      </c>
      <c r="J2008" s="37" t="s">
        <v>5805</v>
      </c>
      <c r="K2008" s="37" t="s">
        <v>6816</v>
      </c>
      <c r="L2008" s="38"/>
    </row>
    <row r="2009" spans="1:12" ht="28.5" customHeight="1" x14ac:dyDescent="0.3">
      <c r="A2009" s="33" t="s">
        <v>5802</v>
      </c>
      <c r="B2009" s="39" t="s">
        <v>8476</v>
      </c>
      <c r="C2009" s="40" t="s">
        <v>8477</v>
      </c>
      <c r="D2009" s="278"/>
      <c r="E2009" s="271">
        <f>+E2010</f>
        <v>0</v>
      </c>
      <c r="F2009" s="37"/>
      <c r="G2009" s="37"/>
      <c r="H2009" s="37"/>
      <c r="I2009" s="37"/>
      <c r="J2009" s="37"/>
      <c r="K2009" s="37"/>
      <c r="L2009" s="38"/>
    </row>
    <row r="2010" spans="1:12" x14ac:dyDescent="0.3">
      <c r="A2010" s="85" t="s">
        <v>5803</v>
      </c>
      <c r="B2010" s="86" t="s">
        <v>5771</v>
      </c>
      <c r="C2010" s="87" t="s">
        <v>8477</v>
      </c>
      <c r="D2010" s="278"/>
      <c r="E2010" s="270">
        <f>+'Res pass e impegni plur'!E1150</f>
        <v>0</v>
      </c>
      <c r="F2010" s="37" t="s">
        <v>7970</v>
      </c>
      <c r="G2010" s="37" t="s">
        <v>7959</v>
      </c>
      <c r="H2010" s="37" t="s">
        <v>5805</v>
      </c>
      <c r="I2010" s="37">
        <v>1</v>
      </c>
      <c r="J2010" s="37" t="s">
        <v>5805</v>
      </c>
      <c r="K2010" s="37" t="s">
        <v>6816</v>
      </c>
      <c r="L2010" s="38"/>
    </row>
    <row r="2011" spans="1:12" x14ac:dyDescent="0.3">
      <c r="A2011" s="33" t="s">
        <v>5801</v>
      </c>
      <c r="B2011" s="34" t="s">
        <v>8478</v>
      </c>
      <c r="C2011" s="35" t="s">
        <v>8479</v>
      </c>
      <c r="D2011" s="407"/>
      <c r="E2011" s="321">
        <f>+E2012+E2014+E2016+E2018</f>
        <v>0</v>
      </c>
      <c r="F2011" s="37"/>
      <c r="G2011" s="37"/>
      <c r="H2011" s="37"/>
      <c r="I2011" s="37"/>
      <c r="J2011" s="37"/>
      <c r="K2011" s="37"/>
      <c r="L2011" s="38"/>
    </row>
    <row r="2012" spans="1:12" ht="30" customHeight="1" x14ac:dyDescent="0.3">
      <c r="A2012" s="33" t="s">
        <v>5802</v>
      </c>
      <c r="B2012" s="39" t="s">
        <v>8480</v>
      </c>
      <c r="C2012" s="40" t="s">
        <v>8481</v>
      </c>
      <c r="D2012" s="278"/>
      <c r="E2012" s="271">
        <f>+E2013</f>
        <v>0</v>
      </c>
      <c r="F2012" s="37"/>
      <c r="G2012" s="37"/>
      <c r="H2012" s="37"/>
      <c r="I2012" s="37"/>
      <c r="J2012" s="37"/>
      <c r="K2012" s="37"/>
      <c r="L2012" s="38"/>
    </row>
    <row r="2013" spans="1:12" x14ac:dyDescent="0.3">
      <c r="A2013" s="85" t="s">
        <v>5803</v>
      </c>
      <c r="B2013" s="86" t="s">
        <v>2102</v>
      </c>
      <c r="C2013" s="87" t="s">
        <v>8481</v>
      </c>
      <c r="D2013" s="278"/>
      <c r="E2013" s="270">
        <f>+'Res pass e impegni plur'!E318</f>
        <v>0</v>
      </c>
      <c r="F2013" s="37" t="s">
        <v>7970</v>
      </c>
      <c r="G2013" s="37" t="s">
        <v>7959</v>
      </c>
      <c r="H2013" s="37" t="s">
        <v>5805</v>
      </c>
      <c r="I2013" s="37">
        <v>1</v>
      </c>
      <c r="J2013" s="37" t="s">
        <v>5805</v>
      </c>
      <c r="K2013" s="37" t="s">
        <v>6816</v>
      </c>
      <c r="L2013" s="38"/>
    </row>
    <row r="2014" spans="1:12" ht="25.5" customHeight="1" x14ac:dyDescent="0.3">
      <c r="A2014" s="33" t="s">
        <v>5802</v>
      </c>
      <c r="B2014" s="39" t="s">
        <v>8482</v>
      </c>
      <c r="C2014" s="40" t="s">
        <v>8483</v>
      </c>
      <c r="D2014" s="278"/>
      <c r="E2014" s="271">
        <f>+E2015</f>
        <v>0</v>
      </c>
      <c r="F2014" s="37"/>
      <c r="G2014" s="37"/>
      <c r="H2014" s="37"/>
      <c r="I2014" s="37"/>
      <c r="J2014" s="37"/>
      <c r="K2014" s="37"/>
      <c r="L2014" s="38"/>
    </row>
    <row r="2015" spans="1:12" x14ac:dyDescent="0.3">
      <c r="A2015" s="85" t="s">
        <v>5803</v>
      </c>
      <c r="B2015" s="86" t="s">
        <v>2100</v>
      </c>
      <c r="C2015" s="87" t="s">
        <v>8483</v>
      </c>
      <c r="D2015" s="278"/>
      <c r="E2015" s="270">
        <f>+'Res pass e impegni plur'!E317</f>
        <v>0</v>
      </c>
      <c r="F2015" s="37" t="s">
        <v>7970</v>
      </c>
      <c r="G2015" s="37" t="s">
        <v>7959</v>
      </c>
      <c r="H2015" s="37" t="s">
        <v>5805</v>
      </c>
      <c r="I2015" s="37">
        <v>1</v>
      </c>
      <c r="J2015" s="37" t="s">
        <v>5805</v>
      </c>
      <c r="K2015" s="37" t="s">
        <v>6816</v>
      </c>
      <c r="L2015" s="38"/>
    </row>
    <row r="2016" spans="1:12" ht="23.25" customHeight="1" x14ac:dyDescent="0.3">
      <c r="A2016" s="33" t="s">
        <v>5802</v>
      </c>
      <c r="B2016" s="39" t="s">
        <v>8484</v>
      </c>
      <c r="C2016" s="40" t="s">
        <v>8485</v>
      </c>
      <c r="D2016" s="278"/>
      <c r="E2016" s="271">
        <f>+E2017</f>
        <v>0</v>
      </c>
      <c r="F2016" s="37"/>
      <c r="G2016" s="37"/>
      <c r="H2016" s="37"/>
      <c r="I2016" s="37"/>
      <c r="J2016" s="37"/>
      <c r="K2016" s="37"/>
      <c r="L2016" s="38"/>
    </row>
    <row r="2017" spans="1:12" ht="21.6" x14ac:dyDescent="0.3">
      <c r="A2017" s="85" t="s">
        <v>5803</v>
      </c>
      <c r="B2017" s="86" t="s">
        <v>2104</v>
      </c>
      <c r="C2017" s="87" t="s">
        <v>8485</v>
      </c>
      <c r="D2017" s="278"/>
      <c r="E2017" s="270">
        <f>+'Res pass e impegni plur'!E319</f>
        <v>0</v>
      </c>
      <c r="F2017" s="37" t="s">
        <v>7970</v>
      </c>
      <c r="G2017" s="37" t="s">
        <v>7959</v>
      </c>
      <c r="H2017" s="37" t="s">
        <v>5805</v>
      </c>
      <c r="I2017" s="37">
        <v>1</v>
      </c>
      <c r="J2017" s="37" t="s">
        <v>5805</v>
      </c>
      <c r="K2017" s="37" t="s">
        <v>6816</v>
      </c>
      <c r="L2017" s="38"/>
    </row>
    <row r="2018" spans="1:12" ht="24.75" customHeight="1" x14ac:dyDescent="0.3">
      <c r="A2018" s="33" t="s">
        <v>5802</v>
      </c>
      <c r="B2018" s="39" t="s">
        <v>8486</v>
      </c>
      <c r="C2018" s="40" t="s">
        <v>8487</v>
      </c>
      <c r="D2018" s="278"/>
      <c r="E2018" s="271">
        <f>+E2019</f>
        <v>0</v>
      </c>
      <c r="F2018" s="37"/>
      <c r="G2018" s="37"/>
      <c r="H2018" s="37"/>
      <c r="I2018" s="37"/>
      <c r="J2018" s="37"/>
      <c r="K2018" s="37"/>
      <c r="L2018" s="38"/>
    </row>
    <row r="2019" spans="1:12" x14ac:dyDescent="0.3">
      <c r="A2019" s="85" t="s">
        <v>5803</v>
      </c>
      <c r="B2019" s="86" t="s">
        <v>2106</v>
      </c>
      <c r="C2019" s="87" t="s">
        <v>8487</v>
      </c>
      <c r="D2019" s="278"/>
      <c r="E2019" s="270">
        <f>+'Res pass e impegni plur'!E320</f>
        <v>0</v>
      </c>
      <c r="F2019" s="37" t="s">
        <v>7970</v>
      </c>
      <c r="G2019" s="37" t="s">
        <v>7959</v>
      </c>
      <c r="H2019" s="37" t="s">
        <v>5805</v>
      </c>
      <c r="I2019" s="37">
        <v>1</v>
      </c>
      <c r="J2019" s="37" t="s">
        <v>5805</v>
      </c>
      <c r="K2019" s="37" t="s">
        <v>6816</v>
      </c>
      <c r="L2019" s="38"/>
    </row>
    <row r="2020" spans="1:12" x14ac:dyDescent="0.3">
      <c r="A2020" s="33" t="s">
        <v>5801</v>
      </c>
      <c r="B2020" s="34" t="s">
        <v>8488</v>
      </c>
      <c r="C2020" s="35" t="s">
        <v>8489</v>
      </c>
      <c r="D2020" s="407"/>
      <c r="E2020" s="321">
        <f>+E2021</f>
        <v>0</v>
      </c>
      <c r="F2020" s="37"/>
      <c r="G2020" s="37"/>
      <c r="H2020" s="37"/>
      <c r="I2020" s="37"/>
      <c r="J2020" s="37"/>
      <c r="K2020" s="37"/>
      <c r="L2020" s="38"/>
    </row>
    <row r="2021" spans="1:12" ht="25.5" customHeight="1" x14ac:dyDescent="0.3">
      <c r="A2021" s="33" t="s">
        <v>5802</v>
      </c>
      <c r="B2021" s="39" t="s">
        <v>8490</v>
      </c>
      <c r="C2021" s="40" t="s">
        <v>8491</v>
      </c>
      <c r="D2021" s="278"/>
      <c r="E2021" s="271">
        <f>+E2022</f>
        <v>0</v>
      </c>
      <c r="F2021" s="37"/>
      <c r="G2021" s="37"/>
      <c r="H2021" s="37"/>
      <c r="I2021" s="37"/>
      <c r="J2021" s="37"/>
      <c r="K2021" s="37"/>
      <c r="L2021" s="38"/>
    </row>
    <row r="2022" spans="1:12" x14ac:dyDescent="0.3">
      <c r="A2022" s="85" t="s">
        <v>5803</v>
      </c>
      <c r="B2022" s="86" t="s">
        <v>2108</v>
      </c>
      <c r="C2022" s="87" t="s">
        <v>8491</v>
      </c>
      <c r="D2022" s="278"/>
      <c r="E2022" s="270">
        <f>+'Res pass e impegni plur'!E321</f>
        <v>0</v>
      </c>
      <c r="F2022" s="37" t="s">
        <v>7970</v>
      </c>
      <c r="G2022" s="37" t="s">
        <v>7959</v>
      </c>
      <c r="H2022" s="37" t="s">
        <v>5805</v>
      </c>
      <c r="I2022" s="37">
        <v>1</v>
      </c>
      <c r="J2022" s="37" t="s">
        <v>5805</v>
      </c>
      <c r="K2022" s="37" t="s">
        <v>6816</v>
      </c>
      <c r="L2022" s="38"/>
    </row>
    <row r="2023" spans="1:12" x14ac:dyDescent="0.3">
      <c r="A2023" s="33" t="s">
        <v>5801</v>
      </c>
      <c r="B2023" s="34" t="s">
        <v>8492</v>
      </c>
      <c r="C2023" s="35" t="s">
        <v>8493</v>
      </c>
      <c r="D2023" s="407"/>
      <c r="E2023" s="321">
        <f>+E2024+E2026+E2028+E2030+E2032</f>
        <v>0</v>
      </c>
      <c r="F2023" s="37"/>
      <c r="G2023" s="37"/>
      <c r="H2023" s="37"/>
      <c r="I2023" s="37"/>
      <c r="J2023" s="37"/>
      <c r="K2023" s="37"/>
      <c r="L2023" s="38"/>
    </row>
    <row r="2024" spans="1:12" ht="24.75" customHeight="1" x14ac:dyDescent="0.3">
      <c r="A2024" s="33" t="s">
        <v>5802</v>
      </c>
      <c r="B2024" s="39" t="s">
        <v>8494</v>
      </c>
      <c r="C2024" s="40" t="s">
        <v>8495</v>
      </c>
      <c r="D2024" s="278"/>
      <c r="E2024" s="271">
        <f>+E2025</f>
        <v>0</v>
      </c>
      <c r="F2024" s="37"/>
      <c r="G2024" s="37"/>
      <c r="H2024" s="37"/>
      <c r="I2024" s="37"/>
      <c r="J2024" s="37"/>
      <c r="K2024" s="37"/>
      <c r="L2024" s="38"/>
    </row>
    <row r="2025" spans="1:12" x14ac:dyDescent="0.3">
      <c r="A2025" s="85" t="s">
        <v>5803</v>
      </c>
      <c r="B2025" s="86" t="s">
        <v>2186</v>
      </c>
      <c r="C2025" s="87" t="s">
        <v>8495</v>
      </c>
      <c r="D2025" s="278"/>
      <c r="E2025" s="270">
        <f>+'Res pass e impegni plur'!E360</f>
        <v>0</v>
      </c>
      <c r="F2025" s="37" t="s">
        <v>7970</v>
      </c>
      <c r="G2025" s="37" t="s">
        <v>7959</v>
      </c>
      <c r="H2025" s="37" t="s">
        <v>5805</v>
      </c>
      <c r="I2025" s="37">
        <v>1</v>
      </c>
      <c r="J2025" s="37" t="s">
        <v>5805</v>
      </c>
      <c r="K2025" s="37" t="s">
        <v>6816</v>
      </c>
      <c r="L2025" s="38"/>
    </row>
    <row r="2026" spans="1:12" ht="27" customHeight="1" x14ac:dyDescent="0.3">
      <c r="A2026" s="33" t="s">
        <v>5802</v>
      </c>
      <c r="B2026" s="39" t="s">
        <v>8496</v>
      </c>
      <c r="C2026" s="40" t="s">
        <v>8497</v>
      </c>
      <c r="D2026" s="278"/>
      <c r="E2026" s="271">
        <f>+E2027</f>
        <v>0</v>
      </c>
      <c r="F2026" s="37"/>
      <c r="G2026" s="37"/>
      <c r="H2026" s="37"/>
      <c r="I2026" s="37"/>
      <c r="J2026" s="37"/>
      <c r="K2026" s="37"/>
      <c r="L2026" s="38"/>
    </row>
    <row r="2027" spans="1:12" ht="21.6" x14ac:dyDescent="0.3">
      <c r="A2027" s="85" t="s">
        <v>5803</v>
      </c>
      <c r="B2027" s="86" t="s">
        <v>2188</v>
      </c>
      <c r="C2027" s="87" t="s">
        <v>8497</v>
      </c>
      <c r="D2027" s="278"/>
      <c r="E2027" s="270">
        <f>+'Res pass e impegni plur'!E361</f>
        <v>0</v>
      </c>
      <c r="F2027" s="37" t="s">
        <v>7970</v>
      </c>
      <c r="G2027" s="37" t="s">
        <v>7959</v>
      </c>
      <c r="H2027" s="37" t="s">
        <v>5805</v>
      </c>
      <c r="I2027" s="37">
        <v>1</v>
      </c>
      <c r="J2027" s="37" t="s">
        <v>5805</v>
      </c>
      <c r="K2027" s="37" t="s">
        <v>6816</v>
      </c>
      <c r="L2027" s="38"/>
    </row>
    <row r="2028" spans="1:12" ht="26.25" customHeight="1" x14ac:dyDescent="0.3">
      <c r="A2028" s="33" t="s">
        <v>5802</v>
      </c>
      <c r="B2028" s="39" t="s">
        <v>8498</v>
      </c>
      <c r="C2028" s="40" t="s">
        <v>8499</v>
      </c>
      <c r="D2028" s="278"/>
      <c r="E2028" s="271">
        <f>+E2029</f>
        <v>0</v>
      </c>
      <c r="F2028" s="37"/>
      <c r="G2028" s="37"/>
      <c r="H2028" s="37"/>
      <c r="I2028" s="37"/>
      <c r="J2028" s="37"/>
      <c r="K2028" s="37"/>
      <c r="L2028" s="38"/>
    </row>
    <row r="2029" spans="1:12" ht="21.6" x14ac:dyDescent="0.3">
      <c r="A2029" s="85" t="s">
        <v>5803</v>
      </c>
      <c r="B2029" s="86" t="s">
        <v>2190</v>
      </c>
      <c r="C2029" s="87" t="s">
        <v>8499</v>
      </c>
      <c r="D2029" s="278"/>
      <c r="E2029" s="270">
        <f>+'Res pass e impegni plur'!E362</f>
        <v>0</v>
      </c>
      <c r="F2029" s="37" t="s">
        <v>7970</v>
      </c>
      <c r="G2029" s="37" t="s">
        <v>7959</v>
      </c>
      <c r="H2029" s="37" t="s">
        <v>5805</v>
      </c>
      <c r="I2029" s="37">
        <v>1</v>
      </c>
      <c r="J2029" s="37" t="s">
        <v>5805</v>
      </c>
      <c r="K2029" s="37" t="s">
        <v>6816</v>
      </c>
      <c r="L2029" s="38"/>
    </row>
    <row r="2030" spans="1:12" ht="21.6" x14ac:dyDescent="0.3">
      <c r="A2030" s="33" t="s">
        <v>5802</v>
      </c>
      <c r="B2030" s="39" t="s">
        <v>8500</v>
      </c>
      <c r="C2030" s="40" t="s">
        <v>8501</v>
      </c>
      <c r="D2030" s="278"/>
      <c r="E2030" s="271">
        <f>+E2031</f>
        <v>0</v>
      </c>
      <c r="F2030" s="37"/>
      <c r="G2030" s="37"/>
      <c r="H2030" s="37"/>
      <c r="I2030" s="37"/>
      <c r="J2030" s="37"/>
      <c r="K2030" s="37"/>
      <c r="L2030" s="38"/>
    </row>
    <row r="2031" spans="1:12" ht="21.6" x14ac:dyDescent="0.3">
      <c r="A2031" s="85" t="s">
        <v>5803</v>
      </c>
      <c r="B2031" s="86" t="s">
        <v>2192</v>
      </c>
      <c r="C2031" s="87" t="s">
        <v>8501</v>
      </c>
      <c r="D2031" s="278"/>
      <c r="E2031" s="270">
        <f>+'Res pass e impegni plur'!E363</f>
        <v>0</v>
      </c>
      <c r="F2031" s="37" t="s">
        <v>7970</v>
      </c>
      <c r="G2031" s="37" t="s">
        <v>7959</v>
      </c>
      <c r="H2031" s="37" t="s">
        <v>5805</v>
      </c>
      <c r="I2031" s="37">
        <v>1</v>
      </c>
      <c r="J2031" s="37" t="s">
        <v>5805</v>
      </c>
      <c r="K2031" s="37" t="s">
        <v>6816</v>
      </c>
      <c r="L2031" s="38"/>
    </row>
    <row r="2032" spans="1:12" ht="25.5" customHeight="1" x14ac:dyDescent="0.3">
      <c r="A2032" s="33" t="s">
        <v>5802</v>
      </c>
      <c r="B2032" s="39" t="s">
        <v>8502</v>
      </c>
      <c r="C2032" s="40" t="s">
        <v>8503</v>
      </c>
      <c r="D2032" s="278"/>
      <c r="E2032" s="271">
        <f>+E2033</f>
        <v>0</v>
      </c>
      <c r="F2032" s="37"/>
      <c r="G2032" s="37"/>
      <c r="H2032" s="37"/>
      <c r="I2032" s="37"/>
      <c r="J2032" s="37"/>
      <c r="K2032" s="37"/>
      <c r="L2032" s="38"/>
    </row>
    <row r="2033" spans="1:12" x14ac:dyDescent="0.3">
      <c r="A2033" s="85" t="s">
        <v>5803</v>
      </c>
      <c r="B2033" s="86" t="s">
        <v>2194</v>
      </c>
      <c r="C2033" s="87" t="s">
        <v>8503</v>
      </c>
      <c r="D2033" s="278"/>
      <c r="E2033" s="270">
        <f>+'Res pass e impegni plur'!E364</f>
        <v>0</v>
      </c>
      <c r="F2033" s="37" t="s">
        <v>7970</v>
      </c>
      <c r="G2033" s="37" t="s">
        <v>7959</v>
      </c>
      <c r="H2033" s="37" t="s">
        <v>5805</v>
      </c>
      <c r="I2033" s="37">
        <v>1</v>
      </c>
      <c r="J2033" s="37" t="s">
        <v>5805</v>
      </c>
      <c r="K2033" s="37" t="s">
        <v>6816</v>
      </c>
      <c r="L2033" s="38"/>
    </row>
    <row r="2034" spans="1:12" x14ac:dyDescent="0.3">
      <c r="A2034" s="33" t="s">
        <v>5801</v>
      </c>
      <c r="B2034" s="34" t="s">
        <v>8504</v>
      </c>
      <c r="C2034" s="35" t="s">
        <v>8505</v>
      </c>
      <c r="D2034" s="407"/>
      <c r="E2034" s="321">
        <f>+E2035</f>
        <v>0</v>
      </c>
      <c r="F2034" s="37"/>
      <c r="G2034" s="37"/>
      <c r="H2034" s="37"/>
      <c r="I2034" s="37"/>
      <c r="J2034" s="37"/>
      <c r="K2034" s="37"/>
      <c r="L2034" s="38"/>
    </row>
    <row r="2035" spans="1:12" ht="25.5" customHeight="1" x14ac:dyDescent="0.3">
      <c r="A2035" s="33" t="s">
        <v>5802</v>
      </c>
      <c r="B2035" s="39" t="s">
        <v>8506</v>
      </c>
      <c r="C2035" s="40" t="s">
        <v>8507</v>
      </c>
      <c r="D2035" s="278"/>
      <c r="E2035" s="271">
        <f>+E2036</f>
        <v>0</v>
      </c>
      <c r="F2035" s="37"/>
      <c r="G2035" s="37"/>
      <c r="H2035" s="37"/>
      <c r="I2035" s="37"/>
      <c r="J2035" s="37"/>
      <c r="K2035" s="37"/>
      <c r="L2035" s="38"/>
    </row>
    <row r="2036" spans="1:12" x14ac:dyDescent="0.3">
      <c r="A2036" s="85" t="s">
        <v>5803</v>
      </c>
      <c r="B2036" s="86" t="s">
        <v>2196</v>
      </c>
      <c r="C2036" s="87" t="s">
        <v>8507</v>
      </c>
      <c r="D2036" s="278"/>
      <c r="E2036" s="270">
        <f>+'Res pass e impegni plur'!E365</f>
        <v>0</v>
      </c>
      <c r="F2036" s="37" t="s">
        <v>7970</v>
      </c>
      <c r="G2036" s="37" t="s">
        <v>7959</v>
      </c>
      <c r="H2036" s="37" t="s">
        <v>5805</v>
      </c>
      <c r="I2036" s="37">
        <v>1</v>
      </c>
      <c r="J2036" s="37" t="s">
        <v>5805</v>
      </c>
      <c r="K2036" s="37" t="s">
        <v>6816</v>
      </c>
      <c r="L2036" s="38"/>
    </row>
    <row r="2037" spans="1:12" x14ac:dyDescent="0.3">
      <c r="A2037" s="33" t="s">
        <v>5801</v>
      </c>
      <c r="B2037" s="34" t="s">
        <v>8508</v>
      </c>
      <c r="C2037" s="35" t="s">
        <v>8509</v>
      </c>
      <c r="D2037" s="407"/>
      <c r="E2037" s="321">
        <f>+E2038</f>
        <v>0</v>
      </c>
      <c r="F2037" s="37"/>
      <c r="G2037" s="37"/>
      <c r="H2037" s="37"/>
      <c r="I2037" s="37"/>
      <c r="J2037" s="37"/>
      <c r="K2037" s="37"/>
      <c r="L2037" s="38"/>
    </row>
    <row r="2038" spans="1:12" x14ac:dyDescent="0.3">
      <c r="A2038" s="33" t="s">
        <v>5802</v>
      </c>
      <c r="B2038" s="39" t="s">
        <v>8510</v>
      </c>
      <c r="C2038" s="40" t="s">
        <v>8509</v>
      </c>
      <c r="D2038" s="278"/>
      <c r="E2038" s="271">
        <f>+E2039</f>
        <v>0</v>
      </c>
      <c r="F2038" s="37"/>
      <c r="G2038" s="37"/>
      <c r="H2038" s="37"/>
      <c r="I2038" s="37"/>
      <c r="J2038" s="37"/>
      <c r="K2038" s="37"/>
      <c r="L2038" s="38"/>
    </row>
    <row r="2039" spans="1:12" x14ac:dyDescent="0.3">
      <c r="A2039" s="85" t="s">
        <v>5803</v>
      </c>
      <c r="B2039" s="86" t="s">
        <v>5724</v>
      </c>
      <c r="C2039" s="87" t="s">
        <v>8509</v>
      </c>
      <c r="D2039" s="278"/>
      <c r="E2039" s="270">
        <f>+'Res pass e impegni plur'!E1103</f>
        <v>0</v>
      </c>
      <c r="F2039" s="37" t="s">
        <v>7970</v>
      </c>
      <c r="G2039" s="37" t="s">
        <v>7959</v>
      </c>
      <c r="H2039" s="37" t="s">
        <v>5805</v>
      </c>
      <c r="I2039" s="37">
        <v>1</v>
      </c>
      <c r="J2039" s="37" t="s">
        <v>5805</v>
      </c>
      <c r="K2039" s="37" t="s">
        <v>6816</v>
      </c>
      <c r="L2039" s="38"/>
    </row>
    <row r="2040" spans="1:12" x14ac:dyDescent="0.3">
      <c r="A2040" s="33" t="s">
        <v>5801</v>
      </c>
      <c r="B2040" s="34" t="s">
        <v>8511</v>
      </c>
      <c r="C2040" s="35" t="s">
        <v>8512</v>
      </c>
      <c r="D2040" s="407"/>
      <c r="E2040" s="321">
        <f>+E2041</f>
        <v>0</v>
      </c>
      <c r="F2040" s="37"/>
      <c r="G2040" s="37"/>
      <c r="H2040" s="37"/>
      <c r="I2040" s="37"/>
      <c r="J2040" s="37"/>
      <c r="K2040" s="37"/>
      <c r="L2040" s="38"/>
    </row>
    <row r="2041" spans="1:12" x14ac:dyDescent="0.3">
      <c r="A2041" s="33" t="s">
        <v>5802</v>
      </c>
      <c r="B2041" s="39" t="s">
        <v>8513</v>
      </c>
      <c r="C2041" s="40" t="s">
        <v>8514</v>
      </c>
      <c r="D2041" s="278"/>
      <c r="E2041" s="271">
        <f>+E2042</f>
        <v>0</v>
      </c>
      <c r="F2041" s="37"/>
      <c r="G2041" s="37"/>
      <c r="H2041" s="37"/>
      <c r="I2041" s="37"/>
      <c r="J2041" s="37"/>
      <c r="K2041" s="37"/>
      <c r="L2041" s="38"/>
    </row>
    <row r="2042" spans="1:12" x14ac:dyDescent="0.3">
      <c r="A2042" s="85" t="s">
        <v>5803</v>
      </c>
      <c r="B2042" s="86" t="s">
        <v>5728</v>
      </c>
      <c r="C2042" s="87" t="s">
        <v>8514</v>
      </c>
      <c r="D2042" s="278"/>
      <c r="E2042" s="270">
        <f>+'Res pass e impegni plur'!E1107</f>
        <v>0</v>
      </c>
      <c r="F2042" s="37" t="s">
        <v>7970</v>
      </c>
      <c r="G2042" s="37" t="s">
        <v>7959</v>
      </c>
      <c r="H2042" s="37" t="s">
        <v>5805</v>
      </c>
      <c r="I2042" s="37">
        <v>1</v>
      </c>
      <c r="J2042" s="37" t="s">
        <v>5805</v>
      </c>
      <c r="K2042" s="37" t="s">
        <v>6816</v>
      </c>
      <c r="L2042" s="38"/>
    </row>
    <row r="2043" spans="1:12" x14ac:dyDescent="0.3">
      <c r="A2043" s="33" t="s">
        <v>5801</v>
      </c>
      <c r="B2043" s="34" t="s">
        <v>8515</v>
      </c>
      <c r="C2043" s="35" t="s">
        <v>8516</v>
      </c>
      <c r="D2043" s="407"/>
      <c r="E2043" s="321">
        <f>+E2044</f>
        <v>0</v>
      </c>
      <c r="F2043" s="37"/>
      <c r="G2043" s="37"/>
      <c r="H2043" s="37"/>
      <c r="I2043" s="37"/>
      <c r="J2043" s="37"/>
      <c r="K2043" s="37"/>
      <c r="L2043" s="38"/>
    </row>
    <row r="2044" spans="1:12" x14ac:dyDescent="0.3">
      <c r="A2044" s="33" t="s">
        <v>5802</v>
      </c>
      <c r="B2044" s="39" t="s">
        <v>8517</v>
      </c>
      <c r="C2044" s="40" t="s">
        <v>8516</v>
      </c>
      <c r="D2044" s="278"/>
      <c r="E2044" s="271">
        <f>+E2045</f>
        <v>0</v>
      </c>
      <c r="F2044" s="37"/>
      <c r="G2044" s="37"/>
      <c r="H2044" s="37"/>
      <c r="I2044" s="37"/>
      <c r="J2044" s="37"/>
      <c r="K2044" s="37"/>
      <c r="L2044" s="38"/>
    </row>
    <row r="2045" spans="1:12" x14ac:dyDescent="0.3">
      <c r="A2045" s="85" t="s">
        <v>5803</v>
      </c>
      <c r="B2045" s="86" t="s">
        <v>5773</v>
      </c>
      <c r="C2045" s="87" t="s">
        <v>8516</v>
      </c>
      <c r="D2045" s="278"/>
      <c r="E2045" s="270">
        <f>+'Res pass e impegni plur'!E1152</f>
        <v>0</v>
      </c>
      <c r="F2045" s="37" t="s">
        <v>7970</v>
      </c>
      <c r="G2045" s="37" t="s">
        <v>7959</v>
      </c>
      <c r="H2045" s="37" t="s">
        <v>5805</v>
      </c>
      <c r="I2045" s="37">
        <v>1</v>
      </c>
      <c r="J2045" s="37" t="s">
        <v>5805</v>
      </c>
      <c r="K2045" s="37" t="s">
        <v>6816</v>
      </c>
      <c r="L2045" s="38"/>
    </row>
    <row r="2046" spans="1:12" x14ac:dyDescent="0.3">
      <c r="A2046" s="33" t="s">
        <v>5801</v>
      </c>
      <c r="B2046" s="34" t="s">
        <v>8518</v>
      </c>
      <c r="C2046" s="35" t="s">
        <v>8519</v>
      </c>
      <c r="D2046" s="407"/>
      <c r="E2046" s="321">
        <f>+E2047</f>
        <v>0</v>
      </c>
      <c r="F2046" s="37"/>
      <c r="G2046" s="37"/>
      <c r="H2046" s="37"/>
      <c r="I2046" s="37"/>
      <c r="J2046" s="37"/>
      <c r="K2046" s="37"/>
      <c r="L2046" s="38"/>
    </row>
    <row r="2047" spans="1:12" x14ac:dyDescent="0.3">
      <c r="A2047" s="33" t="s">
        <v>5802</v>
      </c>
      <c r="B2047" s="39" t="s">
        <v>8520</v>
      </c>
      <c r="C2047" s="40" t="s">
        <v>8519</v>
      </c>
      <c r="D2047" s="278"/>
      <c r="E2047" s="271">
        <f>+E2048</f>
        <v>0</v>
      </c>
      <c r="F2047" s="37"/>
      <c r="G2047" s="37"/>
      <c r="H2047" s="37"/>
      <c r="I2047" s="37"/>
      <c r="J2047" s="37"/>
      <c r="K2047" s="37"/>
      <c r="L2047" s="38"/>
    </row>
    <row r="2048" spans="1:12" x14ac:dyDescent="0.3">
      <c r="A2048" s="85" t="s">
        <v>5803</v>
      </c>
      <c r="B2048" s="86" t="s">
        <v>5774</v>
      </c>
      <c r="C2048" s="87" t="s">
        <v>8519</v>
      </c>
      <c r="D2048" s="278"/>
      <c r="E2048" s="270">
        <f>+'Res pass e impegni plur'!E1153</f>
        <v>0</v>
      </c>
      <c r="F2048" s="37" t="s">
        <v>7970</v>
      </c>
      <c r="G2048" s="37" t="s">
        <v>7959</v>
      </c>
      <c r="H2048" s="37" t="s">
        <v>5805</v>
      </c>
      <c r="I2048" s="37">
        <v>1</v>
      </c>
      <c r="J2048" s="37" t="s">
        <v>5805</v>
      </c>
      <c r="K2048" s="37" t="s">
        <v>6816</v>
      </c>
      <c r="L2048" s="38"/>
    </row>
    <row r="2049" spans="1:12" x14ac:dyDescent="0.3">
      <c r="A2049" s="33" t="s">
        <v>5801</v>
      </c>
      <c r="B2049" s="34" t="s">
        <v>8521</v>
      </c>
      <c r="C2049" s="35" t="s">
        <v>8522</v>
      </c>
      <c r="D2049" s="407"/>
      <c r="E2049" s="321">
        <f>+E2050</f>
        <v>0</v>
      </c>
      <c r="F2049" s="37"/>
      <c r="G2049" s="37"/>
      <c r="H2049" s="37"/>
      <c r="I2049" s="37"/>
      <c r="J2049" s="37"/>
      <c r="K2049" s="37"/>
      <c r="L2049" s="38"/>
    </row>
    <row r="2050" spans="1:12" x14ac:dyDescent="0.3">
      <c r="A2050" s="33" t="s">
        <v>5802</v>
      </c>
      <c r="B2050" s="39" t="s">
        <v>8523</v>
      </c>
      <c r="C2050" s="40" t="s">
        <v>8524</v>
      </c>
      <c r="D2050" s="278"/>
      <c r="E2050" s="271">
        <f>+E2051</f>
        <v>0</v>
      </c>
      <c r="F2050" s="37"/>
      <c r="G2050" s="37"/>
      <c r="H2050" s="37"/>
      <c r="I2050" s="37"/>
      <c r="J2050" s="37"/>
      <c r="K2050" s="37"/>
      <c r="L2050" s="38"/>
    </row>
    <row r="2051" spans="1:12" x14ac:dyDescent="0.3">
      <c r="A2051" s="85" t="s">
        <v>5803</v>
      </c>
      <c r="B2051" s="86" t="s">
        <v>2210</v>
      </c>
      <c r="C2051" s="87" t="s">
        <v>8524</v>
      </c>
      <c r="D2051" s="278"/>
      <c r="E2051" s="270">
        <f>+'Res pass e impegni plur'!E372</f>
        <v>0</v>
      </c>
      <c r="F2051" s="37" t="s">
        <v>7970</v>
      </c>
      <c r="G2051" s="37" t="s">
        <v>7959</v>
      </c>
      <c r="H2051" s="37" t="s">
        <v>5805</v>
      </c>
      <c r="I2051" s="37">
        <v>1</v>
      </c>
      <c r="J2051" s="37" t="s">
        <v>5805</v>
      </c>
      <c r="K2051" s="37" t="s">
        <v>6816</v>
      </c>
      <c r="L2051" s="38"/>
    </row>
    <row r="2052" spans="1:12" x14ac:dyDescent="0.3">
      <c r="A2052" s="33" t="s">
        <v>5801</v>
      </c>
      <c r="B2052" s="34" t="s">
        <v>8525</v>
      </c>
      <c r="C2052" s="35" t="s">
        <v>8526</v>
      </c>
      <c r="D2052" s="407"/>
      <c r="E2052" s="321">
        <f>+E2053+E2055</f>
        <v>0</v>
      </c>
      <c r="F2052" s="37"/>
      <c r="G2052" s="37"/>
      <c r="H2052" s="37"/>
      <c r="I2052" s="37"/>
      <c r="J2052" s="37"/>
      <c r="K2052" s="37"/>
      <c r="L2052" s="38"/>
    </row>
    <row r="2053" spans="1:12" x14ac:dyDescent="0.3">
      <c r="A2053" s="33" t="s">
        <v>5802</v>
      </c>
      <c r="B2053" s="39" t="s">
        <v>8527</v>
      </c>
      <c r="C2053" s="40" t="s">
        <v>8528</v>
      </c>
      <c r="D2053" s="278"/>
      <c r="E2053" s="271">
        <f>+E2054</f>
        <v>0</v>
      </c>
      <c r="F2053" s="37"/>
      <c r="G2053" s="37"/>
      <c r="H2053" s="37"/>
      <c r="I2053" s="37"/>
      <c r="J2053" s="37"/>
      <c r="K2053" s="37"/>
      <c r="L2053" s="38"/>
    </row>
    <row r="2054" spans="1:12" x14ac:dyDescent="0.3">
      <c r="A2054" s="85" t="s">
        <v>5803</v>
      </c>
      <c r="B2054" s="86" t="s">
        <v>5772</v>
      </c>
      <c r="C2054" s="87" t="s">
        <v>8528</v>
      </c>
      <c r="D2054" s="278"/>
      <c r="E2054" s="270">
        <f>+'Res pass e impegni plur'!E1151</f>
        <v>0</v>
      </c>
      <c r="F2054" s="37" t="s">
        <v>7970</v>
      </c>
      <c r="G2054" s="37" t="s">
        <v>7959</v>
      </c>
      <c r="H2054" s="37" t="s">
        <v>5805</v>
      </c>
      <c r="I2054" s="37">
        <v>1</v>
      </c>
      <c r="J2054" s="37" t="s">
        <v>5805</v>
      </c>
      <c r="K2054" s="37" t="s">
        <v>6816</v>
      </c>
      <c r="L2054" s="38"/>
    </row>
    <row r="2055" spans="1:12" x14ac:dyDescent="0.3">
      <c r="A2055" s="33" t="s">
        <v>5802</v>
      </c>
      <c r="B2055" s="39" t="s">
        <v>8529</v>
      </c>
      <c r="C2055" s="40" t="s">
        <v>8530</v>
      </c>
      <c r="D2055" s="278"/>
      <c r="E2055" s="271">
        <f>+E2056</f>
        <v>0</v>
      </c>
      <c r="F2055" s="37"/>
      <c r="G2055" s="37"/>
      <c r="H2055" s="37"/>
      <c r="I2055" s="37"/>
      <c r="J2055" s="37"/>
      <c r="K2055" s="37"/>
      <c r="L2055" s="38"/>
    </row>
    <row r="2056" spans="1:12" x14ac:dyDescent="0.3">
      <c r="A2056" s="85" t="s">
        <v>5803</v>
      </c>
      <c r="B2056" s="86" t="s">
        <v>5775</v>
      </c>
      <c r="C2056" s="87" t="s">
        <v>8530</v>
      </c>
      <c r="D2056" s="278"/>
      <c r="E2056" s="270">
        <f>+'Res pass e impegni plur'!E1154</f>
        <v>0</v>
      </c>
      <c r="F2056" s="37" t="s">
        <v>7970</v>
      </c>
      <c r="G2056" s="37" t="s">
        <v>7959</v>
      </c>
      <c r="H2056" s="37" t="s">
        <v>5805</v>
      </c>
      <c r="I2056" s="37">
        <v>1</v>
      </c>
      <c r="J2056" s="37" t="s">
        <v>5805</v>
      </c>
      <c r="K2056" s="37" t="s">
        <v>6816</v>
      </c>
      <c r="L2056" s="38"/>
    </row>
    <row r="2057" spans="1:12" x14ac:dyDescent="0.3">
      <c r="A2057" s="33" t="s">
        <v>5801</v>
      </c>
      <c r="B2057" s="34" t="s">
        <v>8531</v>
      </c>
      <c r="C2057" s="35" t="s">
        <v>8532</v>
      </c>
      <c r="D2057" s="407"/>
      <c r="E2057" s="321">
        <f>+E2058+E2060+E2062+E2064+E2066+E2068+E2070+E2072</f>
        <v>0</v>
      </c>
      <c r="F2057" s="37"/>
      <c r="G2057" s="37"/>
      <c r="H2057" s="37"/>
      <c r="I2057" s="37"/>
      <c r="J2057" s="37"/>
      <c r="K2057" s="37"/>
      <c r="L2057" s="38"/>
    </row>
    <row r="2058" spans="1:12" x14ac:dyDescent="0.3">
      <c r="A2058" s="33" t="s">
        <v>5802</v>
      </c>
      <c r="B2058" s="39" t="s">
        <v>8533</v>
      </c>
      <c r="C2058" s="40" t="s">
        <v>8534</v>
      </c>
      <c r="D2058" s="278"/>
      <c r="E2058" s="271">
        <f>+E2059</f>
        <v>0</v>
      </c>
      <c r="F2058" s="37"/>
      <c r="G2058" s="37"/>
      <c r="H2058" s="37"/>
      <c r="I2058" s="37"/>
      <c r="J2058" s="37"/>
      <c r="K2058" s="37"/>
      <c r="L2058" s="38"/>
    </row>
    <row r="2059" spans="1:12" x14ac:dyDescent="0.3">
      <c r="A2059" s="85" t="s">
        <v>5803</v>
      </c>
      <c r="B2059" s="86" t="s">
        <v>2198</v>
      </c>
      <c r="C2059" s="87" t="s">
        <v>8534</v>
      </c>
      <c r="D2059" s="278"/>
      <c r="E2059" s="270">
        <f>+'Res pass e impegni plur'!E366</f>
        <v>0</v>
      </c>
      <c r="F2059" s="37" t="s">
        <v>7970</v>
      </c>
      <c r="G2059" s="37" t="s">
        <v>7959</v>
      </c>
      <c r="H2059" s="37" t="s">
        <v>5805</v>
      </c>
      <c r="I2059" s="37">
        <v>1</v>
      </c>
      <c r="J2059" s="37" t="s">
        <v>5805</v>
      </c>
      <c r="K2059" s="37" t="s">
        <v>6816</v>
      </c>
      <c r="L2059" s="38"/>
    </row>
    <row r="2060" spans="1:12" x14ac:dyDescent="0.3">
      <c r="A2060" s="33" t="s">
        <v>5802</v>
      </c>
      <c r="B2060" s="39" t="s">
        <v>8535</v>
      </c>
      <c r="C2060" s="40" t="s">
        <v>8536</v>
      </c>
      <c r="D2060" s="278"/>
      <c r="E2060" s="271">
        <f>+E2061</f>
        <v>0</v>
      </c>
      <c r="F2060" s="37"/>
      <c r="G2060" s="37"/>
      <c r="H2060" s="37"/>
      <c r="I2060" s="37"/>
      <c r="J2060" s="37"/>
      <c r="K2060" s="37"/>
      <c r="L2060" s="38"/>
    </row>
    <row r="2061" spans="1:12" x14ac:dyDescent="0.3">
      <c r="A2061" s="85" t="s">
        <v>5803</v>
      </c>
      <c r="B2061" s="86" t="s">
        <v>2200</v>
      </c>
      <c r="C2061" s="87" t="s">
        <v>8536</v>
      </c>
      <c r="D2061" s="278"/>
      <c r="E2061" s="270">
        <f>+'Res pass e impegni plur'!E367</f>
        <v>0</v>
      </c>
      <c r="F2061" s="37" t="s">
        <v>7970</v>
      </c>
      <c r="G2061" s="37" t="s">
        <v>7959</v>
      </c>
      <c r="H2061" s="37" t="s">
        <v>5805</v>
      </c>
      <c r="I2061" s="37">
        <v>1</v>
      </c>
      <c r="J2061" s="37" t="s">
        <v>5805</v>
      </c>
      <c r="K2061" s="37" t="s">
        <v>6816</v>
      </c>
      <c r="L2061" s="38"/>
    </row>
    <row r="2062" spans="1:12" x14ac:dyDescent="0.3">
      <c r="A2062" s="33" t="s">
        <v>5802</v>
      </c>
      <c r="B2062" s="39" t="s">
        <v>8537</v>
      </c>
      <c r="C2062" s="40" t="s">
        <v>8538</v>
      </c>
      <c r="D2062" s="278"/>
      <c r="E2062" s="271">
        <f>+E2063</f>
        <v>0</v>
      </c>
      <c r="F2062" s="37"/>
      <c r="G2062" s="37"/>
      <c r="H2062" s="37"/>
      <c r="I2062" s="37"/>
      <c r="J2062" s="37"/>
      <c r="K2062" s="37"/>
      <c r="L2062" s="38"/>
    </row>
    <row r="2063" spans="1:12" x14ac:dyDescent="0.3">
      <c r="A2063" s="85" t="s">
        <v>5803</v>
      </c>
      <c r="B2063" s="86" t="s">
        <v>2202</v>
      </c>
      <c r="C2063" s="87" t="s">
        <v>8538</v>
      </c>
      <c r="D2063" s="278"/>
      <c r="E2063" s="270">
        <f>+'Res pass e impegni plur'!E1055+'Res pass e impegni plur'!E368</f>
        <v>0</v>
      </c>
      <c r="F2063" s="37" t="s">
        <v>7970</v>
      </c>
      <c r="G2063" s="37" t="s">
        <v>7959</v>
      </c>
      <c r="H2063" s="37" t="s">
        <v>5805</v>
      </c>
      <c r="I2063" s="37">
        <v>1</v>
      </c>
      <c r="J2063" s="37" t="s">
        <v>5805</v>
      </c>
      <c r="K2063" s="37" t="s">
        <v>6816</v>
      </c>
      <c r="L2063" s="38"/>
    </row>
    <row r="2064" spans="1:12" ht="27" customHeight="1" x14ac:dyDescent="0.3">
      <c r="A2064" s="33" t="s">
        <v>5802</v>
      </c>
      <c r="B2064" s="39" t="s">
        <v>8539</v>
      </c>
      <c r="C2064" s="40" t="s">
        <v>8540</v>
      </c>
      <c r="D2064" s="278"/>
      <c r="E2064" s="271">
        <f>+E2065</f>
        <v>0</v>
      </c>
      <c r="F2064" s="37"/>
      <c r="G2064" s="37"/>
      <c r="H2064" s="37"/>
      <c r="I2064" s="37"/>
      <c r="J2064" s="37"/>
      <c r="K2064" s="37"/>
      <c r="L2064" s="38"/>
    </row>
    <row r="2065" spans="1:19" ht="21.6" x14ac:dyDescent="0.3">
      <c r="A2065" s="85" t="s">
        <v>5803</v>
      </c>
      <c r="B2065" s="86" t="s">
        <v>2212</v>
      </c>
      <c r="C2065" s="87" t="s">
        <v>8540</v>
      </c>
      <c r="D2065" s="278"/>
      <c r="E2065" s="270">
        <f>+'Res pass e impegni plur'!E373</f>
        <v>0</v>
      </c>
      <c r="F2065" s="37" t="s">
        <v>7970</v>
      </c>
      <c r="G2065" s="37" t="s">
        <v>7959</v>
      </c>
      <c r="H2065" s="37" t="s">
        <v>5805</v>
      </c>
      <c r="I2065" s="37">
        <v>1</v>
      </c>
      <c r="J2065" s="37" t="s">
        <v>5805</v>
      </c>
      <c r="K2065" s="37" t="s">
        <v>6816</v>
      </c>
      <c r="L2065" s="38"/>
    </row>
    <row r="2066" spans="1:19" ht="29.25" customHeight="1" x14ac:dyDescent="0.3">
      <c r="A2066" s="33" t="s">
        <v>5802</v>
      </c>
      <c r="B2066" s="39" t="s">
        <v>8541</v>
      </c>
      <c r="C2066" s="40" t="s">
        <v>8542</v>
      </c>
      <c r="D2066" s="278"/>
      <c r="E2066" s="271">
        <f>+E2067</f>
        <v>0</v>
      </c>
      <c r="F2066" s="37"/>
      <c r="G2066" s="37"/>
      <c r="H2066" s="37"/>
      <c r="I2066" s="37"/>
      <c r="J2066" s="37"/>
      <c r="K2066" s="37"/>
      <c r="L2066" s="38"/>
    </row>
    <row r="2067" spans="1:19" ht="21.6" x14ac:dyDescent="0.3">
      <c r="A2067" s="85" t="s">
        <v>5803</v>
      </c>
      <c r="B2067" s="86" t="s">
        <v>2214</v>
      </c>
      <c r="C2067" s="87" t="s">
        <v>8542</v>
      </c>
      <c r="D2067" s="278"/>
      <c r="E2067" s="270">
        <f>+'Res pass e impegni plur'!E374</f>
        <v>0</v>
      </c>
      <c r="F2067" s="37" t="s">
        <v>7970</v>
      </c>
      <c r="G2067" s="37" t="s">
        <v>7959</v>
      </c>
      <c r="H2067" s="37" t="s">
        <v>5805</v>
      </c>
      <c r="I2067" s="37">
        <v>1</v>
      </c>
      <c r="J2067" s="37" t="s">
        <v>5805</v>
      </c>
      <c r="K2067" s="37" t="s">
        <v>6816</v>
      </c>
      <c r="L2067" s="38"/>
    </row>
    <row r="2068" spans="1:19" x14ac:dyDescent="0.3">
      <c r="A2068" s="33" t="s">
        <v>5802</v>
      </c>
      <c r="B2068" s="39" t="s">
        <v>8543</v>
      </c>
      <c r="C2068" s="40" t="s">
        <v>8544</v>
      </c>
      <c r="D2068" s="278"/>
      <c r="E2068" s="271">
        <f>+E2069</f>
        <v>0</v>
      </c>
      <c r="F2068" s="37"/>
      <c r="G2068" s="37"/>
      <c r="H2068" s="37"/>
      <c r="I2068" s="37"/>
      <c r="J2068" s="37"/>
      <c r="K2068" s="37"/>
      <c r="L2068" s="38"/>
    </row>
    <row r="2069" spans="1:19" x14ac:dyDescent="0.3">
      <c r="A2069" s="85" t="s">
        <v>5803</v>
      </c>
      <c r="B2069" s="86" t="s">
        <v>2218</v>
      </c>
      <c r="C2069" s="87" t="s">
        <v>8544</v>
      </c>
      <c r="D2069" s="278"/>
      <c r="E2069" s="270">
        <f>+'Res pass e impegni plur'!E376</f>
        <v>0</v>
      </c>
      <c r="F2069" s="37" t="s">
        <v>7970</v>
      </c>
      <c r="G2069" s="37" t="s">
        <v>7959</v>
      </c>
      <c r="H2069" s="37" t="s">
        <v>5805</v>
      </c>
      <c r="I2069" s="37">
        <v>1</v>
      </c>
      <c r="J2069" s="37" t="s">
        <v>5805</v>
      </c>
      <c r="K2069" s="37" t="s">
        <v>6816</v>
      </c>
      <c r="L2069" s="38"/>
    </row>
    <row r="2070" spans="1:19" x14ac:dyDescent="0.3">
      <c r="A2070" s="33" t="s">
        <v>5802</v>
      </c>
      <c r="B2070" s="39" t="s">
        <v>8545</v>
      </c>
      <c r="C2070" s="40" t="s">
        <v>8546</v>
      </c>
      <c r="D2070" s="278"/>
      <c r="E2070" s="271">
        <f>+E2071</f>
        <v>0</v>
      </c>
      <c r="F2070" s="37"/>
      <c r="G2070" s="37"/>
      <c r="H2070" s="37"/>
      <c r="I2070" s="37"/>
      <c r="J2070" s="37"/>
      <c r="K2070" s="37"/>
      <c r="L2070" s="38"/>
    </row>
    <row r="2071" spans="1:19" x14ac:dyDescent="0.3">
      <c r="A2071" s="85" t="s">
        <v>5803</v>
      </c>
      <c r="B2071" s="86" t="s">
        <v>2220</v>
      </c>
      <c r="C2071" s="87" t="s">
        <v>8546</v>
      </c>
      <c r="D2071" s="278"/>
      <c r="E2071" s="270">
        <f>+'Res pass e impegni plur'!E377</f>
        <v>0</v>
      </c>
      <c r="F2071" s="37" t="s">
        <v>7970</v>
      </c>
      <c r="G2071" s="37" t="s">
        <v>7959</v>
      </c>
      <c r="H2071" s="37" t="s">
        <v>5805</v>
      </c>
      <c r="I2071" s="37">
        <v>1</v>
      </c>
      <c r="J2071" s="37" t="s">
        <v>5805</v>
      </c>
      <c r="K2071" s="37" t="s">
        <v>6816</v>
      </c>
      <c r="L2071" s="38"/>
    </row>
    <row r="2072" spans="1:19" x14ac:dyDescent="0.3">
      <c r="A2072" s="33" t="s">
        <v>5802</v>
      </c>
      <c r="B2072" s="39" t="s">
        <v>8547</v>
      </c>
      <c r="C2072" s="40" t="s">
        <v>8548</v>
      </c>
      <c r="D2072" s="278"/>
      <c r="E2072" s="271">
        <f>+E2073</f>
        <v>0</v>
      </c>
      <c r="F2072" s="37"/>
      <c r="G2072" s="37"/>
      <c r="H2072" s="37"/>
      <c r="I2072" s="37"/>
      <c r="J2072" s="37"/>
      <c r="K2072" s="37"/>
      <c r="L2072" s="38"/>
    </row>
    <row r="2073" spans="1:19" x14ac:dyDescent="0.3">
      <c r="A2073" s="85" t="s">
        <v>5803</v>
      </c>
      <c r="B2073" s="86" t="s">
        <v>2228</v>
      </c>
      <c r="C2073" s="87" t="s">
        <v>8548</v>
      </c>
      <c r="D2073" s="278"/>
      <c r="E2073" s="270">
        <f>+'Res pass e impegni plur'!E381</f>
        <v>0</v>
      </c>
      <c r="F2073" s="37" t="s">
        <v>7970</v>
      </c>
      <c r="G2073" s="37" t="s">
        <v>7959</v>
      </c>
      <c r="H2073" s="37" t="s">
        <v>5805</v>
      </c>
      <c r="I2073" s="37">
        <v>1</v>
      </c>
      <c r="J2073" s="37" t="s">
        <v>5805</v>
      </c>
      <c r="K2073" s="37" t="s">
        <v>6816</v>
      </c>
      <c r="L2073" s="38"/>
    </row>
    <row r="2074" spans="1:19" x14ac:dyDescent="0.3">
      <c r="A2074" s="21" t="s">
        <v>5799</v>
      </c>
      <c r="B2074" s="22" t="s">
        <v>8549</v>
      </c>
      <c r="C2074" s="23" t="s">
        <v>1531</v>
      </c>
      <c r="D2074" s="406"/>
      <c r="E2074" s="322">
        <f>+E2075</f>
        <v>0</v>
      </c>
      <c r="F2074" s="25"/>
      <c r="G2074" s="25"/>
      <c r="H2074" s="25"/>
      <c r="I2074" s="25"/>
      <c r="J2074" s="25"/>
      <c r="K2074" s="25"/>
      <c r="L2074" s="26"/>
    </row>
    <row r="2075" spans="1:19" x14ac:dyDescent="0.3">
      <c r="A2075" s="27" t="s">
        <v>5800</v>
      </c>
      <c r="B2075" s="28" t="s">
        <v>8550</v>
      </c>
      <c r="C2075" s="29" t="s">
        <v>1531</v>
      </c>
      <c r="D2075" s="407"/>
      <c r="E2075" s="320">
        <f>+E2076</f>
        <v>0</v>
      </c>
      <c r="F2075" s="31"/>
      <c r="G2075" s="31"/>
      <c r="H2075" s="31"/>
      <c r="I2075" s="31"/>
      <c r="J2075" s="31"/>
      <c r="K2075" s="31"/>
      <c r="L2075" s="32"/>
    </row>
    <row r="2076" spans="1:19" x14ac:dyDescent="0.3">
      <c r="A2076" s="33" t="s">
        <v>5801</v>
      </c>
      <c r="B2076" s="34" t="s">
        <v>8551</v>
      </c>
      <c r="C2076" s="35" t="s">
        <v>1531</v>
      </c>
      <c r="D2076" s="407"/>
      <c r="E2076" s="321">
        <f>+E2077</f>
        <v>0</v>
      </c>
      <c r="F2076" s="37"/>
      <c r="G2076" s="37"/>
      <c r="H2076" s="37"/>
      <c r="I2076" s="37"/>
      <c r="J2076" s="37"/>
      <c r="K2076" s="37"/>
      <c r="L2076" s="38"/>
    </row>
    <row r="2077" spans="1:19" x14ac:dyDescent="0.3">
      <c r="A2077" s="33" t="s">
        <v>5802</v>
      </c>
      <c r="B2077" s="39" t="s">
        <v>8552</v>
      </c>
      <c r="C2077" s="40" t="s">
        <v>1531</v>
      </c>
      <c r="D2077" s="278"/>
      <c r="E2077" s="271">
        <f>+E2078</f>
        <v>0</v>
      </c>
      <c r="F2077" s="37"/>
      <c r="G2077" s="37"/>
      <c r="H2077" s="37"/>
      <c r="I2077" s="37"/>
      <c r="J2077" s="37"/>
      <c r="K2077" s="37"/>
      <c r="L2077" s="38"/>
      <c r="N2077" s="73" t="s">
        <v>9626</v>
      </c>
      <c r="O2077" s="71"/>
      <c r="P2077" s="71"/>
      <c r="Q2077" s="71"/>
      <c r="R2077" s="71"/>
      <c r="S2077" s="72"/>
    </row>
    <row r="2078" spans="1:19" x14ac:dyDescent="0.3">
      <c r="A2078" s="85" t="s">
        <v>5803</v>
      </c>
      <c r="B2078" s="86" t="s">
        <v>1529</v>
      </c>
      <c r="C2078" s="87" t="s">
        <v>1531</v>
      </c>
      <c r="D2078" s="278"/>
      <c r="E2078" s="270">
        <f>+'Res pass e impegni plur'!E13+'Res pass e impegni plur'!E40+N2078+O2078+'Res pass e impegni plur'!E129+P2078+Q2078+R2078+S2078+'Res pass e impegni plur'!E1167+'Res pass e impegni plur'!E1168</f>
        <v>0</v>
      </c>
      <c r="F2078" s="37" t="s">
        <v>7970</v>
      </c>
      <c r="G2078" s="37" t="s">
        <v>7959</v>
      </c>
      <c r="H2078" s="37" t="s">
        <v>5805</v>
      </c>
      <c r="I2078" s="37">
        <v>2</v>
      </c>
      <c r="J2078" s="37" t="s">
        <v>5805</v>
      </c>
      <c r="K2078" s="37" t="s">
        <v>5805</v>
      </c>
      <c r="L2078" s="38"/>
      <c r="N2078" s="74">
        <f>SUM('Res pass e impegni plur'!E41:E67)</f>
        <v>0</v>
      </c>
      <c r="O2078" s="75">
        <f>SUM('Res pass e impegni plur'!E74:E114)</f>
        <v>0</v>
      </c>
      <c r="P2078" s="75">
        <f>SUM('Res pass e impegni plur'!E134:E161)</f>
        <v>0</v>
      </c>
      <c r="Q2078" s="75">
        <f>SUM('Res pass e impegni plur'!E169:E195)</f>
        <v>0</v>
      </c>
      <c r="R2078" s="75">
        <f>SUM('Res pass e impegni plur'!E396:E400)</f>
        <v>0</v>
      </c>
      <c r="S2078" s="76">
        <f>SUM('Res pass e impegni plur'!E408:E527)</f>
        <v>0</v>
      </c>
    </row>
    <row r="2079" spans="1:19" x14ac:dyDescent="0.3">
      <c r="A2079" s="21" t="s">
        <v>5799</v>
      </c>
      <c r="B2079" s="22" t="s">
        <v>8553</v>
      </c>
      <c r="C2079" s="23" t="s">
        <v>8554</v>
      </c>
      <c r="D2079" s="406"/>
      <c r="E2079" s="322">
        <f>+E2080+E2164+E2217+E2281</f>
        <v>0</v>
      </c>
      <c r="F2079" s="25"/>
      <c r="G2079" s="25"/>
      <c r="H2079" s="25"/>
      <c r="I2079" s="25"/>
      <c r="J2079" s="25"/>
      <c r="K2079" s="25"/>
      <c r="L2079" s="26"/>
    </row>
    <row r="2080" spans="1:19" x14ac:dyDescent="0.3">
      <c r="A2080" s="27" t="s">
        <v>5800</v>
      </c>
      <c r="B2080" s="28" t="s">
        <v>8555</v>
      </c>
      <c r="C2080" s="29" t="s">
        <v>8556</v>
      </c>
      <c r="D2080" s="407"/>
      <c r="E2080" s="320">
        <f>+E2081+E2136+E2139+E2142</f>
        <v>0</v>
      </c>
      <c r="F2080" s="31"/>
      <c r="G2080" s="31"/>
      <c r="H2080" s="31"/>
      <c r="I2080" s="31"/>
      <c r="J2080" s="31"/>
      <c r="K2080" s="31"/>
      <c r="L2080" s="32"/>
    </row>
    <row r="2081" spans="1:12" x14ac:dyDescent="0.3">
      <c r="A2081" s="33" t="s">
        <v>5801</v>
      </c>
      <c r="B2081" s="34" t="s">
        <v>8557</v>
      </c>
      <c r="C2081" s="35" t="s">
        <v>8558</v>
      </c>
      <c r="D2081" s="407"/>
      <c r="E2081" s="321">
        <f>+E2082+E2098+E2130+E2134</f>
        <v>0</v>
      </c>
      <c r="F2081" s="37"/>
      <c r="G2081" s="37"/>
      <c r="H2081" s="37"/>
      <c r="I2081" s="37"/>
      <c r="J2081" s="37"/>
      <c r="K2081" s="37"/>
      <c r="L2081" s="38"/>
    </row>
    <row r="2082" spans="1:12" x14ac:dyDescent="0.3">
      <c r="A2082" s="33" t="s">
        <v>5802</v>
      </c>
      <c r="B2082" s="39" t="s">
        <v>8559</v>
      </c>
      <c r="C2082" s="40" t="s">
        <v>8560</v>
      </c>
      <c r="D2082" s="278"/>
      <c r="E2082" s="271">
        <f>SUM(E2083:E2097)</f>
        <v>0</v>
      </c>
      <c r="F2082" s="37"/>
      <c r="G2082" s="37"/>
      <c r="H2082" s="37"/>
      <c r="I2082" s="37"/>
      <c r="J2082" s="37"/>
      <c r="K2082" s="37"/>
      <c r="L2082" s="38"/>
    </row>
    <row r="2083" spans="1:12" x14ac:dyDescent="0.3">
      <c r="A2083" s="85" t="s">
        <v>5803</v>
      </c>
      <c r="B2083" s="86" t="s">
        <v>1881</v>
      </c>
      <c r="C2083" s="87" t="s">
        <v>8561</v>
      </c>
      <c r="D2083" s="278"/>
      <c r="E2083" s="270">
        <f>+'Res pass e impegni plur'!E209</f>
        <v>0</v>
      </c>
      <c r="F2083" s="37" t="s">
        <v>7970</v>
      </c>
      <c r="G2083" s="37" t="s">
        <v>7959</v>
      </c>
      <c r="H2083" s="37" t="s">
        <v>5805</v>
      </c>
      <c r="I2083" s="37">
        <v>4</v>
      </c>
      <c r="J2083" s="37" t="s">
        <v>5805</v>
      </c>
      <c r="K2083" s="37" t="s">
        <v>6220</v>
      </c>
      <c r="L2083" s="38"/>
    </row>
    <row r="2084" spans="1:12" x14ac:dyDescent="0.3">
      <c r="A2084" s="85" t="s">
        <v>5803</v>
      </c>
      <c r="B2084" s="86" t="s">
        <v>1883</v>
      </c>
      <c r="C2084" s="87" t="s">
        <v>8562</v>
      </c>
      <c r="D2084" s="278"/>
      <c r="E2084" s="270">
        <f>+'Res pass e impegni plur'!E210</f>
        <v>0</v>
      </c>
      <c r="F2084" s="37" t="s">
        <v>7970</v>
      </c>
      <c r="G2084" s="37" t="s">
        <v>7959</v>
      </c>
      <c r="H2084" s="37" t="s">
        <v>5805</v>
      </c>
      <c r="I2084" s="37">
        <v>4</v>
      </c>
      <c r="J2084" s="37" t="s">
        <v>5805</v>
      </c>
      <c r="K2084" s="37" t="s">
        <v>6220</v>
      </c>
      <c r="L2084" s="38"/>
    </row>
    <row r="2085" spans="1:12" x14ac:dyDescent="0.3">
      <c r="A2085" s="85" t="s">
        <v>5803</v>
      </c>
      <c r="B2085" s="86" t="s">
        <v>1885</v>
      </c>
      <c r="C2085" s="87" t="s">
        <v>8563</v>
      </c>
      <c r="D2085" s="278"/>
      <c r="E2085" s="270">
        <f>+'Res pass e impegni plur'!E211</f>
        <v>0</v>
      </c>
      <c r="F2085" s="37" t="s">
        <v>7970</v>
      </c>
      <c r="G2085" s="37" t="s">
        <v>7959</v>
      </c>
      <c r="H2085" s="37" t="s">
        <v>5805</v>
      </c>
      <c r="I2085" s="37">
        <v>4</v>
      </c>
      <c r="J2085" s="37" t="s">
        <v>5805</v>
      </c>
      <c r="K2085" s="37" t="s">
        <v>6220</v>
      </c>
      <c r="L2085" s="38"/>
    </row>
    <row r="2086" spans="1:12" x14ac:dyDescent="0.3">
      <c r="A2086" s="85" t="s">
        <v>5803</v>
      </c>
      <c r="B2086" s="86" t="s">
        <v>1887</v>
      </c>
      <c r="C2086" s="87" t="s">
        <v>8564</v>
      </c>
      <c r="D2086" s="278"/>
      <c r="E2086" s="270">
        <f>+'Res pass e impegni plur'!E212</f>
        <v>0</v>
      </c>
      <c r="F2086" s="37" t="s">
        <v>7970</v>
      </c>
      <c r="G2086" s="37" t="s">
        <v>7959</v>
      </c>
      <c r="H2086" s="37" t="s">
        <v>5805</v>
      </c>
      <c r="I2086" s="37">
        <v>4</v>
      </c>
      <c r="J2086" s="37" t="s">
        <v>5805</v>
      </c>
      <c r="K2086" s="37" t="s">
        <v>6220</v>
      </c>
      <c r="L2086" s="38"/>
    </row>
    <row r="2087" spans="1:12" x14ac:dyDescent="0.3">
      <c r="A2087" s="85" t="s">
        <v>5803</v>
      </c>
      <c r="B2087" s="86" t="s">
        <v>1889</v>
      </c>
      <c r="C2087" s="87" t="s">
        <v>8565</v>
      </c>
      <c r="D2087" s="278"/>
      <c r="E2087" s="270">
        <f>+'Res pass e impegni plur'!E213</f>
        <v>0</v>
      </c>
      <c r="F2087" s="37" t="s">
        <v>7970</v>
      </c>
      <c r="G2087" s="37" t="s">
        <v>7959</v>
      </c>
      <c r="H2087" s="37" t="s">
        <v>5805</v>
      </c>
      <c r="I2087" s="37">
        <v>4</v>
      </c>
      <c r="J2087" s="37" t="s">
        <v>5805</v>
      </c>
      <c r="K2087" s="37" t="s">
        <v>6220</v>
      </c>
      <c r="L2087" s="38"/>
    </row>
    <row r="2088" spans="1:12" x14ac:dyDescent="0.3">
      <c r="A2088" s="85" t="s">
        <v>5803</v>
      </c>
      <c r="B2088" s="86" t="s">
        <v>1891</v>
      </c>
      <c r="C2088" s="87" t="s">
        <v>8566</v>
      </c>
      <c r="D2088" s="278"/>
      <c r="E2088" s="270">
        <f>+'Res pass e impegni plur'!E214</f>
        <v>0</v>
      </c>
      <c r="F2088" s="37" t="s">
        <v>7970</v>
      </c>
      <c r="G2088" s="37" t="s">
        <v>7959</v>
      </c>
      <c r="H2088" s="37" t="s">
        <v>5805</v>
      </c>
      <c r="I2088" s="37">
        <v>4</v>
      </c>
      <c r="J2088" s="37" t="s">
        <v>5805</v>
      </c>
      <c r="K2088" s="37" t="s">
        <v>6220</v>
      </c>
      <c r="L2088" s="38"/>
    </row>
    <row r="2089" spans="1:12" x14ac:dyDescent="0.3">
      <c r="A2089" s="85" t="s">
        <v>5803</v>
      </c>
      <c r="B2089" s="86" t="s">
        <v>1893</v>
      </c>
      <c r="C2089" s="87" t="s">
        <v>8567</v>
      </c>
      <c r="D2089" s="278"/>
      <c r="E2089" s="270">
        <f>+'Res pass e impegni plur'!E215</f>
        <v>0</v>
      </c>
      <c r="F2089" s="37" t="s">
        <v>7970</v>
      </c>
      <c r="G2089" s="37" t="s">
        <v>7959</v>
      </c>
      <c r="H2089" s="37" t="s">
        <v>5805</v>
      </c>
      <c r="I2089" s="37">
        <v>4</v>
      </c>
      <c r="J2089" s="37" t="s">
        <v>5805</v>
      </c>
      <c r="K2089" s="37" t="s">
        <v>6220</v>
      </c>
      <c r="L2089" s="38"/>
    </row>
    <row r="2090" spans="1:12" x14ac:dyDescent="0.3">
      <c r="A2090" s="85" t="s">
        <v>5803</v>
      </c>
      <c r="B2090" s="86" t="s">
        <v>1895</v>
      </c>
      <c r="C2090" s="87" t="s">
        <v>8568</v>
      </c>
      <c r="D2090" s="278"/>
      <c r="E2090" s="270">
        <f>+'Res pass e impegni plur'!E216</f>
        <v>0</v>
      </c>
      <c r="F2090" s="37" t="s">
        <v>7970</v>
      </c>
      <c r="G2090" s="37" t="s">
        <v>7959</v>
      </c>
      <c r="H2090" s="37" t="s">
        <v>5805</v>
      </c>
      <c r="I2090" s="37">
        <v>4</v>
      </c>
      <c r="J2090" s="37" t="s">
        <v>5805</v>
      </c>
      <c r="K2090" s="37" t="s">
        <v>6220</v>
      </c>
      <c r="L2090" s="38"/>
    </row>
    <row r="2091" spans="1:12" x14ac:dyDescent="0.3">
      <c r="A2091" s="85" t="s">
        <v>5803</v>
      </c>
      <c r="B2091" s="86" t="s">
        <v>1897</v>
      </c>
      <c r="C2091" s="87" t="s">
        <v>8569</v>
      </c>
      <c r="D2091" s="278"/>
      <c r="E2091" s="270">
        <f>+'Res pass e impegni plur'!E217</f>
        <v>0</v>
      </c>
      <c r="F2091" s="37" t="s">
        <v>7970</v>
      </c>
      <c r="G2091" s="37" t="s">
        <v>7959</v>
      </c>
      <c r="H2091" s="37" t="s">
        <v>5805</v>
      </c>
      <c r="I2091" s="37">
        <v>4</v>
      </c>
      <c r="J2091" s="37" t="s">
        <v>5805</v>
      </c>
      <c r="K2091" s="37" t="s">
        <v>6220</v>
      </c>
      <c r="L2091" s="38"/>
    </row>
    <row r="2092" spans="1:12" x14ac:dyDescent="0.3">
      <c r="A2092" s="85" t="s">
        <v>5803</v>
      </c>
      <c r="B2092" s="86" t="s">
        <v>1899</v>
      </c>
      <c r="C2092" s="87" t="s">
        <v>8570</v>
      </c>
      <c r="D2092" s="278"/>
      <c r="E2092" s="270">
        <f>+'Res pass e impegni plur'!E218</f>
        <v>0</v>
      </c>
      <c r="F2092" s="37" t="s">
        <v>7970</v>
      </c>
      <c r="G2092" s="37" t="s">
        <v>7959</v>
      </c>
      <c r="H2092" s="37" t="s">
        <v>5805</v>
      </c>
      <c r="I2092" s="37">
        <v>4</v>
      </c>
      <c r="J2092" s="37" t="s">
        <v>5805</v>
      </c>
      <c r="K2092" s="37" t="s">
        <v>6220</v>
      </c>
      <c r="L2092" s="38"/>
    </row>
    <row r="2093" spans="1:12" x14ac:dyDescent="0.3">
      <c r="A2093" s="85" t="s">
        <v>5803</v>
      </c>
      <c r="B2093" s="86" t="s">
        <v>1901</v>
      </c>
      <c r="C2093" s="87" t="s">
        <v>8571</v>
      </c>
      <c r="D2093" s="278"/>
      <c r="E2093" s="270">
        <f>+'Res pass e impegni plur'!E219</f>
        <v>0</v>
      </c>
      <c r="F2093" s="37" t="s">
        <v>7970</v>
      </c>
      <c r="G2093" s="37" t="s">
        <v>7959</v>
      </c>
      <c r="H2093" s="37" t="s">
        <v>5805</v>
      </c>
      <c r="I2093" s="37">
        <v>4</v>
      </c>
      <c r="J2093" s="37" t="s">
        <v>5805</v>
      </c>
      <c r="K2093" s="37" t="s">
        <v>6220</v>
      </c>
      <c r="L2093" s="38"/>
    </row>
    <row r="2094" spans="1:12" ht="21.6" x14ac:dyDescent="0.3">
      <c r="A2094" s="85" t="s">
        <v>5803</v>
      </c>
      <c r="B2094" s="86" t="s">
        <v>1903</v>
      </c>
      <c r="C2094" s="87" t="s">
        <v>8572</v>
      </c>
      <c r="D2094" s="278"/>
      <c r="E2094" s="270">
        <f>+'Res pass e impegni plur'!E220</f>
        <v>0</v>
      </c>
      <c r="F2094" s="37" t="s">
        <v>7970</v>
      </c>
      <c r="G2094" s="37" t="s">
        <v>7959</v>
      </c>
      <c r="H2094" s="37" t="s">
        <v>5805</v>
      </c>
      <c r="I2094" s="37">
        <v>4</v>
      </c>
      <c r="J2094" s="37" t="s">
        <v>5805</v>
      </c>
      <c r="K2094" s="37" t="s">
        <v>6220</v>
      </c>
      <c r="L2094" s="38"/>
    </row>
    <row r="2095" spans="1:12" ht="21.6" x14ac:dyDescent="0.3">
      <c r="A2095" s="85" t="s">
        <v>5803</v>
      </c>
      <c r="B2095" s="86" t="s">
        <v>1905</v>
      </c>
      <c r="C2095" s="87" t="s">
        <v>8573</v>
      </c>
      <c r="D2095" s="278"/>
      <c r="E2095" s="270">
        <f>+'Res pass e impegni plur'!E221</f>
        <v>0</v>
      </c>
      <c r="F2095" s="37" t="s">
        <v>7970</v>
      </c>
      <c r="G2095" s="37" t="s">
        <v>7959</v>
      </c>
      <c r="H2095" s="37" t="s">
        <v>5805</v>
      </c>
      <c r="I2095" s="37">
        <v>4</v>
      </c>
      <c r="J2095" s="37" t="s">
        <v>5805</v>
      </c>
      <c r="K2095" s="37" t="s">
        <v>6220</v>
      </c>
      <c r="L2095" s="38"/>
    </row>
    <row r="2096" spans="1:12" ht="21.6" x14ac:dyDescent="0.3">
      <c r="A2096" s="85" t="s">
        <v>5803</v>
      </c>
      <c r="B2096" s="86" t="s">
        <v>1907</v>
      </c>
      <c r="C2096" s="87" t="s">
        <v>8574</v>
      </c>
      <c r="D2096" s="278"/>
      <c r="E2096" s="270">
        <f>+'Res pass e impegni plur'!E222</f>
        <v>0</v>
      </c>
      <c r="F2096" s="37" t="s">
        <v>7970</v>
      </c>
      <c r="G2096" s="37" t="s">
        <v>7959</v>
      </c>
      <c r="H2096" s="37" t="s">
        <v>5805</v>
      </c>
      <c r="I2096" s="37">
        <v>4</v>
      </c>
      <c r="J2096" s="37" t="s">
        <v>5805</v>
      </c>
      <c r="K2096" s="37" t="s">
        <v>6220</v>
      </c>
      <c r="L2096" s="38"/>
    </row>
    <row r="2097" spans="1:12" x14ac:dyDescent="0.3">
      <c r="A2097" s="85" t="s">
        <v>5803</v>
      </c>
      <c r="B2097" s="86" t="s">
        <v>1909</v>
      </c>
      <c r="C2097" s="87" t="s">
        <v>8575</v>
      </c>
      <c r="D2097" s="278"/>
      <c r="E2097" s="270">
        <f>+'Res pass e impegni plur'!E223</f>
        <v>0</v>
      </c>
      <c r="F2097" s="37" t="s">
        <v>7970</v>
      </c>
      <c r="G2097" s="37" t="s">
        <v>7959</v>
      </c>
      <c r="H2097" s="37" t="s">
        <v>5805</v>
      </c>
      <c r="I2097" s="37">
        <v>4</v>
      </c>
      <c r="J2097" s="37" t="s">
        <v>5805</v>
      </c>
      <c r="K2097" s="37" t="s">
        <v>6220</v>
      </c>
      <c r="L2097" s="38"/>
    </row>
    <row r="2098" spans="1:12" x14ac:dyDescent="0.3">
      <c r="A2098" s="33" t="s">
        <v>5802</v>
      </c>
      <c r="B2098" s="39" t="s">
        <v>8576</v>
      </c>
      <c r="C2098" s="40" t="s">
        <v>8577</v>
      </c>
      <c r="D2098" s="278"/>
      <c r="E2098" s="271">
        <f>SUM(E2099:E2129)</f>
        <v>0</v>
      </c>
      <c r="F2098" s="37"/>
      <c r="G2098" s="37"/>
      <c r="H2098" s="37"/>
      <c r="I2098" s="37"/>
      <c r="J2098" s="37"/>
      <c r="K2098" s="37"/>
      <c r="L2098" s="38"/>
    </row>
    <row r="2099" spans="1:12" x14ac:dyDescent="0.3">
      <c r="A2099" s="85" t="s">
        <v>5803</v>
      </c>
      <c r="B2099" s="86" t="s">
        <v>1911</v>
      </c>
      <c r="C2099" s="87" t="s">
        <v>8578</v>
      </c>
      <c r="D2099" s="278"/>
      <c r="E2099" s="270">
        <f>+'Res pass e impegni plur'!E224</f>
        <v>0</v>
      </c>
      <c r="F2099" s="37" t="s">
        <v>7970</v>
      </c>
      <c r="G2099" s="37" t="s">
        <v>7959</v>
      </c>
      <c r="H2099" s="37" t="s">
        <v>5805</v>
      </c>
      <c r="I2099" s="37">
        <v>4</v>
      </c>
      <c r="J2099" s="37" t="s">
        <v>5805</v>
      </c>
      <c r="K2099" s="37" t="s">
        <v>6220</v>
      </c>
      <c r="L2099" s="38"/>
    </row>
    <row r="2100" spans="1:12" x14ac:dyDescent="0.3">
      <c r="A2100" s="85" t="s">
        <v>5803</v>
      </c>
      <c r="B2100" s="86" t="s">
        <v>1913</v>
      </c>
      <c r="C2100" s="87" t="s">
        <v>8579</v>
      </c>
      <c r="D2100" s="278"/>
      <c r="E2100" s="270">
        <f>+'Res pass e impegni plur'!E225</f>
        <v>0</v>
      </c>
      <c r="F2100" s="37" t="s">
        <v>7970</v>
      </c>
      <c r="G2100" s="37" t="s">
        <v>7959</v>
      </c>
      <c r="H2100" s="37" t="s">
        <v>5805</v>
      </c>
      <c r="I2100" s="37">
        <v>4</v>
      </c>
      <c r="J2100" s="37" t="s">
        <v>5805</v>
      </c>
      <c r="K2100" s="37" t="s">
        <v>6220</v>
      </c>
      <c r="L2100" s="38"/>
    </row>
    <row r="2101" spans="1:12" x14ac:dyDescent="0.3">
      <c r="A2101" s="85" t="s">
        <v>5803</v>
      </c>
      <c r="B2101" s="86" t="s">
        <v>1915</v>
      </c>
      <c r="C2101" s="87" t="s">
        <v>8580</v>
      </c>
      <c r="D2101" s="278"/>
      <c r="E2101" s="270">
        <f>+'Res pass e impegni plur'!E226</f>
        <v>0</v>
      </c>
      <c r="F2101" s="37" t="s">
        <v>7970</v>
      </c>
      <c r="G2101" s="37" t="s">
        <v>7959</v>
      </c>
      <c r="H2101" s="37" t="s">
        <v>5805</v>
      </c>
      <c r="I2101" s="37">
        <v>4</v>
      </c>
      <c r="J2101" s="37" t="s">
        <v>5805</v>
      </c>
      <c r="K2101" s="37" t="s">
        <v>6220</v>
      </c>
      <c r="L2101" s="38"/>
    </row>
    <row r="2102" spans="1:12" x14ac:dyDescent="0.3">
      <c r="A2102" s="85" t="s">
        <v>5803</v>
      </c>
      <c r="B2102" s="86" t="s">
        <v>1917</v>
      </c>
      <c r="C2102" s="87" t="s">
        <v>8581</v>
      </c>
      <c r="D2102" s="278"/>
      <c r="E2102" s="270">
        <f>+'Res pass e impegni plur'!E227</f>
        <v>0</v>
      </c>
      <c r="F2102" s="37" t="s">
        <v>7970</v>
      </c>
      <c r="G2102" s="37" t="s">
        <v>7959</v>
      </c>
      <c r="H2102" s="37" t="s">
        <v>5805</v>
      </c>
      <c r="I2102" s="37">
        <v>4</v>
      </c>
      <c r="J2102" s="37" t="s">
        <v>5805</v>
      </c>
      <c r="K2102" s="37" t="s">
        <v>6220</v>
      </c>
      <c r="L2102" s="38"/>
    </row>
    <row r="2103" spans="1:12" x14ac:dyDescent="0.3">
      <c r="A2103" s="85" t="s">
        <v>5803</v>
      </c>
      <c r="B2103" s="86" t="s">
        <v>1919</v>
      </c>
      <c r="C2103" s="87" t="s">
        <v>8582</v>
      </c>
      <c r="D2103" s="278"/>
      <c r="E2103" s="270">
        <f>+'Res pass e impegni plur'!E228</f>
        <v>0</v>
      </c>
      <c r="F2103" s="37" t="s">
        <v>7970</v>
      </c>
      <c r="G2103" s="37" t="s">
        <v>7959</v>
      </c>
      <c r="H2103" s="37" t="s">
        <v>5805</v>
      </c>
      <c r="I2103" s="37">
        <v>4</v>
      </c>
      <c r="J2103" s="37" t="s">
        <v>5805</v>
      </c>
      <c r="K2103" s="37" t="s">
        <v>6220</v>
      </c>
      <c r="L2103" s="38"/>
    </row>
    <row r="2104" spans="1:12" x14ac:dyDescent="0.3">
      <c r="A2104" s="85" t="s">
        <v>5803</v>
      </c>
      <c r="B2104" s="86" t="s">
        <v>1921</v>
      </c>
      <c r="C2104" s="87" t="s">
        <v>8583</v>
      </c>
      <c r="D2104" s="278"/>
      <c r="E2104" s="270">
        <f>+'Res pass e impegni plur'!E229</f>
        <v>0</v>
      </c>
      <c r="F2104" s="37" t="s">
        <v>7970</v>
      </c>
      <c r="G2104" s="37" t="s">
        <v>7959</v>
      </c>
      <c r="H2104" s="37" t="s">
        <v>5805</v>
      </c>
      <c r="I2104" s="37">
        <v>4</v>
      </c>
      <c r="J2104" s="37" t="s">
        <v>5805</v>
      </c>
      <c r="K2104" s="37" t="s">
        <v>6220</v>
      </c>
      <c r="L2104" s="38"/>
    </row>
    <row r="2105" spans="1:12" x14ac:dyDescent="0.3">
      <c r="A2105" s="85" t="s">
        <v>5803</v>
      </c>
      <c r="B2105" s="86" t="s">
        <v>1923</v>
      </c>
      <c r="C2105" s="87" t="s">
        <v>8584</v>
      </c>
      <c r="D2105" s="278"/>
      <c r="E2105" s="270">
        <f>+'Res pass e impegni plur'!E230</f>
        <v>0</v>
      </c>
      <c r="F2105" s="37" t="s">
        <v>7970</v>
      </c>
      <c r="G2105" s="37" t="s">
        <v>7959</v>
      </c>
      <c r="H2105" s="37" t="s">
        <v>5805</v>
      </c>
      <c r="I2105" s="37">
        <v>4</v>
      </c>
      <c r="J2105" s="37" t="s">
        <v>5805</v>
      </c>
      <c r="K2105" s="37" t="s">
        <v>6220</v>
      </c>
      <c r="L2105" s="38"/>
    </row>
    <row r="2106" spans="1:12" x14ac:dyDescent="0.3">
      <c r="A2106" s="85" t="s">
        <v>5803</v>
      </c>
      <c r="B2106" s="86" t="s">
        <v>1925</v>
      </c>
      <c r="C2106" s="87" t="s">
        <v>8585</v>
      </c>
      <c r="D2106" s="278"/>
      <c r="E2106" s="270">
        <f>+'Res pass e impegni plur'!E231</f>
        <v>0</v>
      </c>
      <c r="F2106" s="37" t="s">
        <v>7970</v>
      </c>
      <c r="G2106" s="37" t="s">
        <v>7959</v>
      </c>
      <c r="H2106" s="37" t="s">
        <v>5805</v>
      </c>
      <c r="I2106" s="37">
        <v>4</v>
      </c>
      <c r="J2106" s="37" t="s">
        <v>5805</v>
      </c>
      <c r="K2106" s="37" t="s">
        <v>6220</v>
      </c>
      <c r="L2106" s="38"/>
    </row>
    <row r="2107" spans="1:12" ht="21.6" x14ac:dyDescent="0.3">
      <c r="A2107" s="85" t="s">
        <v>5803</v>
      </c>
      <c r="B2107" s="86" t="s">
        <v>1927</v>
      </c>
      <c r="C2107" s="87" t="s">
        <v>8586</v>
      </c>
      <c r="D2107" s="278"/>
      <c r="E2107" s="270">
        <f>+'Res pass e impegni plur'!E232</f>
        <v>0</v>
      </c>
      <c r="F2107" s="37" t="s">
        <v>7970</v>
      </c>
      <c r="G2107" s="37" t="s">
        <v>7959</v>
      </c>
      <c r="H2107" s="37" t="s">
        <v>5805</v>
      </c>
      <c r="I2107" s="37">
        <v>4</v>
      </c>
      <c r="J2107" s="37" t="s">
        <v>5805</v>
      </c>
      <c r="K2107" s="37" t="s">
        <v>6220</v>
      </c>
      <c r="L2107" s="38"/>
    </row>
    <row r="2108" spans="1:12" x14ac:dyDescent="0.3">
      <c r="A2108" s="85" t="s">
        <v>5803</v>
      </c>
      <c r="B2108" s="86" t="s">
        <v>1929</v>
      </c>
      <c r="C2108" s="87" t="s">
        <v>8587</v>
      </c>
      <c r="D2108" s="278"/>
      <c r="E2108" s="270">
        <f>+'Res pass e impegni plur'!E233</f>
        <v>0</v>
      </c>
      <c r="F2108" s="37" t="s">
        <v>7970</v>
      </c>
      <c r="G2108" s="37" t="s">
        <v>7959</v>
      </c>
      <c r="H2108" s="37" t="s">
        <v>5805</v>
      </c>
      <c r="I2108" s="37">
        <v>4</v>
      </c>
      <c r="J2108" s="37" t="s">
        <v>5805</v>
      </c>
      <c r="K2108" s="37" t="s">
        <v>6220</v>
      </c>
      <c r="L2108" s="38"/>
    </row>
    <row r="2109" spans="1:12" x14ac:dyDescent="0.3">
      <c r="A2109" s="85" t="s">
        <v>5803</v>
      </c>
      <c r="B2109" s="86" t="s">
        <v>1931</v>
      </c>
      <c r="C2109" s="87" t="s">
        <v>8588</v>
      </c>
      <c r="D2109" s="278"/>
      <c r="E2109" s="270">
        <f>+'Res pass e impegni plur'!E234</f>
        <v>0</v>
      </c>
      <c r="F2109" s="37" t="s">
        <v>7970</v>
      </c>
      <c r="G2109" s="37" t="s">
        <v>7959</v>
      </c>
      <c r="H2109" s="37" t="s">
        <v>5805</v>
      </c>
      <c r="I2109" s="37">
        <v>4</v>
      </c>
      <c r="J2109" s="37" t="s">
        <v>5805</v>
      </c>
      <c r="K2109" s="37" t="s">
        <v>6220</v>
      </c>
      <c r="L2109" s="38"/>
    </row>
    <row r="2110" spans="1:12" ht="21.6" x14ac:dyDescent="0.3">
      <c r="A2110" s="85" t="s">
        <v>5803</v>
      </c>
      <c r="B2110" s="86" t="s">
        <v>1933</v>
      </c>
      <c r="C2110" s="87" t="s">
        <v>8589</v>
      </c>
      <c r="D2110" s="278"/>
      <c r="E2110" s="270">
        <f>+'Res pass e impegni plur'!E235</f>
        <v>0</v>
      </c>
      <c r="F2110" s="37" t="s">
        <v>7970</v>
      </c>
      <c r="G2110" s="37" t="s">
        <v>7959</v>
      </c>
      <c r="H2110" s="37" t="s">
        <v>5805</v>
      </c>
      <c r="I2110" s="37">
        <v>4</v>
      </c>
      <c r="J2110" s="37" t="s">
        <v>5805</v>
      </c>
      <c r="K2110" s="37" t="s">
        <v>6220</v>
      </c>
      <c r="L2110" s="38"/>
    </row>
    <row r="2111" spans="1:12" x14ac:dyDescent="0.3">
      <c r="A2111" s="85" t="s">
        <v>5803</v>
      </c>
      <c r="B2111" s="86" t="s">
        <v>1935</v>
      </c>
      <c r="C2111" s="87" t="s">
        <v>8590</v>
      </c>
      <c r="D2111" s="278"/>
      <c r="E2111" s="270">
        <f>+'Res pass e impegni plur'!E236</f>
        <v>0</v>
      </c>
      <c r="F2111" s="37" t="s">
        <v>7970</v>
      </c>
      <c r="G2111" s="37" t="s">
        <v>7959</v>
      </c>
      <c r="H2111" s="37" t="s">
        <v>5805</v>
      </c>
      <c r="I2111" s="37">
        <v>4</v>
      </c>
      <c r="J2111" s="37" t="s">
        <v>5805</v>
      </c>
      <c r="K2111" s="37" t="s">
        <v>6220</v>
      </c>
      <c r="L2111" s="38"/>
    </row>
    <row r="2112" spans="1:12" x14ac:dyDescent="0.3">
      <c r="A2112" s="85" t="s">
        <v>5803</v>
      </c>
      <c r="B2112" s="86" t="s">
        <v>1937</v>
      </c>
      <c r="C2112" s="87" t="s">
        <v>8591</v>
      </c>
      <c r="D2112" s="278"/>
      <c r="E2112" s="270">
        <f>+'Res pass e impegni plur'!E237</f>
        <v>0</v>
      </c>
      <c r="F2112" s="37" t="s">
        <v>7970</v>
      </c>
      <c r="G2112" s="37" t="s">
        <v>7959</v>
      </c>
      <c r="H2112" s="37" t="s">
        <v>5805</v>
      </c>
      <c r="I2112" s="37">
        <v>4</v>
      </c>
      <c r="J2112" s="37" t="s">
        <v>5805</v>
      </c>
      <c r="K2112" s="37" t="s">
        <v>6220</v>
      </c>
      <c r="L2112" s="38"/>
    </row>
    <row r="2113" spans="1:12" x14ac:dyDescent="0.3">
      <c r="A2113" s="85" t="s">
        <v>5803</v>
      </c>
      <c r="B2113" s="86" t="s">
        <v>1939</v>
      </c>
      <c r="C2113" s="87" t="s">
        <v>8592</v>
      </c>
      <c r="D2113" s="278"/>
      <c r="E2113" s="270">
        <f>+'Res pass e impegni plur'!E238</f>
        <v>0</v>
      </c>
      <c r="F2113" s="37" t="s">
        <v>7970</v>
      </c>
      <c r="G2113" s="37" t="s">
        <v>7959</v>
      </c>
      <c r="H2113" s="37" t="s">
        <v>5805</v>
      </c>
      <c r="I2113" s="37">
        <v>4</v>
      </c>
      <c r="J2113" s="37" t="s">
        <v>5805</v>
      </c>
      <c r="K2113" s="37" t="s">
        <v>6220</v>
      </c>
      <c r="L2113" s="38"/>
    </row>
    <row r="2114" spans="1:12" x14ac:dyDescent="0.3">
      <c r="A2114" s="85" t="s">
        <v>5803</v>
      </c>
      <c r="B2114" s="86" t="s">
        <v>1941</v>
      </c>
      <c r="C2114" s="87" t="s">
        <v>8593</v>
      </c>
      <c r="D2114" s="278"/>
      <c r="E2114" s="270">
        <f>+'Res pass e impegni plur'!E239</f>
        <v>0</v>
      </c>
      <c r="F2114" s="37" t="s">
        <v>7970</v>
      </c>
      <c r="G2114" s="37" t="s">
        <v>7959</v>
      </c>
      <c r="H2114" s="37" t="s">
        <v>5805</v>
      </c>
      <c r="I2114" s="37">
        <v>4</v>
      </c>
      <c r="J2114" s="37" t="s">
        <v>5805</v>
      </c>
      <c r="K2114" s="37" t="s">
        <v>6220</v>
      </c>
      <c r="L2114" s="38"/>
    </row>
    <row r="2115" spans="1:12" x14ac:dyDescent="0.3">
      <c r="A2115" s="85" t="s">
        <v>5803</v>
      </c>
      <c r="B2115" s="86" t="s">
        <v>1943</v>
      </c>
      <c r="C2115" s="87" t="s">
        <v>8594</v>
      </c>
      <c r="D2115" s="278"/>
      <c r="E2115" s="270">
        <f>+'Res pass e impegni plur'!E240</f>
        <v>0</v>
      </c>
      <c r="F2115" s="37" t="s">
        <v>7970</v>
      </c>
      <c r="G2115" s="37" t="s">
        <v>7959</v>
      </c>
      <c r="H2115" s="37" t="s">
        <v>5805</v>
      </c>
      <c r="I2115" s="37">
        <v>4</v>
      </c>
      <c r="J2115" s="37" t="s">
        <v>5805</v>
      </c>
      <c r="K2115" s="37" t="s">
        <v>6220</v>
      </c>
      <c r="L2115" s="38"/>
    </row>
    <row r="2116" spans="1:12" x14ac:dyDescent="0.3">
      <c r="A2116" s="85" t="s">
        <v>5803</v>
      </c>
      <c r="B2116" s="86" t="s">
        <v>1945</v>
      </c>
      <c r="C2116" s="87" t="s">
        <v>8595</v>
      </c>
      <c r="D2116" s="278"/>
      <c r="E2116" s="270">
        <f>+'Res pass e impegni plur'!E241</f>
        <v>0</v>
      </c>
      <c r="F2116" s="37" t="s">
        <v>7970</v>
      </c>
      <c r="G2116" s="37" t="s">
        <v>7959</v>
      </c>
      <c r="H2116" s="37" t="s">
        <v>5805</v>
      </c>
      <c r="I2116" s="37">
        <v>4</v>
      </c>
      <c r="J2116" s="37" t="s">
        <v>5805</v>
      </c>
      <c r="K2116" s="37" t="s">
        <v>6220</v>
      </c>
      <c r="L2116" s="38"/>
    </row>
    <row r="2117" spans="1:12" ht="21.6" x14ac:dyDescent="0.3">
      <c r="A2117" s="85" t="s">
        <v>5803</v>
      </c>
      <c r="B2117" s="86" t="s">
        <v>1947</v>
      </c>
      <c r="C2117" s="87" t="s">
        <v>8596</v>
      </c>
      <c r="D2117" s="278"/>
      <c r="E2117" s="270">
        <f>+'Res pass e impegni plur'!E242</f>
        <v>0</v>
      </c>
      <c r="F2117" s="37" t="s">
        <v>7970</v>
      </c>
      <c r="G2117" s="37" t="s">
        <v>7959</v>
      </c>
      <c r="H2117" s="37" t="s">
        <v>5805</v>
      </c>
      <c r="I2117" s="37">
        <v>4</v>
      </c>
      <c r="J2117" s="37" t="s">
        <v>5805</v>
      </c>
      <c r="K2117" s="37" t="s">
        <v>6220</v>
      </c>
      <c r="L2117" s="38"/>
    </row>
    <row r="2118" spans="1:12" ht="21.6" x14ac:dyDescent="0.3">
      <c r="A2118" s="85" t="s">
        <v>5803</v>
      </c>
      <c r="B2118" s="86" t="s">
        <v>1949</v>
      </c>
      <c r="C2118" s="87" t="s">
        <v>8597</v>
      </c>
      <c r="D2118" s="278"/>
      <c r="E2118" s="270">
        <f>+'Res pass e impegni plur'!E243</f>
        <v>0</v>
      </c>
      <c r="F2118" s="37" t="s">
        <v>7970</v>
      </c>
      <c r="G2118" s="37" t="s">
        <v>7959</v>
      </c>
      <c r="H2118" s="37" t="s">
        <v>5805</v>
      </c>
      <c r="I2118" s="37">
        <v>4</v>
      </c>
      <c r="J2118" s="37" t="s">
        <v>5805</v>
      </c>
      <c r="K2118" s="37" t="s">
        <v>6220</v>
      </c>
      <c r="L2118" s="38"/>
    </row>
    <row r="2119" spans="1:12" ht="21.6" x14ac:dyDescent="0.3">
      <c r="A2119" s="85" t="s">
        <v>5803</v>
      </c>
      <c r="B2119" s="86" t="s">
        <v>1952</v>
      </c>
      <c r="C2119" s="87" t="s">
        <v>8598</v>
      </c>
      <c r="D2119" s="278"/>
      <c r="E2119" s="270">
        <f>+'Res pass e impegni plur'!E244</f>
        <v>0</v>
      </c>
      <c r="F2119" s="37" t="s">
        <v>7970</v>
      </c>
      <c r="G2119" s="37" t="s">
        <v>7959</v>
      </c>
      <c r="H2119" s="37" t="s">
        <v>5805</v>
      </c>
      <c r="I2119" s="37">
        <v>4</v>
      </c>
      <c r="J2119" s="37" t="s">
        <v>5805</v>
      </c>
      <c r="K2119" s="37" t="s">
        <v>6220</v>
      </c>
      <c r="L2119" s="38"/>
    </row>
    <row r="2120" spans="1:12" ht="31.8" x14ac:dyDescent="0.3">
      <c r="A2120" s="85" t="s">
        <v>5803</v>
      </c>
      <c r="B2120" s="86" t="s">
        <v>1953</v>
      </c>
      <c r="C2120" s="87" t="s">
        <v>8599</v>
      </c>
      <c r="D2120" s="278"/>
      <c r="E2120" s="270">
        <f>+'Res pass e impegni plur'!E245</f>
        <v>0</v>
      </c>
      <c r="F2120" s="37" t="s">
        <v>7970</v>
      </c>
      <c r="G2120" s="37" t="s">
        <v>7959</v>
      </c>
      <c r="H2120" s="37" t="s">
        <v>5805</v>
      </c>
      <c r="I2120" s="37">
        <v>4</v>
      </c>
      <c r="J2120" s="37" t="s">
        <v>5805</v>
      </c>
      <c r="K2120" s="37" t="s">
        <v>6220</v>
      </c>
      <c r="L2120" s="38"/>
    </row>
    <row r="2121" spans="1:12" ht="31.8" x14ac:dyDescent="0.3">
      <c r="A2121" s="85" t="s">
        <v>5803</v>
      </c>
      <c r="B2121" s="86" t="s">
        <v>1955</v>
      </c>
      <c r="C2121" s="87" t="s">
        <v>8600</v>
      </c>
      <c r="D2121" s="278"/>
      <c r="E2121" s="270">
        <f>+'Res pass e impegni plur'!E246</f>
        <v>0</v>
      </c>
      <c r="F2121" s="37" t="s">
        <v>7970</v>
      </c>
      <c r="G2121" s="37" t="s">
        <v>7959</v>
      </c>
      <c r="H2121" s="37" t="s">
        <v>5805</v>
      </c>
      <c r="I2121" s="37">
        <v>4</v>
      </c>
      <c r="J2121" s="37" t="s">
        <v>5805</v>
      </c>
      <c r="K2121" s="37" t="s">
        <v>6220</v>
      </c>
      <c r="L2121" s="38"/>
    </row>
    <row r="2122" spans="1:12" ht="21.6" x14ac:dyDescent="0.3">
      <c r="A2122" s="85" t="s">
        <v>5803</v>
      </c>
      <c r="B2122" s="86" t="s">
        <v>1958</v>
      </c>
      <c r="C2122" s="87" t="s">
        <v>8601</v>
      </c>
      <c r="D2122" s="278"/>
      <c r="E2122" s="270">
        <f>+'Res pass e impegni plur'!E247</f>
        <v>0</v>
      </c>
      <c r="F2122" s="37" t="s">
        <v>7970</v>
      </c>
      <c r="G2122" s="37" t="s">
        <v>7959</v>
      </c>
      <c r="H2122" s="37" t="s">
        <v>5805</v>
      </c>
      <c r="I2122" s="37">
        <v>4</v>
      </c>
      <c r="J2122" s="37" t="s">
        <v>5805</v>
      </c>
      <c r="K2122" s="37" t="s">
        <v>6220</v>
      </c>
      <c r="L2122" s="38"/>
    </row>
    <row r="2123" spans="1:12" ht="21.6" x14ac:dyDescent="0.3">
      <c r="A2123" s="85" t="s">
        <v>5803</v>
      </c>
      <c r="B2123" s="86" t="s">
        <v>1960</v>
      </c>
      <c r="C2123" s="87" t="s">
        <v>8602</v>
      </c>
      <c r="D2123" s="278"/>
      <c r="E2123" s="270">
        <f>+'Res pass e impegni plur'!E248</f>
        <v>0</v>
      </c>
      <c r="F2123" s="37" t="s">
        <v>7970</v>
      </c>
      <c r="G2123" s="37" t="s">
        <v>7959</v>
      </c>
      <c r="H2123" s="37" t="s">
        <v>5805</v>
      </c>
      <c r="I2123" s="37">
        <v>4</v>
      </c>
      <c r="J2123" s="37" t="s">
        <v>5805</v>
      </c>
      <c r="K2123" s="37" t="s">
        <v>6220</v>
      </c>
      <c r="L2123" s="38"/>
    </row>
    <row r="2124" spans="1:12" ht="21.6" x14ac:dyDescent="0.3">
      <c r="A2124" s="85" t="s">
        <v>5803</v>
      </c>
      <c r="B2124" s="86" t="s">
        <v>1962</v>
      </c>
      <c r="C2124" s="87" t="s">
        <v>8603</v>
      </c>
      <c r="D2124" s="278"/>
      <c r="E2124" s="270">
        <f>+'Res pass e impegni plur'!E249</f>
        <v>0</v>
      </c>
      <c r="F2124" s="37" t="s">
        <v>7970</v>
      </c>
      <c r="G2124" s="37" t="s">
        <v>7959</v>
      </c>
      <c r="H2124" s="37" t="s">
        <v>5805</v>
      </c>
      <c r="I2124" s="37">
        <v>4</v>
      </c>
      <c r="J2124" s="37" t="s">
        <v>5805</v>
      </c>
      <c r="K2124" s="37" t="s">
        <v>6220</v>
      </c>
      <c r="L2124" s="38"/>
    </row>
    <row r="2125" spans="1:12" ht="21.6" x14ac:dyDescent="0.3">
      <c r="A2125" s="85" t="s">
        <v>5803</v>
      </c>
      <c r="B2125" s="86" t="s">
        <v>1963</v>
      </c>
      <c r="C2125" s="87" t="s">
        <v>8604</v>
      </c>
      <c r="D2125" s="278"/>
      <c r="E2125" s="270">
        <f>+'Res pass e impegni plur'!E250</f>
        <v>0</v>
      </c>
      <c r="F2125" s="37" t="s">
        <v>7970</v>
      </c>
      <c r="G2125" s="37" t="s">
        <v>7959</v>
      </c>
      <c r="H2125" s="37" t="s">
        <v>5805</v>
      </c>
      <c r="I2125" s="37">
        <v>4</v>
      </c>
      <c r="J2125" s="37" t="s">
        <v>5805</v>
      </c>
      <c r="K2125" s="37" t="s">
        <v>6220</v>
      </c>
      <c r="L2125" s="38"/>
    </row>
    <row r="2126" spans="1:12" ht="21.6" x14ac:dyDescent="0.3">
      <c r="A2126" s="85" t="s">
        <v>5803</v>
      </c>
      <c r="B2126" s="86" t="s">
        <v>1965</v>
      </c>
      <c r="C2126" s="87" t="s">
        <v>8605</v>
      </c>
      <c r="D2126" s="278"/>
      <c r="E2126" s="270">
        <f>+'Res pass e impegni plur'!E251</f>
        <v>0</v>
      </c>
      <c r="F2126" s="37" t="s">
        <v>7970</v>
      </c>
      <c r="G2126" s="37" t="s">
        <v>7959</v>
      </c>
      <c r="H2126" s="37" t="s">
        <v>5805</v>
      </c>
      <c r="I2126" s="37">
        <v>4</v>
      </c>
      <c r="J2126" s="37" t="s">
        <v>5805</v>
      </c>
      <c r="K2126" s="37" t="s">
        <v>6220</v>
      </c>
      <c r="L2126" s="38"/>
    </row>
    <row r="2127" spans="1:12" ht="31.8" x14ac:dyDescent="0.3">
      <c r="A2127" s="85" t="s">
        <v>5803</v>
      </c>
      <c r="B2127" s="86" t="s">
        <v>1967</v>
      </c>
      <c r="C2127" s="87" t="s">
        <v>8606</v>
      </c>
      <c r="D2127" s="278"/>
      <c r="E2127" s="270">
        <f>+'Res pass e impegni plur'!E252</f>
        <v>0</v>
      </c>
      <c r="F2127" s="37" t="s">
        <v>7970</v>
      </c>
      <c r="G2127" s="37" t="s">
        <v>7959</v>
      </c>
      <c r="H2127" s="37" t="s">
        <v>5805</v>
      </c>
      <c r="I2127" s="37">
        <v>4</v>
      </c>
      <c r="J2127" s="37" t="s">
        <v>5805</v>
      </c>
      <c r="K2127" s="37" t="s">
        <v>6220</v>
      </c>
      <c r="L2127" s="38"/>
    </row>
    <row r="2128" spans="1:12" x14ac:dyDescent="0.3">
      <c r="A2128" s="85" t="s">
        <v>5803</v>
      </c>
      <c r="B2128" s="86" t="s">
        <v>1969</v>
      </c>
      <c r="C2128" s="87" t="s">
        <v>8607</v>
      </c>
      <c r="D2128" s="278"/>
      <c r="E2128" s="270">
        <f>+'Res pass e impegni plur'!E253</f>
        <v>0</v>
      </c>
      <c r="F2128" s="37" t="s">
        <v>7970</v>
      </c>
      <c r="G2128" s="37" t="s">
        <v>7959</v>
      </c>
      <c r="H2128" s="37" t="s">
        <v>5805</v>
      </c>
      <c r="I2128" s="37">
        <v>4</v>
      </c>
      <c r="J2128" s="37" t="s">
        <v>5805</v>
      </c>
      <c r="K2128" s="37" t="s">
        <v>6220</v>
      </c>
      <c r="L2128" s="38"/>
    </row>
    <row r="2129" spans="1:12" x14ac:dyDescent="0.3">
      <c r="A2129" s="85" t="s">
        <v>5803</v>
      </c>
      <c r="B2129" s="86" t="s">
        <v>1971</v>
      </c>
      <c r="C2129" s="87" t="s">
        <v>8608</v>
      </c>
      <c r="D2129" s="278"/>
      <c r="E2129" s="270">
        <f>+'Res pass e impegni plur'!E254</f>
        <v>0</v>
      </c>
      <c r="F2129" s="37" t="s">
        <v>7970</v>
      </c>
      <c r="G2129" s="37" t="s">
        <v>7959</v>
      </c>
      <c r="H2129" s="37" t="s">
        <v>5805</v>
      </c>
      <c r="I2129" s="37">
        <v>4</v>
      </c>
      <c r="J2129" s="37" t="s">
        <v>5805</v>
      </c>
      <c r="K2129" s="37" t="s">
        <v>6220</v>
      </c>
      <c r="L2129" s="38"/>
    </row>
    <row r="2130" spans="1:12" x14ac:dyDescent="0.3">
      <c r="A2130" s="33" t="s">
        <v>5802</v>
      </c>
      <c r="B2130" s="39" t="s">
        <v>8609</v>
      </c>
      <c r="C2130" s="40" t="s">
        <v>8610</v>
      </c>
      <c r="D2130" s="278"/>
      <c r="E2130" s="271">
        <f>SUM(E2131:E2133)</f>
        <v>0</v>
      </c>
      <c r="F2130" s="37"/>
      <c r="G2130" s="37"/>
      <c r="H2130" s="37"/>
      <c r="I2130" s="37"/>
      <c r="J2130" s="37"/>
      <c r="K2130" s="37"/>
      <c r="L2130" s="38"/>
    </row>
    <row r="2131" spans="1:12" x14ac:dyDescent="0.3">
      <c r="A2131" s="85" t="s">
        <v>5803</v>
      </c>
      <c r="B2131" s="86" t="s">
        <v>1973</v>
      </c>
      <c r="C2131" s="87" t="s">
        <v>8611</v>
      </c>
      <c r="D2131" s="278"/>
      <c r="E2131" s="270">
        <f>+'Res pass e impegni plur'!E255</f>
        <v>0</v>
      </c>
      <c r="F2131" s="37" t="s">
        <v>7970</v>
      </c>
      <c r="G2131" s="37" t="s">
        <v>7959</v>
      </c>
      <c r="H2131" s="37" t="s">
        <v>5805</v>
      </c>
      <c r="I2131" s="37">
        <v>4</v>
      </c>
      <c r="J2131" s="37" t="s">
        <v>5805</v>
      </c>
      <c r="K2131" s="37" t="s">
        <v>6220</v>
      </c>
      <c r="L2131" s="38"/>
    </row>
    <row r="2132" spans="1:12" x14ac:dyDescent="0.3">
      <c r="A2132" s="85" t="s">
        <v>5803</v>
      </c>
      <c r="B2132" s="86" t="s">
        <v>1975</v>
      </c>
      <c r="C2132" s="87" t="s">
        <v>8612</v>
      </c>
      <c r="D2132" s="278"/>
      <c r="E2132" s="270">
        <f>+'Res pass e impegni plur'!E256</f>
        <v>0</v>
      </c>
      <c r="F2132" s="37" t="s">
        <v>7970</v>
      </c>
      <c r="G2132" s="37" t="s">
        <v>7959</v>
      </c>
      <c r="H2132" s="37" t="s">
        <v>5805</v>
      </c>
      <c r="I2132" s="37">
        <v>4</v>
      </c>
      <c r="J2132" s="37" t="s">
        <v>5805</v>
      </c>
      <c r="K2132" s="37" t="s">
        <v>6220</v>
      </c>
      <c r="L2132" s="38"/>
    </row>
    <row r="2133" spans="1:12" x14ac:dyDescent="0.3">
      <c r="A2133" s="85" t="s">
        <v>5803</v>
      </c>
      <c r="B2133" s="86" t="s">
        <v>1977</v>
      </c>
      <c r="C2133" s="87" t="s">
        <v>8613</v>
      </c>
      <c r="D2133" s="278"/>
      <c r="E2133" s="270">
        <f>+'Res pass e impegni plur'!E257</f>
        <v>0</v>
      </c>
      <c r="F2133" s="37" t="s">
        <v>7970</v>
      </c>
      <c r="G2133" s="37" t="s">
        <v>7959</v>
      </c>
      <c r="H2133" s="37" t="s">
        <v>5805</v>
      </c>
      <c r="I2133" s="37">
        <v>4</v>
      </c>
      <c r="J2133" s="37" t="s">
        <v>5805</v>
      </c>
      <c r="K2133" s="37" t="s">
        <v>6220</v>
      </c>
      <c r="L2133" s="38"/>
    </row>
    <row r="2134" spans="1:12" x14ac:dyDescent="0.3">
      <c r="A2134" s="33" t="s">
        <v>5802</v>
      </c>
      <c r="B2134" s="39" t="s">
        <v>8614</v>
      </c>
      <c r="C2134" s="40" t="s">
        <v>8615</v>
      </c>
      <c r="D2134" s="278"/>
      <c r="E2134" s="271">
        <f>+E2135</f>
        <v>0</v>
      </c>
      <c r="F2134" s="37"/>
      <c r="G2134" s="37"/>
      <c r="H2134" s="37"/>
      <c r="I2134" s="37"/>
      <c r="J2134" s="37"/>
      <c r="K2134" s="37"/>
      <c r="L2134" s="38"/>
    </row>
    <row r="2135" spans="1:12" x14ac:dyDescent="0.3">
      <c r="A2135" s="85" t="s">
        <v>5803</v>
      </c>
      <c r="B2135" s="86" t="s">
        <v>1979</v>
      </c>
      <c r="C2135" s="87" t="s">
        <v>8616</v>
      </c>
      <c r="D2135" s="278"/>
      <c r="E2135" s="270">
        <f>+'Res pass e impegni plur'!E258</f>
        <v>0</v>
      </c>
      <c r="F2135" s="37" t="s">
        <v>7970</v>
      </c>
      <c r="G2135" s="37" t="s">
        <v>7959</v>
      </c>
      <c r="H2135" s="37" t="s">
        <v>5805</v>
      </c>
      <c r="I2135" s="37">
        <v>4</v>
      </c>
      <c r="J2135" s="37" t="s">
        <v>5805</v>
      </c>
      <c r="K2135" s="37" t="s">
        <v>6220</v>
      </c>
      <c r="L2135" s="38"/>
    </row>
    <row r="2136" spans="1:12" x14ac:dyDescent="0.3">
      <c r="A2136" s="33" t="s">
        <v>5801</v>
      </c>
      <c r="B2136" s="34" t="s">
        <v>8617</v>
      </c>
      <c r="C2136" s="35" t="s">
        <v>8618</v>
      </c>
      <c r="D2136" s="407"/>
      <c r="E2136" s="321">
        <f>+E2137</f>
        <v>0</v>
      </c>
      <c r="F2136" s="37"/>
      <c r="G2136" s="37"/>
      <c r="H2136" s="37"/>
      <c r="I2136" s="37"/>
      <c r="J2136" s="37"/>
      <c r="K2136" s="37"/>
      <c r="L2136" s="38"/>
    </row>
    <row r="2137" spans="1:12" x14ac:dyDescent="0.3">
      <c r="A2137" s="33" t="s">
        <v>5802</v>
      </c>
      <c r="B2137" s="39" t="s">
        <v>8619</v>
      </c>
      <c r="C2137" s="40" t="s">
        <v>8620</v>
      </c>
      <c r="D2137" s="278"/>
      <c r="E2137" s="271">
        <f>+E2138</f>
        <v>0</v>
      </c>
      <c r="F2137" s="37"/>
      <c r="G2137" s="37"/>
      <c r="H2137" s="37"/>
      <c r="I2137" s="37"/>
      <c r="J2137" s="37"/>
      <c r="K2137" s="37"/>
      <c r="L2137" s="38"/>
    </row>
    <row r="2138" spans="1:12" x14ac:dyDescent="0.3">
      <c r="A2138" s="85" t="s">
        <v>5803</v>
      </c>
      <c r="B2138" s="86" t="s">
        <v>2002</v>
      </c>
      <c r="C2138" s="87" t="s">
        <v>8621</v>
      </c>
      <c r="D2138" s="278"/>
      <c r="E2138" s="270">
        <f>+'Res pass e impegni plur'!E269</f>
        <v>0</v>
      </c>
      <c r="F2138" s="37" t="s">
        <v>7970</v>
      </c>
      <c r="G2138" s="37" t="s">
        <v>7959</v>
      </c>
      <c r="H2138" s="37" t="s">
        <v>5805</v>
      </c>
      <c r="I2138" s="37">
        <v>4</v>
      </c>
      <c r="J2138" s="37" t="s">
        <v>5805</v>
      </c>
      <c r="K2138" s="37" t="s">
        <v>6225</v>
      </c>
      <c r="L2138" s="38"/>
    </row>
    <row r="2139" spans="1:12" x14ac:dyDescent="0.3">
      <c r="A2139" s="33" t="s">
        <v>5801</v>
      </c>
      <c r="B2139" s="34" t="s">
        <v>8622</v>
      </c>
      <c r="C2139" s="35" t="s">
        <v>8623</v>
      </c>
      <c r="D2139" s="407"/>
      <c r="E2139" s="321">
        <f>+E2140</f>
        <v>0</v>
      </c>
      <c r="F2139" s="37"/>
      <c r="G2139" s="37"/>
      <c r="H2139" s="37"/>
      <c r="I2139" s="37"/>
      <c r="J2139" s="37"/>
      <c r="K2139" s="37"/>
      <c r="L2139" s="38"/>
    </row>
    <row r="2140" spans="1:12" x14ac:dyDescent="0.3">
      <c r="A2140" s="33" t="s">
        <v>5802</v>
      </c>
      <c r="B2140" s="39" t="s">
        <v>8624</v>
      </c>
      <c r="C2140" s="40" t="s">
        <v>8625</v>
      </c>
      <c r="D2140" s="278"/>
      <c r="E2140" s="271">
        <f>+E2141</f>
        <v>0</v>
      </c>
      <c r="F2140" s="37"/>
      <c r="G2140" s="37"/>
      <c r="H2140" s="37"/>
      <c r="I2140" s="37"/>
      <c r="J2140" s="37"/>
      <c r="K2140" s="37"/>
      <c r="L2140" s="38"/>
    </row>
    <row r="2141" spans="1:12" x14ac:dyDescent="0.3">
      <c r="A2141" s="85" t="s">
        <v>5803</v>
      </c>
      <c r="B2141" s="86" t="s">
        <v>2005</v>
      </c>
      <c r="C2141" s="87" t="s">
        <v>8626</v>
      </c>
      <c r="D2141" s="278"/>
      <c r="E2141" s="270">
        <f>+'Res pass e impegni plur'!E270</f>
        <v>0</v>
      </c>
      <c r="F2141" s="37" t="s">
        <v>7970</v>
      </c>
      <c r="G2141" s="37" t="s">
        <v>7959</v>
      </c>
      <c r="H2141" s="37" t="s">
        <v>5805</v>
      </c>
      <c r="I2141" s="37">
        <v>4</v>
      </c>
      <c r="J2141" s="37" t="s">
        <v>5805</v>
      </c>
      <c r="K2141" s="37" t="s">
        <v>6816</v>
      </c>
      <c r="L2141" s="38"/>
    </row>
    <row r="2142" spans="1:12" x14ac:dyDescent="0.3">
      <c r="A2142" s="33" t="s">
        <v>5801</v>
      </c>
      <c r="B2142" s="34" t="s">
        <v>8627</v>
      </c>
      <c r="C2142" s="35" t="s">
        <v>8628</v>
      </c>
      <c r="D2142" s="407"/>
      <c r="E2142" s="321">
        <f>+E2143+E2146+E2148+E2150+E2153+E2156+E2158+E2160+E2162</f>
        <v>0</v>
      </c>
      <c r="F2142" s="37"/>
      <c r="G2142" s="37"/>
      <c r="H2142" s="37"/>
      <c r="I2142" s="37"/>
      <c r="J2142" s="37"/>
      <c r="K2142" s="37"/>
      <c r="L2142" s="38"/>
    </row>
    <row r="2143" spans="1:12" x14ac:dyDescent="0.3">
      <c r="A2143" s="33" t="s">
        <v>5802</v>
      </c>
      <c r="B2143" s="39" t="s">
        <v>8629</v>
      </c>
      <c r="C2143" s="40" t="s">
        <v>8630</v>
      </c>
      <c r="D2143" s="278"/>
      <c r="E2143" s="271">
        <f>+E2144+E2145</f>
        <v>0</v>
      </c>
      <c r="F2143" s="37"/>
      <c r="G2143" s="37"/>
      <c r="H2143" s="37"/>
      <c r="I2143" s="37"/>
      <c r="J2143" s="37"/>
      <c r="K2143" s="37"/>
      <c r="L2143" s="38"/>
    </row>
    <row r="2144" spans="1:12" x14ac:dyDescent="0.3">
      <c r="A2144" s="85" t="s">
        <v>5803</v>
      </c>
      <c r="B2144" s="86" t="s">
        <v>1982</v>
      </c>
      <c r="C2144" s="87" t="s">
        <v>8631</v>
      </c>
      <c r="D2144" s="278"/>
      <c r="E2144" s="270">
        <f>+'Res pass e impegni plur'!E259</f>
        <v>0</v>
      </c>
      <c r="F2144" s="37" t="s">
        <v>7970</v>
      </c>
      <c r="G2144" s="37" t="s">
        <v>7959</v>
      </c>
      <c r="H2144" s="37" t="s">
        <v>5805</v>
      </c>
      <c r="I2144" s="37">
        <v>4</v>
      </c>
      <c r="J2144" s="37" t="s">
        <v>5805</v>
      </c>
      <c r="K2144" s="37" t="s">
        <v>8013</v>
      </c>
      <c r="L2144" s="38"/>
    </row>
    <row r="2145" spans="1:12" x14ac:dyDescent="0.3">
      <c r="A2145" s="85" t="s">
        <v>5803</v>
      </c>
      <c r="B2145" s="86" t="s">
        <v>1984</v>
      </c>
      <c r="C2145" s="87" t="s">
        <v>8632</v>
      </c>
      <c r="D2145" s="278"/>
      <c r="E2145" s="270">
        <f>+'Res pass e impegni plur'!E260</f>
        <v>0</v>
      </c>
      <c r="F2145" s="37" t="s">
        <v>7970</v>
      </c>
      <c r="G2145" s="37" t="s">
        <v>7959</v>
      </c>
      <c r="H2145" s="37" t="s">
        <v>5805</v>
      </c>
      <c r="I2145" s="37">
        <v>4</v>
      </c>
      <c r="J2145" s="37" t="s">
        <v>5805</v>
      </c>
      <c r="K2145" s="37" t="s">
        <v>8013</v>
      </c>
      <c r="L2145" s="38"/>
    </row>
    <row r="2146" spans="1:12" x14ac:dyDescent="0.3">
      <c r="A2146" s="33" t="s">
        <v>5802</v>
      </c>
      <c r="B2146" s="39" t="s">
        <v>8633</v>
      </c>
      <c r="C2146" s="40" t="s">
        <v>8634</v>
      </c>
      <c r="D2146" s="278"/>
      <c r="E2146" s="271">
        <f>+E2147</f>
        <v>0</v>
      </c>
      <c r="F2146" s="37"/>
      <c r="G2146" s="37"/>
      <c r="H2146" s="37"/>
      <c r="I2146" s="37"/>
      <c r="J2146" s="37"/>
      <c r="K2146" s="37"/>
      <c r="L2146" s="38"/>
    </row>
    <row r="2147" spans="1:12" x14ac:dyDescent="0.3">
      <c r="A2147" s="85" t="s">
        <v>5803</v>
      </c>
      <c r="B2147" s="86" t="s">
        <v>1986</v>
      </c>
      <c r="C2147" s="87" t="s">
        <v>8635</v>
      </c>
      <c r="D2147" s="278"/>
      <c r="E2147" s="270">
        <f>+'Res pass e impegni plur'!E261</f>
        <v>0</v>
      </c>
      <c r="F2147" s="37" t="s">
        <v>7970</v>
      </c>
      <c r="G2147" s="37" t="s">
        <v>7959</v>
      </c>
      <c r="H2147" s="37" t="s">
        <v>5805</v>
      </c>
      <c r="I2147" s="37">
        <v>4</v>
      </c>
      <c r="J2147" s="37" t="s">
        <v>5805</v>
      </c>
      <c r="K2147" s="37" t="s">
        <v>8013</v>
      </c>
      <c r="L2147" s="38"/>
    </row>
    <row r="2148" spans="1:12" ht="22.5" customHeight="1" x14ac:dyDescent="0.3">
      <c r="A2148" s="33" t="s">
        <v>5802</v>
      </c>
      <c r="B2148" s="39" t="s">
        <v>8636</v>
      </c>
      <c r="C2148" s="40" t="s">
        <v>8637</v>
      </c>
      <c r="D2148" s="278"/>
      <c r="E2148" s="271">
        <f>+E2149</f>
        <v>0</v>
      </c>
      <c r="F2148" s="37"/>
      <c r="G2148" s="37"/>
      <c r="H2148" s="37"/>
      <c r="I2148" s="37"/>
      <c r="J2148" s="37"/>
      <c r="K2148" s="37"/>
      <c r="L2148" s="38"/>
    </row>
    <row r="2149" spans="1:12" x14ac:dyDescent="0.3">
      <c r="A2149" s="85" t="s">
        <v>5803</v>
      </c>
      <c r="B2149" s="86" t="s">
        <v>2239</v>
      </c>
      <c r="C2149" s="87" t="s">
        <v>8638</v>
      </c>
      <c r="D2149" s="278"/>
      <c r="E2149" s="270">
        <f>+'Res pass e impegni plur'!E388</f>
        <v>0</v>
      </c>
      <c r="F2149" s="37" t="s">
        <v>7970</v>
      </c>
      <c r="G2149" s="37" t="s">
        <v>7959</v>
      </c>
      <c r="H2149" s="37" t="s">
        <v>5805</v>
      </c>
      <c r="I2149" s="37">
        <v>4</v>
      </c>
      <c r="J2149" s="37" t="s">
        <v>5805</v>
      </c>
      <c r="K2149" s="37" t="s">
        <v>8013</v>
      </c>
      <c r="L2149" s="38"/>
    </row>
    <row r="2150" spans="1:12" x14ac:dyDescent="0.3">
      <c r="A2150" s="33" t="s">
        <v>5802</v>
      </c>
      <c r="B2150" s="39" t="s">
        <v>8639</v>
      </c>
      <c r="C2150" s="40" t="s">
        <v>8640</v>
      </c>
      <c r="D2150" s="278"/>
      <c r="E2150" s="271">
        <f>+E2151+E2152</f>
        <v>0</v>
      </c>
      <c r="F2150" s="37"/>
      <c r="G2150" s="37"/>
      <c r="H2150" s="37"/>
      <c r="I2150" s="37"/>
      <c r="J2150" s="37"/>
      <c r="K2150" s="37"/>
      <c r="L2150" s="38"/>
    </row>
    <row r="2151" spans="1:12" x14ac:dyDescent="0.3">
      <c r="A2151" s="85" t="s">
        <v>5803</v>
      </c>
      <c r="B2151" s="86" t="s">
        <v>1994</v>
      </c>
      <c r="C2151" s="87" t="s">
        <v>8641</v>
      </c>
      <c r="D2151" s="278"/>
      <c r="E2151" s="270">
        <f>+'Res pass e impegni plur'!E265</f>
        <v>0</v>
      </c>
      <c r="F2151" s="37" t="s">
        <v>7970</v>
      </c>
      <c r="G2151" s="37" t="s">
        <v>7959</v>
      </c>
      <c r="H2151" s="37" t="s">
        <v>5805</v>
      </c>
      <c r="I2151" s="37">
        <v>4</v>
      </c>
      <c r="J2151" s="37" t="s">
        <v>5805</v>
      </c>
      <c r="K2151" s="37" t="s">
        <v>8013</v>
      </c>
      <c r="L2151" s="38"/>
    </row>
    <row r="2152" spans="1:12" x14ac:dyDescent="0.3">
      <c r="A2152" s="85" t="s">
        <v>5803</v>
      </c>
      <c r="B2152" s="86" t="s">
        <v>1996</v>
      </c>
      <c r="C2152" s="87" t="s">
        <v>8642</v>
      </c>
      <c r="D2152" s="278"/>
      <c r="E2152" s="270">
        <f>+'Res pass e impegni plur'!E266</f>
        <v>0</v>
      </c>
      <c r="F2152" s="37" t="s">
        <v>7970</v>
      </c>
      <c r="G2152" s="37" t="s">
        <v>7959</v>
      </c>
      <c r="H2152" s="37" t="s">
        <v>5805</v>
      </c>
      <c r="I2152" s="37">
        <v>4</v>
      </c>
      <c r="J2152" s="37" t="s">
        <v>5805</v>
      </c>
      <c r="K2152" s="37" t="s">
        <v>8013</v>
      </c>
      <c r="L2152" s="38"/>
    </row>
    <row r="2153" spans="1:12" x14ac:dyDescent="0.3">
      <c r="A2153" s="33" t="s">
        <v>5802</v>
      </c>
      <c r="B2153" s="39" t="s">
        <v>8643</v>
      </c>
      <c r="C2153" s="40" t="s">
        <v>8644</v>
      </c>
      <c r="D2153" s="278"/>
      <c r="E2153" s="271">
        <f>+E2154+E2155</f>
        <v>0</v>
      </c>
      <c r="F2153" s="37"/>
      <c r="G2153" s="37"/>
      <c r="H2153" s="37"/>
      <c r="I2153" s="37"/>
      <c r="J2153" s="37"/>
      <c r="K2153" s="37"/>
      <c r="L2153" s="38"/>
    </row>
    <row r="2154" spans="1:12" x14ac:dyDescent="0.3">
      <c r="A2154" s="85" t="s">
        <v>5803</v>
      </c>
      <c r="B2154" s="86" t="s">
        <v>1998</v>
      </c>
      <c r="C2154" s="87" t="s">
        <v>8645</v>
      </c>
      <c r="D2154" s="278"/>
      <c r="E2154" s="270">
        <f>+'Res pass e impegni plur'!E267</f>
        <v>0</v>
      </c>
      <c r="F2154" s="37" t="s">
        <v>7970</v>
      </c>
      <c r="G2154" s="37" t="s">
        <v>7959</v>
      </c>
      <c r="H2154" s="37" t="s">
        <v>5805</v>
      </c>
      <c r="I2154" s="37">
        <v>4</v>
      </c>
      <c r="J2154" s="37" t="s">
        <v>5805</v>
      </c>
      <c r="K2154" s="37" t="s">
        <v>8013</v>
      </c>
      <c r="L2154" s="38"/>
    </row>
    <row r="2155" spans="1:12" x14ac:dyDescent="0.3">
      <c r="A2155" s="85" t="s">
        <v>5803</v>
      </c>
      <c r="B2155" s="86" t="s">
        <v>2000</v>
      </c>
      <c r="C2155" s="87" t="s">
        <v>8646</v>
      </c>
      <c r="D2155" s="278"/>
      <c r="E2155" s="270">
        <f>+'Res pass e impegni plur'!E268</f>
        <v>0</v>
      </c>
      <c r="F2155" s="37" t="s">
        <v>7970</v>
      </c>
      <c r="G2155" s="37" t="s">
        <v>7959</v>
      </c>
      <c r="H2155" s="37" t="s">
        <v>5805</v>
      </c>
      <c r="I2155" s="37">
        <v>4</v>
      </c>
      <c r="J2155" s="37" t="s">
        <v>5805</v>
      </c>
      <c r="K2155" s="37" t="s">
        <v>8013</v>
      </c>
      <c r="L2155" s="38"/>
    </row>
    <row r="2156" spans="1:12" x14ac:dyDescent="0.3">
      <c r="A2156" s="33" t="s">
        <v>5802</v>
      </c>
      <c r="B2156" s="39" t="s">
        <v>8647</v>
      </c>
      <c r="C2156" s="40" t="s">
        <v>8648</v>
      </c>
      <c r="D2156" s="278"/>
      <c r="E2156" s="271">
        <f>+E2157</f>
        <v>0</v>
      </c>
      <c r="F2156" s="37"/>
      <c r="G2156" s="37"/>
      <c r="H2156" s="37"/>
      <c r="I2156" s="37"/>
      <c r="J2156" s="37"/>
      <c r="K2156" s="37"/>
      <c r="L2156" s="38"/>
    </row>
    <row r="2157" spans="1:12" x14ac:dyDescent="0.3">
      <c r="A2157" s="85" t="s">
        <v>5803</v>
      </c>
      <c r="B2157" s="86" t="s">
        <v>2008</v>
      </c>
      <c r="C2157" s="87" t="s">
        <v>8649</v>
      </c>
      <c r="D2157" s="278"/>
      <c r="E2157" s="270">
        <f>+'Res pass e impegni plur'!E271</f>
        <v>0</v>
      </c>
      <c r="F2157" s="37" t="s">
        <v>7970</v>
      </c>
      <c r="G2157" s="37" t="s">
        <v>7959</v>
      </c>
      <c r="H2157" s="37" t="s">
        <v>5805</v>
      </c>
      <c r="I2157" s="37">
        <v>4</v>
      </c>
      <c r="J2157" s="37" t="s">
        <v>5805</v>
      </c>
      <c r="K2157" s="37" t="s">
        <v>8013</v>
      </c>
      <c r="L2157" s="38"/>
    </row>
    <row r="2158" spans="1:12" x14ac:dyDescent="0.3">
      <c r="A2158" s="33" t="s">
        <v>5802</v>
      </c>
      <c r="B2158" s="39" t="s">
        <v>8650</v>
      </c>
      <c r="C2158" s="40" t="s">
        <v>8651</v>
      </c>
      <c r="D2158" s="278"/>
      <c r="E2158" s="271">
        <f>+E2159</f>
        <v>0</v>
      </c>
      <c r="F2158" s="37"/>
      <c r="G2158" s="37"/>
      <c r="H2158" s="37"/>
      <c r="I2158" s="37"/>
      <c r="J2158" s="37"/>
      <c r="K2158" s="37"/>
      <c r="L2158" s="38"/>
    </row>
    <row r="2159" spans="1:12" x14ac:dyDescent="0.3">
      <c r="A2159" s="85" t="s">
        <v>5803</v>
      </c>
      <c r="B2159" s="86" t="s">
        <v>2010</v>
      </c>
      <c r="C2159" s="87" t="s">
        <v>8652</v>
      </c>
      <c r="D2159" s="278"/>
      <c r="E2159" s="270">
        <f>+'Res pass e impegni plur'!E272</f>
        <v>0</v>
      </c>
      <c r="F2159" s="37" t="s">
        <v>7970</v>
      </c>
      <c r="G2159" s="37" t="s">
        <v>7959</v>
      </c>
      <c r="H2159" s="37" t="s">
        <v>5805</v>
      </c>
      <c r="I2159" s="37">
        <v>4</v>
      </c>
      <c r="J2159" s="37" t="s">
        <v>5805</v>
      </c>
      <c r="K2159" s="37" t="s">
        <v>8013</v>
      </c>
      <c r="L2159" s="38"/>
    </row>
    <row r="2160" spans="1:12" x14ac:dyDescent="0.3">
      <c r="A2160" s="33" t="s">
        <v>5802</v>
      </c>
      <c r="B2160" s="39" t="s">
        <v>8653</v>
      </c>
      <c r="C2160" s="40" t="s">
        <v>8654</v>
      </c>
      <c r="D2160" s="278"/>
      <c r="E2160" s="271">
        <f>+E2161</f>
        <v>0</v>
      </c>
      <c r="F2160" s="37"/>
      <c r="G2160" s="37"/>
      <c r="H2160" s="37"/>
      <c r="I2160" s="37"/>
      <c r="J2160" s="37"/>
      <c r="K2160" s="37"/>
      <c r="L2160" s="38"/>
    </row>
    <row r="2161" spans="1:12" x14ac:dyDescent="0.3">
      <c r="A2161" s="85" t="s">
        <v>5803</v>
      </c>
      <c r="B2161" s="86" t="s">
        <v>2014</v>
      </c>
      <c r="C2161" s="87" t="s">
        <v>8655</v>
      </c>
      <c r="D2161" s="278"/>
      <c r="E2161" s="270">
        <f>+'Res pass e impegni plur'!E274</f>
        <v>0</v>
      </c>
      <c r="F2161" s="37" t="s">
        <v>7970</v>
      </c>
      <c r="G2161" s="37" t="s">
        <v>7959</v>
      </c>
      <c r="H2161" s="37" t="s">
        <v>5805</v>
      </c>
      <c r="I2161" s="37">
        <v>4</v>
      </c>
      <c r="J2161" s="37" t="s">
        <v>5805</v>
      </c>
      <c r="K2161" s="37" t="s">
        <v>8013</v>
      </c>
      <c r="L2161" s="38"/>
    </row>
    <row r="2162" spans="1:12" x14ac:dyDescent="0.3">
      <c r="A2162" s="33" t="s">
        <v>5802</v>
      </c>
      <c r="B2162" s="39" t="s">
        <v>8656</v>
      </c>
      <c r="C2162" s="40" t="s">
        <v>8657</v>
      </c>
      <c r="D2162" s="278"/>
      <c r="E2162" s="271">
        <f>+E2163</f>
        <v>0</v>
      </c>
      <c r="F2162" s="37"/>
      <c r="G2162" s="37"/>
      <c r="H2162" s="37"/>
      <c r="I2162" s="37"/>
      <c r="J2162" s="37"/>
      <c r="K2162" s="37"/>
      <c r="L2162" s="38"/>
    </row>
    <row r="2163" spans="1:12" x14ac:dyDescent="0.3">
      <c r="A2163" s="85" t="s">
        <v>5803</v>
      </c>
      <c r="B2163" s="86" t="s">
        <v>2012</v>
      </c>
      <c r="C2163" s="87" t="s">
        <v>8658</v>
      </c>
      <c r="D2163" s="278"/>
      <c r="E2163" s="270">
        <f>+'Res pass e impegni plur'!E273</f>
        <v>0</v>
      </c>
      <c r="F2163" s="37" t="s">
        <v>7970</v>
      </c>
      <c r="G2163" s="37" t="s">
        <v>7959</v>
      </c>
      <c r="H2163" s="37" t="s">
        <v>5805</v>
      </c>
      <c r="I2163" s="37">
        <v>4</v>
      </c>
      <c r="J2163" s="37" t="s">
        <v>5805</v>
      </c>
      <c r="K2163" s="37" t="s">
        <v>8013</v>
      </c>
      <c r="L2163" s="38"/>
    </row>
    <row r="2164" spans="1:12" x14ac:dyDescent="0.3">
      <c r="A2164" s="27" t="s">
        <v>5800</v>
      </c>
      <c r="B2164" s="28" t="s">
        <v>8659</v>
      </c>
      <c r="C2164" s="29" t="s">
        <v>8660</v>
      </c>
      <c r="D2164" s="407"/>
      <c r="E2164" s="320">
        <f>+E2165+E2205+E2210</f>
        <v>0</v>
      </c>
      <c r="F2164" s="31"/>
      <c r="G2164" s="31"/>
      <c r="H2164" s="31"/>
      <c r="I2164" s="31"/>
      <c r="J2164" s="31"/>
      <c r="K2164" s="31"/>
      <c r="L2164" s="32"/>
    </row>
    <row r="2165" spans="1:12" x14ac:dyDescent="0.3">
      <c r="A2165" s="33" t="s">
        <v>5801</v>
      </c>
      <c r="B2165" s="34" t="s">
        <v>8661</v>
      </c>
      <c r="C2165" s="35" t="s">
        <v>8662</v>
      </c>
      <c r="D2165" s="407"/>
      <c r="E2165" s="321">
        <f>+E2166+E2180+E2201</f>
        <v>0</v>
      </c>
      <c r="F2165" s="37"/>
      <c r="G2165" s="37"/>
      <c r="H2165" s="37"/>
      <c r="I2165" s="37"/>
      <c r="J2165" s="37"/>
      <c r="K2165" s="37"/>
      <c r="L2165" s="38"/>
    </row>
    <row r="2166" spans="1:12" x14ac:dyDescent="0.3">
      <c r="A2166" s="33" t="s">
        <v>5802</v>
      </c>
      <c r="B2166" s="39" t="s">
        <v>8663</v>
      </c>
      <c r="C2166" s="40" t="s">
        <v>8664</v>
      </c>
      <c r="D2166" s="278"/>
      <c r="E2166" s="271">
        <f>SUM(E2167:E2179)</f>
        <v>0</v>
      </c>
      <c r="F2166" s="37"/>
      <c r="G2166" s="37"/>
      <c r="H2166" s="37"/>
      <c r="I2166" s="37"/>
      <c r="J2166" s="37"/>
      <c r="K2166" s="37"/>
      <c r="L2166" s="38"/>
    </row>
    <row r="2167" spans="1:12" x14ac:dyDescent="0.3">
      <c r="A2167" s="85" t="s">
        <v>5803</v>
      </c>
      <c r="B2167" s="86" t="s">
        <v>3138</v>
      </c>
      <c r="C2167" s="87" t="s">
        <v>8665</v>
      </c>
      <c r="D2167" s="278"/>
      <c r="E2167" s="270">
        <f>+'Res pass e impegni plur'!E1169</f>
        <v>0</v>
      </c>
      <c r="F2167" s="37" t="s">
        <v>7970</v>
      </c>
      <c r="G2167" s="37" t="s">
        <v>7959</v>
      </c>
      <c r="H2167" s="37" t="s">
        <v>5805</v>
      </c>
      <c r="I2167" s="37">
        <v>4</v>
      </c>
      <c r="J2167" s="37" t="s">
        <v>5805</v>
      </c>
      <c r="K2167" s="37" t="s">
        <v>6220</v>
      </c>
      <c r="L2167" s="38"/>
    </row>
    <row r="2168" spans="1:12" x14ac:dyDescent="0.3">
      <c r="A2168" s="85" t="s">
        <v>5803</v>
      </c>
      <c r="B2168" s="86" t="s">
        <v>3140</v>
      </c>
      <c r="C2168" s="87" t="s">
        <v>8666</v>
      </c>
      <c r="D2168" s="278"/>
      <c r="E2168" s="270">
        <f>+'Res pass e impegni plur'!E1170</f>
        <v>0</v>
      </c>
      <c r="F2168" s="37" t="s">
        <v>7970</v>
      </c>
      <c r="G2168" s="37" t="s">
        <v>7959</v>
      </c>
      <c r="H2168" s="37" t="s">
        <v>5805</v>
      </c>
      <c r="I2168" s="37">
        <v>4</v>
      </c>
      <c r="J2168" s="37" t="s">
        <v>5805</v>
      </c>
      <c r="K2168" s="37" t="s">
        <v>6220</v>
      </c>
      <c r="L2168" s="38"/>
    </row>
    <row r="2169" spans="1:12" x14ac:dyDescent="0.3">
      <c r="A2169" s="85" t="s">
        <v>5803</v>
      </c>
      <c r="B2169" s="86" t="s">
        <v>3142</v>
      </c>
      <c r="C2169" s="87" t="s">
        <v>8667</v>
      </c>
      <c r="D2169" s="278"/>
      <c r="E2169" s="270">
        <f>+'Res pass e impegni plur'!E1171</f>
        <v>0</v>
      </c>
      <c r="F2169" s="37" t="s">
        <v>7970</v>
      </c>
      <c r="G2169" s="37" t="s">
        <v>7959</v>
      </c>
      <c r="H2169" s="37" t="s">
        <v>5805</v>
      </c>
      <c r="I2169" s="37">
        <v>4</v>
      </c>
      <c r="J2169" s="37" t="s">
        <v>5805</v>
      </c>
      <c r="K2169" s="37" t="s">
        <v>6220</v>
      </c>
      <c r="L2169" s="38"/>
    </row>
    <row r="2170" spans="1:12" x14ac:dyDescent="0.3">
      <c r="A2170" s="85" t="s">
        <v>5803</v>
      </c>
      <c r="B2170" s="86" t="s">
        <v>3144</v>
      </c>
      <c r="C2170" s="87" t="s">
        <v>8668</v>
      </c>
      <c r="D2170" s="278"/>
      <c r="E2170" s="270">
        <f>+'Res pass e impegni plur'!E1172</f>
        <v>0</v>
      </c>
      <c r="F2170" s="37" t="s">
        <v>7970</v>
      </c>
      <c r="G2170" s="37" t="s">
        <v>7959</v>
      </c>
      <c r="H2170" s="37" t="s">
        <v>5805</v>
      </c>
      <c r="I2170" s="37">
        <v>4</v>
      </c>
      <c r="J2170" s="37" t="s">
        <v>5805</v>
      </c>
      <c r="K2170" s="37" t="s">
        <v>6220</v>
      </c>
      <c r="L2170" s="38"/>
    </row>
    <row r="2171" spans="1:12" x14ac:dyDescent="0.3">
      <c r="A2171" s="85" t="s">
        <v>5803</v>
      </c>
      <c r="B2171" s="86" t="s">
        <v>3146</v>
      </c>
      <c r="C2171" s="87" t="s">
        <v>8669</v>
      </c>
      <c r="D2171" s="278"/>
      <c r="E2171" s="270">
        <f>+'Res pass e impegni plur'!E1173</f>
        <v>0</v>
      </c>
      <c r="F2171" s="37" t="s">
        <v>7970</v>
      </c>
      <c r="G2171" s="37" t="s">
        <v>7959</v>
      </c>
      <c r="H2171" s="37" t="s">
        <v>5805</v>
      </c>
      <c r="I2171" s="37">
        <v>4</v>
      </c>
      <c r="J2171" s="37" t="s">
        <v>5805</v>
      </c>
      <c r="K2171" s="37" t="s">
        <v>6220</v>
      </c>
      <c r="L2171" s="38"/>
    </row>
    <row r="2172" spans="1:12" x14ac:dyDescent="0.3">
      <c r="A2172" s="85" t="s">
        <v>5803</v>
      </c>
      <c r="B2172" s="86" t="s">
        <v>3148</v>
      </c>
      <c r="C2172" s="87" t="s">
        <v>8670</v>
      </c>
      <c r="D2172" s="278"/>
      <c r="E2172" s="270">
        <f>+'Res pass e impegni plur'!E1174</f>
        <v>0</v>
      </c>
      <c r="F2172" s="37" t="s">
        <v>7970</v>
      </c>
      <c r="G2172" s="37" t="s">
        <v>7959</v>
      </c>
      <c r="H2172" s="37" t="s">
        <v>5805</v>
      </c>
      <c r="I2172" s="37">
        <v>4</v>
      </c>
      <c r="J2172" s="37" t="s">
        <v>5805</v>
      </c>
      <c r="K2172" s="37" t="s">
        <v>6220</v>
      </c>
      <c r="L2172" s="38"/>
    </row>
    <row r="2173" spans="1:12" x14ac:dyDescent="0.3">
      <c r="A2173" s="85" t="s">
        <v>5803</v>
      </c>
      <c r="B2173" s="86" t="s">
        <v>3150</v>
      </c>
      <c r="C2173" s="87" t="s">
        <v>8671</v>
      </c>
      <c r="D2173" s="278"/>
      <c r="E2173" s="270">
        <f>+'Res pass e impegni plur'!E1175</f>
        <v>0</v>
      </c>
      <c r="F2173" s="37" t="s">
        <v>7970</v>
      </c>
      <c r="G2173" s="37" t="s">
        <v>7959</v>
      </c>
      <c r="H2173" s="37" t="s">
        <v>5805</v>
      </c>
      <c r="I2173" s="37">
        <v>4</v>
      </c>
      <c r="J2173" s="37" t="s">
        <v>5805</v>
      </c>
      <c r="K2173" s="37" t="s">
        <v>6220</v>
      </c>
      <c r="L2173" s="38"/>
    </row>
    <row r="2174" spans="1:12" x14ac:dyDescent="0.3">
      <c r="A2174" s="85" t="s">
        <v>5803</v>
      </c>
      <c r="B2174" s="86" t="s">
        <v>3152</v>
      </c>
      <c r="C2174" s="87" t="s">
        <v>8672</v>
      </c>
      <c r="D2174" s="278"/>
      <c r="E2174" s="270">
        <f>+'Res pass e impegni plur'!E1176</f>
        <v>0</v>
      </c>
      <c r="F2174" s="37" t="s">
        <v>7970</v>
      </c>
      <c r="G2174" s="37" t="s">
        <v>7959</v>
      </c>
      <c r="H2174" s="37" t="s">
        <v>5805</v>
      </c>
      <c r="I2174" s="37">
        <v>4</v>
      </c>
      <c r="J2174" s="37" t="s">
        <v>5805</v>
      </c>
      <c r="K2174" s="37" t="s">
        <v>6220</v>
      </c>
      <c r="L2174" s="38"/>
    </row>
    <row r="2175" spans="1:12" x14ac:dyDescent="0.3">
      <c r="A2175" s="85" t="s">
        <v>5803</v>
      </c>
      <c r="B2175" s="86" t="s">
        <v>3154</v>
      </c>
      <c r="C2175" s="87" t="s">
        <v>8673</v>
      </c>
      <c r="D2175" s="278"/>
      <c r="E2175" s="270">
        <f>+'Res pass e impegni plur'!E1177</f>
        <v>0</v>
      </c>
      <c r="F2175" s="37" t="s">
        <v>7970</v>
      </c>
      <c r="G2175" s="37" t="s">
        <v>7959</v>
      </c>
      <c r="H2175" s="37" t="s">
        <v>5805</v>
      </c>
      <c r="I2175" s="37">
        <v>4</v>
      </c>
      <c r="J2175" s="37" t="s">
        <v>5805</v>
      </c>
      <c r="K2175" s="37" t="s">
        <v>6220</v>
      </c>
      <c r="L2175" s="38"/>
    </row>
    <row r="2176" spans="1:12" x14ac:dyDescent="0.3">
      <c r="A2176" s="85" t="s">
        <v>5803</v>
      </c>
      <c r="B2176" s="86" t="s">
        <v>3156</v>
      </c>
      <c r="C2176" s="87" t="s">
        <v>8674</v>
      </c>
      <c r="D2176" s="278"/>
      <c r="E2176" s="270">
        <f>+'Res pass e impegni plur'!E1178</f>
        <v>0</v>
      </c>
      <c r="F2176" s="37" t="s">
        <v>7970</v>
      </c>
      <c r="G2176" s="37" t="s">
        <v>7959</v>
      </c>
      <c r="H2176" s="37" t="s">
        <v>5805</v>
      </c>
      <c r="I2176" s="37">
        <v>4</v>
      </c>
      <c r="J2176" s="37" t="s">
        <v>5805</v>
      </c>
      <c r="K2176" s="37" t="s">
        <v>6220</v>
      </c>
      <c r="L2176" s="38"/>
    </row>
    <row r="2177" spans="1:12" ht="21.6" x14ac:dyDescent="0.3">
      <c r="A2177" s="85" t="s">
        <v>5803</v>
      </c>
      <c r="B2177" s="86" t="s">
        <v>3158</v>
      </c>
      <c r="C2177" s="87" t="s">
        <v>8675</v>
      </c>
      <c r="D2177" s="278"/>
      <c r="E2177" s="270">
        <f>+'Res pass e impegni plur'!E1179</f>
        <v>0</v>
      </c>
      <c r="F2177" s="37" t="s">
        <v>7970</v>
      </c>
      <c r="G2177" s="37" t="s">
        <v>7959</v>
      </c>
      <c r="H2177" s="37" t="s">
        <v>5805</v>
      </c>
      <c r="I2177" s="37">
        <v>4</v>
      </c>
      <c r="J2177" s="37" t="s">
        <v>5805</v>
      </c>
      <c r="K2177" s="37" t="s">
        <v>6220</v>
      </c>
      <c r="L2177" s="38"/>
    </row>
    <row r="2178" spans="1:12" ht="21.6" x14ac:dyDescent="0.3">
      <c r="A2178" s="85" t="s">
        <v>5803</v>
      </c>
      <c r="B2178" s="86" t="s">
        <v>3160</v>
      </c>
      <c r="C2178" s="87" t="s">
        <v>8676</v>
      </c>
      <c r="D2178" s="278"/>
      <c r="E2178" s="270">
        <f>+'Res pass e impegni plur'!E1180</f>
        <v>0</v>
      </c>
      <c r="F2178" s="37" t="s">
        <v>7970</v>
      </c>
      <c r="G2178" s="37" t="s">
        <v>7959</v>
      </c>
      <c r="H2178" s="37" t="s">
        <v>5805</v>
      </c>
      <c r="I2178" s="37">
        <v>4</v>
      </c>
      <c r="J2178" s="37" t="s">
        <v>5805</v>
      </c>
      <c r="K2178" s="37" t="s">
        <v>6220</v>
      </c>
      <c r="L2178" s="38"/>
    </row>
    <row r="2179" spans="1:12" x14ac:dyDescent="0.3">
      <c r="A2179" s="85" t="s">
        <v>5803</v>
      </c>
      <c r="B2179" s="86" t="s">
        <v>3162</v>
      </c>
      <c r="C2179" s="87" t="s">
        <v>8677</v>
      </c>
      <c r="D2179" s="278"/>
      <c r="E2179" s="270">
        <f>+'Res pass e impegni plur'!E1181</f>
        <v>0</v>
      </c>
      <c r="F2179" s="37" t="s">
        <v>7970</v>
      </c>
      <c r="G2179" s="37" t="s">
        <v>7959</v>
      </c>
      <c r="H2179" s="37" t="s">
        <v>5805</v>
      </c>
      <c r="I2179" s="37">
        <v>4</v>
      </c>
      <c r="J2179" s="37" t="s">
        <v>5805</v>
      </c>
      <c r="K2179" s="37" t="s">
        <v>6220</v>
      </c>
      <c r="L2179" s="38"/>
    </row>
    <row r="2180" spans="1:12" x14ac:dyDescent="0.3">
      <c r="A2180" s="33" t="s">
        <v>5802</v>
      </c>
      <c r="B2180" s="39" t="s">
        <v>8678</v>
      </c>
      <c r="C2180" s="40" t="s">
        <v>8679</v>
      </c>
      <c r="D2180" s="278"/>
      <c r="E2180" s="271">
        <f>SUM(E2181:E2200)</f>
        <v>0</v>
      </c>
      <c r="F2180" s="37"/>
      <c r="G2180" s="37"/>
      <c r="H2180" s="37"/>
      <c r="I2180" s="37"/>
      <c r="J2180" s="37"/>
      <c r="K2180" s="37"/>
      <c r="L2180" s="38"/>
    </row>
    <row r="2181" spans="1:12" x14ac:dyDescent="0.3">
      <c r="A2181" s="85" t="s">
        <v>5803</v>
      </c>
      <c r="B2181" s="86" t="s">
        <v>3164</v>
      </c>
      <c r="C2181" s="87" t="s">
        <v>8680</v>
      </c>
      <c r="D2181" s="278"/>
      <c r="E2181" s="270">
        <f>+'Res pass e impegni plur'!E1182</f>
        <v>0</v>
      </c>
      <c r="F2181" s="37" t="s">
        <v>7970</v>
      </c>
      <c r="G2181" s="37" t="s">
        <v>7959</v>
      </c>
      <c r="H2181" s="37" t="s">
        <v>5805</v>
      </c>
      <c r="I2181" s="37">
        <v>4</v>
      </c>
      <c r="J2181" s="37" t="s">
        <v>5805</v>
      </c>
      <c r="K2181" s="37" t="s">
        <v>6220</v>
      </c>
      <c r="L2181" s="38"/>
    </row>
    <row r="2182" spans="1:12" x14ac:dyDescent="0.3">
      <c r="A2182" s="85" t="s">
        <v>5803</v>
      </c>
      <c r="B2182" s="86" t="s">
        <v>3166</v>
      </c>
      <c r="C2182" s="87" t="s">
        <v>8681</v>
      </c>
      <c r="D2182" s="278"/>
      <c r="E2182" s="270">
        <f>+'Res pass e impegni plur'!E1183</f>
        <v>0</v>
      </c>
      <c r="F2182" s="37" t="s">
        <v>7970</v>
      </c>
      <c r="G2182" s="37" t="s">
        <v>7959</v>
      </c>
      <c r="H2182" s="37" t="s">
        <v>5805</v>
      </c>
      <c r="I2182" s="37">
        <v>4</v>
      </c>
      <c r="J2182" s="37" t="s">
        <v>5805</v>
      </c>
      <c r="K2182" s="37" t="s">
        <v>6220</v>
      </c>
      <c r="L2182" s="38"/>
    </row>
    <row r="2183" spans="1:12" x14ac:dyDescent="0.3">
      <c r="A2183" s="85" t="s">
        <v>5803</v>
      </c>
      <c r="B2183" s="86" t="s">
        <v>3168</v>
      </c>
      <c r="C2183" s="87" t="s">
        <v>8682</v>
      </c>
      <c r="D2183" s="278"/>
      <c r="E2183" s="270">
        <f>+'Res pass e impegni plur'!E1184</f>
        <v>0</v>
      </c>
      <c r="F2183" s="37" t="s">
        <v>7970</v>
      </c>
      <c r="G2183" s="37" t="s">
        <v>7959</v>
      </c>
      <c r="H2183" s="37" t="s">
        <v>5805</v>
      </c>
      <c r="I2183" s="37">
        <v>4</v>
      </c>
      <c r="J2183" s="37" t="s">
        <v>5805</v>
      </c>
      <c r="K2183" s="37" t="s">
        <v>6220</v>
      </c>
      <c r="L2183" s="38"/>
    </row>
    <row r="2184" spans="1:12" x14ac:dyDescent="0.3">
      <c r="A2184" s="85" t="s">
        <v>5803</v>
      </c>
      <c r="B2184" s="86" t="s">
        <v>3170</v>
      </c>
      <c r="C2184" s="87" t="s">
        <v>8683</v>
      </c>
      <c r="D2184" s="278"/>
      <c r="E2184" s="270">
        <f>+'Res pass e impegni plur'!E1185</f>
        <v>0</v>
      </c>
      <c r="F2184" s="37" t="s">
        <v>7970</v>
      </c>
      <c r="G2184" s="37" t="s">
        <v>7959</v>
      </c>
      <c r="H2184" s="37" t="s">
        <v>5805</v>
      </c>
      <c r="I2184" s="37">
        <v>4</v>
      </c>
      <c r="J2184" s="37" t="s">
        <v>5805</v>
      </c>
      <c r="K2184" s="37" t="s">
        <v>6220</v>
      </c>
      <c r="L2184" s="38"/>
    </row>
    <row r="2185" spans="1:12" x14ac:dyDescent="0.3">
      <c r="A2185" s="85" t="s">
        <v>5803</v>
      </c>
      <c r="B2185" s="86" t="s">
        <v>3172</v>
      </c>
      <c r="C2185" s="87" t="s">
        <v>8684</v>
      </c>
      <c r="D2185" s="278"/>
      <c r="E2185" s="270">
        <f>+'Res pass e impegni plur'!E1186</f>
        <v>0</v>
      </c>
      <c r="F2185" s="37" t="s">
        <v>7970</v>
      </c>
      <c r="G2185" s="37" t="s">
        <v>7959</v>
      </c>
      <c r="H2185" s="37" t="s">
        <v>5805</v>
      </c>
      <c r="I2185" s="37">
        <v>4</v>
      </c>
      <c r="J2185" s="37" t="s">
        <v>5805</v>
      </c>
      <c r="K2185" s="37" t="s">
        <v>6220</v>
      </c>
      <c r="L2185" s="38"/>
    </row>
    <row r="2186" spans="1:12" x14ac:dyDescent="0.3">
      <c r="A2186" s="85" t="s">
        <v>5803</v>
      </c>
      <c r="B2186" s="86" t="s">
        <v>3174</v>
      </c>
      <c r="C2186" s="87" t="s">
        <v>8685</v>
      </c>
      <c r="D2186" s="278"/>
      <c r="E2186" s="270">
        <f>+'Res pass e impegni plur'!E1187</f>
        <v>0</v>
      </c>
      <c r="F2186" s="37" t="s">
        <v>7970</v>
      </c>
      <c r="G2186" s="37" t="s">
        <v>7959</v>
      </c>
      <c r="H2186" s="37" t="s">
        <v>5805</v>
      </c>
      <c r="I2186" s="37">
        <v>4</v>
      </c>
      <c r="J2186" s="37" t="s">
        <v>5805</v>
      </c>
      <c r="K2186" s="37" t="s">
        <v>6220</v>
      </c>
      <c r="L2186" s="38"/>
    </row>
    <row r="2187" spans="1:12" x14ac:dyDescent="0.3">
      <c r="A2187" s="85" t="s">
        <v>5803</v>
      </c>
      <c r="B2187" s="86" t="s">
        <v>3176</v>
      </c>
      <c r="C2187" s="87" t="s">
        <v>8686</v>
      </c>
      <c r="D2187" s="278"/>
      <c r="E2187" s="270">
        <f>+'Res pass e impegni plur'!E1188</f>
        <v>0</v>
      </c>
      <c r="F2187" s="37" t="s">
        <v>7970</v>
      </c>
      <c r="G2187" s="37" t="s">
        <v>7959</v>
      </c>
      <c r="H2187" s="37" t="s">
        <v>5805</v>
      </c>
      <c r="I2187" s="37">
        <v>4</v>
      </c>
      <c r="J2187" s="37" t="s">
        <v>5805</v>
      </c>
      <c r="K2187" s="37" t="s">
        <v>6220</v>
      </c>
      <c r="L2187" s="38"/>
    </row>
    <row r="2188" spans="1:12" x14ac:dyDescent="0.3">
      <c r="A2188" s="85" t="s">
        <v>5803</v>
      </c>
      <c r="B2188" s="86" t="s">
        <v>3178</v>
      </c>
      <c r="C2188" s="87" t="s">
        <v>8687</v>
      </c>
      <c r="D2188" s="278"/>
      <c r="E2188" s="270">
        <f>+'Res pass e impegni plur'!E1189</f>
        <v>0</v>
      </c>
      <c r="F2188" s="37" t="s">
        <v>7970</v>
      </c>
      <c r="G2188" s="37" t="s">
        <v>7959</v>
      </c>
      <c r="H2188" s="37" t="s">
        <v>5805</v>
      </c>
      <c r="I2188" s="37">
        <v>4</v>
      </c>
      <c r="J2188" s="37" t="s">
        <v>5805</v>
      </c>
      <c r="K2188" s="37" t="s">
        <v>6220</v>
      </c>
      <c r="L2188" s="38"/>
    </row>
    <row r="2189" spans="1:12" ht="21.6" x14ac:dyDescent="0.3">
      <c r="A2189" s="85" t="s">
        <v>5803</v>
      </c>
      <c r="B2189" s="86" t="s">
        <v>3180</v>
      </c>
      <c r="C2189" s="87" t="s">
        <v>8688</v>
      </c>
      <c r="D2189" s="278"/>
      <c r="E2189" s="270">
        <f>+'Res pass e impegni plur'!E1190</f>
        <v>0</v>
      </c>
      <c r="F2189" s="37" t="s">
        <v>7970</v>
      </c>
      <c r="G2189" s="37" t="s">
        <v>7959</v>
      </c>
      <c r="H2189" s="37" t="s">
        <v>5805</v>
      </c>
      <c r="I2189" s="37">
        <v>4</v>
      </c>
      <c r="J2189" s="37" t="s">
        <v>5805</v>
      </c>
      <c r="K2189" s="37" t="s">
        <v>6220</v>
      </c>
      <c r="L2189" s="38"/>
    </row>
    <row r="2190" spans="1:12" x14ac:dyDescent="0.3">
      <c r="A2190" s="85" t="s">
        <v>5803</v>
      </c>
      <c r="B2190" s="86" t="s">
        <v>3182</v>
      </c>
      <c r="C2190" s="87" t="s">
        <v>8689</v>
      </c>
      <c r="D2190" s="278"/>
      <c r="E2190" s="270">
        <f>+'Res pass e impegni plur'!E1191</f>
        <v>0</v>
      </c>
      <c r="F2190" s="37" t="s">
        <v>7970</v>
      </c>
      <c r="G2190" s="37" t="s">
        <v>7959</v>
      </c>
      <c r="H2190" s="37" t="s">
        <v>5805</v>
      </c>
      <c r="I2190" s="37">
        <v>4</v>
      </c>
      <c r="J2190" s="37" t="s">
        <v>5805</v>
      </c>
      <c r="K2190" s="37" t="s">
        <v>6220</v>
      </c>
      <c r="L2190" s="38"/>
    </row>
    <row r="2191" spans="1:12" x14ac:dyDescent="0.3">
      <c r="A2191" s="85" t="s">
        <v>5803</v>
      </c>
      <c r="B2191" s="86" t="s">
        <v>3184</v>
      </c>
      <c r="C2191" s="87" t="s">
        <v>8690</v>
      </c>
      <c r="D2191" s="278"/>
      <c r="E2191" s="270">
        <f>+'Res pass e impegni plur'!E1192</f>
        <v>0</v>
      </c>
      <c r="F2191" s="37" t="s">
        <v>7970</v>
      </c>
      <c r="G2191" s="37" t="s">
        <v>7959</v>
      </c>
      <c r="H2191" s="37" t="s">
        <v>5805</v>
      </c>
      <c r="I2191" s="37">
        <v>4</v>
      </c>
      <c r="J2191" s="37" t="s">
        <v>5805</v>
      </c>
      <c r="K2191" s="37" t="s">
        <v>6220</v>
      </c>
      <c r="L2191" s="38"/>
    </row>
    <row r="2192" spans="1:12" ht="21.6" x14ac:dyDescent="0.3">
      <c r="A2192" s="85" t="s">
        <v>5803</v>
      </c>
      <c r="B2192" s="86" t="s">
        <v>3186</v>
      </c>
      <c r="C2192" s="87" t="s">
        <v>8691</v>
      </c>
      <c r="D2192" s="278"/>
      <c r="E2192" s="270">
        <f>+'Res pass e impegni plur'!E1193</f>
        <v>0</v>
      </c>
      <c r="F2192" s="37" t="s">
        <v>7970</v>
      </c>
      <c r="G2192" s="37" t="s">
        <v>7959</v>
      </c>
      <c r="H2192" s="37" t="s">
        <v>5805</v>
      </c>
      <c r="I2192" s="37">
        <v>4</v>
      </c>
      <c r="J2192" s="37" t="s">
        <v>5805</v>
      </c>
      <c r="K2192" s="37" t="s">
        <v>6220</v>
      </c>
      <c r="L2192" s="38"/>
    </row>
    <row r="2193" spans="1:12" x14ac:dyDescent="0.3">
      <c r="A2193" s="85" t="s">
        <v>5803</v>
      </c>
      <c r="B2193" s="86" t="s">
        <v>3188</v>
      </c>
      <c r="C2193" s="87" t="s">
        <v>8692</v>
      </c>
      <c r="D2193" s="278"/>
      <c r="E2193" s="270">
        <f>+'Res pass e impegni plur'!E1194</f>
        <v>0</v>
      </c>
      <c r="F2193" s="37" t="s">
        <v>7970</v>
      </c>
      <c r="G2193" s="37" t="s">
        <v>7959</v>
      </c>
      <c r="H2193" s="37" t="s">
        <v>5805</v>
      </c>
      <c r="I2193" s="37">
        <v>4</v>
      </c>
      <c r="J2193" s="37" t="s">
        <v>5805</v>
      </c>
      <c r="K2193" s="37" t="s">
        <v>6220</v>
      </c>
      <c r="L2193" s="38"/>
    </row>
    <row r="2194" spans="1:12" ht="21.6" x14ac:dyDescent="0.3">
      <c r="A2194" s="85" t="s">
        <v>5803</v>
      </c>
      <c r="B2194" s="86" t="s">
        <v>3190</v>
      </c>
      <c r="C2194" s="87" t="s">
        <v>8693</v>
      </c>
      <c r="D2194" s="278"/>
      <c r="E2194" s="270">
        <f>+'Res pass e impegni plur'!E1195</f>
        <v>0</v>
      </c>
      <c r="F2194" s="37" t="s">
        <v>7970</v>
      </c>
      <c r="G2194" s="37" t="s">
        <v>7959</v>
      </c>
      <c r="H2194" s="37" t="s">
        <v>5805</v>
      </c>
      <c r="I2194" s="37">
        <v>4</v>
      </c>
      <c r="J2194" s="37" t="s">
        <v>5805</v>
      </c>
      <c r="K2194" s="37" t="s">
        <v>6220</v>
      </c>
      <c r="L2194" s="38"/>
    </row>
    <row r="2195" spans="1:12" ht="21.6" x14ac:dyDescent="0.3">
      <c r="A2195" s="85" t="s">
        <v>5803</v>
      </c>
      <c r="B2195" s="86" t="s">
        <v>3192</v>
      </c>
      <c r="C2195" s="87" t="s">
        <v>8694</v>
      </c>
      <c r="D2195" s="278"/>
      <c r="E2195" s="270">
        <f>+'Res pass e impegni plur'!E1196</f>
        <v>0</v>
      </c>
      <c r="F2195" s="37" t="s">
        <v>7970</v>
      </c>
      <c r="G2195" s="37" t="s">
        <v>7959</v>
      </c>
      <c r="H2195" s="37" t="s">
        <v>5805</v>
      </c>
      <c r="I2195" s="37">
        <v>4</v>
      </c>
      <c r="J2195" s="37" t="s">
        <v>5805</v>
      </c>
      <c r="K2195" s="37" t="s">
        <v>6220</v>
      </c>
      <c r="L2195" s="38"/>
    </row>
    <row r="2196" spans="1:12" x14ac:dyDescent="0.3">
      <c r="A2196" s="85" t="s">
        <v>5803</v>
      </c>
      <c r="B2196" s="86" t="s">
        <v>3194</v>
      </c>
      <c r="C2196" s="87" t="s">
        <v>8695</v>
      </c>
      <c r="D2196" s="278"/>
      <c r="E2196" s="270">
        <f>+'Res pass e impegni plur'!E1197</f>
        <v>0</v>
      </c>
      <c r="F2196" s="37" t="s">
        <v>7970</v>
      </c>
      <c r="G2196" s="37" t="s">
        <v>7959</v>
      </c>
      <c r="H2196" s="37" t="s">
        <v>5805</v>
      </c>
      <c r="I2196" s="37">
        <v>4</v>
      </c>
      <c r="J2196" s="37" t="s">
        <v>5805</v>
      </c>
      <c r="K2196" s="37" t="s">
        <v>6220</v>
      </c>
      <c r="L2196" s="38"/>
    </row>
    <row r="2197" spans="1:12" x14ac:dyDescent="0.3">
      <c r="A2197" s="85" t="s">
        <v>5803</v>
      </c>
      <c r="B2197" s="86" t="s">
        <v>3196</v>
      </c>
      <c r="C2197" s="87" t="s">
        <v>8696</v>
      </c>
      <c r="D2197" s="278"/>
      <c r="E2197" s="270">
        <f>+'Res pass e impegni plur'!E1198</f>
        <v>0</v>
      </c>
      <c r="F2197" s="37" t="s">
        <v>7970</v>
      </c>
      <c r="G2197" s="37" t="s">
        <v>7959</v>
      </c>
      <c r="H2197" s="37" t="s">
        <v>5805</v>
      </c>
      <c r="I2197" s="37">
        <v>4</v>
      </c>
      <c r="J2197" s="37" t="s">
        <v>5805</v>
      </c>
      <c r="K2197" s="37" t="s">
        <v>6220</v>
      </c>
      <c r="L2197" s="38"/>
    </row>
    <row r="2198" spans="1:12" x14ac:dyDescent="0.3">
      <c r="A2198" s="85" t="s">
        <v>5803</v>
      </c>
      <c r="B2198" s="86" t="s">
        <v>3198</v>
      </c>
      <c r="C2198" s="87" t="s">
        <v>8697</v>
      </c>
      <c r="D2198" s="278"/>
      <c r="E2198" s="270">
        <f>+'Res pass e impegni plur'!E1199</f>
        <v>0</v>
      </c>
      <c r="F2198" s="37" t="s">
        <v>7970</v>
      </c>
      <c r="G2198" s="37" t="s">
        <v>7959</v>
      </c>
      <c r="H2198" s="37" t="s">
        <v>5805</v>
      </c>
      <c r="I2198" s="37">
        <v>4</v>
      </c>
      <c r="J2198" s="37" t="s">
        <v>5805</v>
      </c>
      <c r="K2198" s="37" t="s">
        <v>6220</v>
      </c>
      <c r="L2198" s="38"/>
    </row>
    <row r="2199" spans="1:12" ht="21.6" x14ac:dyDescent="0.3">
      <c r="A2199" s="85" t="s">
        <v>5803</v>
      </c>
      <c r="B2199" s="86" t="s">
        <v>3200</v>
      </c>
      <c r="C2199" s="87" t="s">
        <v>8698</v>
      </c>
      <c r="D2199" s="278"/>
      <c r="E2199" s="270">
        <f>+'Res pass e impegni plur'!E1200</f>
        <v>0</v>
      </c>
      <c r="F2199" s="37" t="s">
        <v>7970</v>
      </c>
      <c r="G2199" s="37" t="s">
        <v>7959</v>
      </c>
      <c r="H2199" s="37" t="s">
        <v>5805</v>
      </c>
      <c r="I2199" s="37">
        <v>4</v>
      </c>
      <c r="J2199" s="37" t="s">
        <v>5805</v>
      </c>
      <c r="K2199" s="37" t="s">
        <v>6220</v>
      </c>
      <c r="L2199" s="38"/>
    </row>
    <row r="2200" spans="1:12" x14ac:dyDescent="0.3">
      <c r="A2200" s="85" t="s">
        <v>5803</v>
      </c>
      <c r="B2200" s="86" t="s">
        <v>3202</v>
      </c>
      <c r="C2200" s="87" t="s">
        <v>8699</v>
      </c>
      <c r="D2200" s="278"/>
      <c r="E2200" s="270">
        <f>+'Res pass e impegni plur'!E1201</f>
        <v>0</v>
      </c>
      <c r="F2200" s="37" t="s">
        <v>7970</v>
      </c>
      <c r="G2200" s="37" t="s">
        <v>7959</v>
      </c>
      <c r="H2200" s="37" t="s">
        <v>5805</v>
      </c>
      <c r="I2200" s="37">
        <v>4</v>
      </c>
      <c r="J2200" s="37" t="s">
        <v>5805</v>
      </c>
      <c r="K2200" s="37" t="s">
        <v>6220</v>
      </c>
      <c r="L2200" s="38"/>
    </row>
    <row r="2201" spans="1:12" x14ac:dyDescent="0.3">
      <c r="A2201" s="33" t="s">
        <v>5802</v>
      </c>
      <c r="B2201" s="39" t="s">
        <v>8700</v>
      </c>
      <c r="C2201" s="40" t="s">
        <v>8701</v>
      </c>
      <c r="D2201" s="278"/>
      <c r="E2201" s="271">
        <f>SUM(E2202:E2204)</f>
        <v>0</v>
      </c>
      <c r="F2201" s="37"/>
      <c r="G2201" s="37"/>
      <c r="H2201" s="37"/>
      <c r="I2201" s="37"/>
      <c r="J2201" s="37"/>
      <c r="K2201" s="37"/>
      <c r="L2201" s="38"/>
    </row>
    <row r="2202" spans="1:12" x14ac:dyDescent="0.3">
      <c r="A2202" s="85" t="s">
        <v>5803</v>
      </c>
      <c r="B2202" s="86" t="s">
        <v>3204</v>
      </c>
      <c r="C2202" s="87" t="s">
        <v>8702</v>
      </c>
      <c r="D2202" s="278"/>
      <c r="E2202" s="270">
        <f>+'Res pass e impegni plur'!E1202</f>
        <v>0</v>
      </c>
      <c r="F2202" s="37" t="s">
        <v>7970</v>
      </c>
      <c r="G2202" s="37" t="s">
        <v>7959</v>
      </c>
      <c r="H2202" s="37" t="s">
        <v>5805</v>
      </c>
      <c r="I2202" s="37">
        <v>4</v>
      </c>
      <c r="J2202" s="37" t="s">
        <v>5805</v>
      </c>
      <c r="K2202" s="37" t="s">
        <v>6220</v>
      </c>
      <c r="L2202" s="38"/>
    </row>
    <row r="2203" spans="1:12" x14ac:dyDescent="0.3">
      <c r="A2203" s="85" t="s">
        <v>5803</v>
      </c>
      <c r="B2203" s="86" t="s">
        <v>3206</v>
      </c>
      <c r="C2203" s="87" t="s">
        <v>8703</v>
      </c>
      <c r="D2203" s="278"/>
      <c r="E2203" s="270">
        <f>+'Res pass e impegni plur'!E1203</f>
        <v>0</v>
      </c>
      <c r="F2203" s="37" t="s">
        <v>7970</v>
      </c>
      <c r="G2203" s="37" t="s">
        <v>7959</v>
      </c>
      <c r="H2203" s="37" t="s">
        <v>5805</v>
      </c>
      <c r="I2203" s="37">
        <v>4</v>
      </c>
      <c r="J2203" s="37" t="s">
        <v>5805</v>
      </c>
      <c r="K2203" s="37" t="s">
        <v>6220</v>
      </c>
      <c r="L2203" s="38"/>
    </row>
    <row r="2204" spans="1:12" x14ac:dyDescent="0.3">
      <c r="A2204" s="85" t="s">
        <v>5803</v>
      </c>
      <c r="B2204" s="86" t="s">
        <v>3208</v>
      </c>
      <c r="C2204" s="87" t="s">
        <v>8704</v>
      </c>
      <c r="D2204" s="278"/>
      <c r="E2204" s="270">
        <f>+'Res pass e impegni plur'!E1204</f>
        <v>0</v>
      </c>
      <c r="F2204" s="37" t="s">
        <v>7970</v>
      </c>
      <c r="G2204" s="37" t="s">
        <v>7959</v>
      </c>
      <c r="H2204" s="37" t="s">
        <v>5805</v>
      </c>
      <c r="I2204" s="37">
        <v>4</v>
      </c>
      <c r="J2204" s="37" t="s">
        <v>5805</v>
      </c>
      <c r="K2204" s="37" t="s">
        <v>6220</v>
      </c>
      <c r="L2204" s="38"/>
    </row>
    <row r="2205" spans="1:12" x14ac:dyDescent="0.3">
      <c r="A2205" s="33" t="s">
        <v>5801</v>
      </c>
      <c r="B2205" s="34" t="s">
        <v>8705</v>
      </c>
      <c r="C2205" s="35" t="s">
        <v>8706</v>
      </c>
      <c r="D2205" s="407"/>
      <c r="E2205" s="321">
        <f>+E2206</f>
        <v>0</v>
      </c>
      <c r="F2205" s="37"/>
      <c r="G2205" s="37"/>
      <c r="H2205" s="37"/>
      <c r="I2205" s="37"/>
      <c r="J2205" s="37"/>
      <c r="K2205" s="37"/>
      <c r="L2205" s="38"/>
    </row>
    <row r="2206" spans="1:12" x14ac:dyDescent="0.3">
      <c r="A2206" s="33" t="s">
        <v>5802</v>
      </c>
      <c r="B2206" s="39" t="s">
        <v>8707</v>
      </c>
      <c r="C2206" s="40" t="s">
        <v>8708</v>
      </c>
      <c r="D2206" s="278"/>
      <c r="E2206" s="271">
        <f>SUM(E2207:E2209)</f>
        <v>0</v>
      </c>
      <c r="F2206" s="37"/>
      <c r="G2206" s="37"/>
      <c r="H2206" s="37"/>
      <c r="I2206" s="37"/>
      <c r="J2206" s="37"/>
      <c r="K2206" s="37"/>
      <c r="L2206" s="38"/>
    </row>
    <row r="2207" spans="1:12" x14ac:dyDescent="0.3">
      <c r="A2207" s="85" t="s">
        <v>5803</v>
      </c>
      <c r="B2207" s="86" t="s">
        <v>3212</v>
      </c>
      <c r="C2207" s="131" t="s">
        <v>9627</v>
      </c>
      <c r="D2207" s="280"/>
      <c r="E2207" s="272">
        <f>+'Res pass e impegni plur'!E1206</f>
        <v>0</v>
      </c>
      <c r="F2207" s="37" t="s">
        <v>7970</v>
      </c>
      <c r="G2207" s="37" t="s">
        <v>7959</v>
      </c>
      <c r="H2207" s="37" t="s">
        <v>5805</v>
      </c>
      <c r="I2207" s="37">
        <v>4</v>
      </c>
      <c r="J2207" s="37" t="s">
        <v>5805</v>
      </c>
      <c r="K2207" s="37" t="s">
        <v>6225</v>
      </c>
      <c r="L2207" s="38"/>
    </row>
    <row r="2208" spans="1:12" x14ac:dyDescent="0.3">
      <c r="A2208" s="85" t="s">
        <v>5803</v>
      </c>
      <c r="B2208" s="86" t="s">
        <v>3214</v>
      </c>
      <c r="C2208" s="87" t="s">
        <v>8709</v>
      </c>
      <c r="D2208" s="278"/>
      <c r="E2208" s="272">
        <f>+'Res pass e impegni plur'!E1207</f>
        <v>0</v>
      </c>
      <c r="F2208" s="37" t="s">
        <v>7970</v>
      </c>
      <c r="G2208" s="37" t="s">
        <v>7959</v>
      </c>
      <c r="H2208" s="37" t="s">
        <v>5805</v>
      </c>
      <c r="I2208" s="37">
        <v>4</v>
      </c>
      <c r="J2208" s="37" t="s">
        <v>5805</v>
      </c>
      <c r="K2208" s="37" t="s">
        <v>6816</v>
      </c>
      <c r="L2208" s="38"/>
    </row>
    <row r="2209" spans="1:12" x14ac:dyDescent="0.3">
      <c r="A2209" s="85" t="s">
        <v>5803</v>
      </c>
      <c r="B2209" s="86" t="s">
        <v>3216</v>
      </c>
      <c r="C2209" s="87" t="s">
        <v>8710</v>
      </c>
      <c r="D2209" s="278"/>
      <c r="E2209" s="272">
        <f>+'Res pass e impegni plur'!E1208</f>
        <v>0</v>
      </c>
      <c r="F2209" s="37" t="s">
        <v>7970</v>
      </c>
      <c r="G2209" s="37" t="s">
        <v>7959</v>
      </c>
      <c r="H2209" s="37" t="s">
        <v>5805</v>
      </c>
      <c r="I2209" s="37">
        <v>4</v>
      </c>
      <c r="J2209" s="37" t="s">
        <v>5805</v>
      </c>
      <c r="K2209" s="37" t="s">
        <v>8013</v>
      </c>
      <c r="L2209" s="38"/>
    </row>
    <row r="2210" spans="1:12" x14ac:dyDescent="0.3">
      <c r="A2210" s="33" t="s">
        <v>5801</v>
      </c>
      <c r="B2210" s="34" t="s">
        <v>8711</v>
      </c>
      <c r="C2210" s="35" t="s">
        <v>8712</v>
      </c>
      <c r="D2210" s="407"/>
      <c r="E2210" s="321">
        <f>+E2211+E2213+E2215</f>
        <v>0</v>
      </c>
      <c r="F2210" s="37"/>
      <c r="G2210" s="37"/>
      <c r="H2210" s="37"/>
      <c r="I2210" s="37"/>
      <c r="J2210" s="37"/>
      <c r="K2210" s="37"/>
      <c r="L2210" s="38"/>
    </row>
    <row r="2211" spans="1:12" x14ac:dyDescent="0.3">
      <c r="A2211" s="33" t="s">
        <v>5802</v>
      </c>
      <c r="B2211" s="39" t="s">
        <v>8713</v>
      </c>
      <c r="C2211" s="40" t="s">
        <v>8714</v>
      </c>
      <c r="D2211" s="278"/>
      <c r="E2211" s="271">
        <f>+E2212</f>
        <v>0</v>
      </c>
      <c r="F2211" s="37"/>
      <c r="G2211" s="37"/>
      <c r="H2211" s="37"/>
      <c r="I2211" s="37"/>
      <c r="J2211" s="37"/>
      <c r="K2211" s="37"/>
      <c r="L2211" s="38"/>
    </row>
    <row r="2212" spans="1:12" x14ac:dyDescent="0.3">
      <c r="A2212" s="85" t="s">
        <v>5803</v>
      </c>
      <c r="B2212" s="86" t="s">
        <v>3210</v>
      </c>
      <c r="C2212" s="87" t="s">
        <v>8715</v>
      </c>
      <c r="D2212" s="278"/>
      <c r="E2212" s="270">
        <f>+'Res pass e impegni plur'!E1205</f>
        <v>0</v>
      </c>
      <c r="F2212" s="37" t="s">
        <v>7970</v>
      </c>
      <c r="G2212" s="37" t="s">
        <v>7959</v>
      </c>
      <c r="H2212" s="37" t="s">
        <v>5805</v>
      </c>
      <c r="I2212" s="37">
        <v>4</v>
      </c>
      <c r="J2212" s="37" t="s">
        <v>5805</v>
      </c>
      <c r="K2212" s="37" t="s">
        <v>8013</v>
      </c>
      <c r="L2212" s="38"/>
    </row>
    <row r="2213" spans="1:12" x14ac:dyDescent="0.3">
      <c r="A2213" s="33" t="s">
        <v>5802</v>
      </c>
      <c r="B2213" s="39" t="s">
        <v>8716</v>
      </c>
      <c r="C2213" s="40" t="s">
        <v>8717</v>
      </c>
      <c r="D2213" s="278"/>
      <c r="E2213" s="271">
        <f>+E2214</f>
        <v>0</v>
      </c>
      <c r="F2213" s="37"/>
      <c r="G2213" s="37"/>
      <c r="H2213" s="37"/>
      <c r="I2213" s="37"/>
      <c r="J2213" s="37"/>
      <c r="K2213" s="37"/>
      <c r="L2213" s="38"/>
    </row>
    <row r="2214" spans="1:12" x14ac:dyDescent="0.3">
      <c r="A2214" s="85" t="s">
        <v>5803</v>
      </c>
      <c r="B2214" s="86" t="s">
        <v>3218</v>
      </c>
      <c r="C2214" s="87" t="s">
        <v>8718</v>
      </c>
      <c r="D2214" s="278"/>
      <c r="E2214" s="270">
        <f>+'Res pass e impegni plur'!E1209</f>
        <v>0</v>
      </c>
      <c r="F2214" s="37" t="s">
        <v>7970</v>
      </c>
      <c r="G2214" s="37" t="s">
        <v>7959</v>
      </c>
      <c r="H2214" s="37" t="s">
        <v>5805</v>
      </c>
      <c r="I2214" s="37">
        <v>4</v>
      </c>
      <c r="J2214" s="37" t="s">
        <v>5805</v>
      </c>
      <c r="K2214" s="37" t="s">
        <v>8013</v>
      </c>
      <c r="L2214" s="38"/>
    </row>
    <row r="2215" spans="1:12" x14ac:dyDescent="0.3">
      <c r="A2215" s="33" t="s">
        <v>5802</v>
      </c>
      <c r="B2215" s="39" t="s">
        <v>8719</v>
      </c>
      <c r="C2215" s="40" t="s">
        <v>8720</v>
      </c>
      <c r="D2215" s="278"/>
      <c r="E2215" s="271">
        <f>+E2216</f>
        <v>0</v>
      </c>
      <c r="F2215" s="37"/>
      <c r="G2215" s="37"/>
      <c r="H2215" s="37"/>
      <c r="I2215" s="37"/>
      <c r="J2215" s="37"/>
      <c r="K2215" s="37"/>
      <c r="L2215" s="38"/>
    </row>
    <row r="2216" spans="1:12" x14ac:dyDescent="0.3">
      <c r="A2216" s="85" t="s">
        <v>5803</v>
      </c>
      <c r="B2216" s="86" t="s">
        <v>3220</v>
      </c>
      <c r="C2216" s="87" t="s">
        <v>8721</v>
      </c>
      <c r="D2216" s="278"/>
      <c r="E2216" s="270">
        <f>+'Res pass e impegni plur'!E1210</f>
        <v>0</v>
      </c>
      <c r="F2216" s="37" t="s">
        <v>7970</v>
      </c>
      <c r="G2216" s="37" t="s">
        <v>7959</v>
      </c>
      <c r="H2216" s="37" t="s">
        <v>5805</v>
      </c>
      <c r="I2216" s="37">
        <v>4</v>
      </c>
      <c r="J2216" s="37" t="s">
        <v>5805</v>
      </c>
      <c r="K2216" s="37" t="s">
        <v>8013</v>
      </c>
      <c r="L2216" s="38"/>
    </row>
    <row r="2217" spans="1:12" x14ac:dyDescent="0.3">
      <c r="A2217" s="27" t="s">
        <v>5800</v>
      </c>
      <c r="B2217" s="28" t="s">
        <v>8722</v>
      </c>
      <c r="C2217" s="29" t="s">
        <v>8723</v>
      </c>
      <c r="D2217" s="407"/>
      <c r="E2217" s="320">
        <f>+E2218+E2264+E2267+E2270</f>
        <v>0</v>
      </c>
      <c r="F2217" s="31"/>
      <c r="G2217" s="31"/>
      <c r="H2217" s="31"/>
      <c r="I2217" s="31"/>
      <c r="J2217" s="31"/>
      <c r="K2217" s="31"/>
      <c r="L2217" s="32"/>
    </row>
    <row r="2218" spans="1:12" x14ac:dyDescent="0.3">
      <c r="A2218" s="33" t="s">
        <v>5801</v>
      </c>
      <c r="B2218" s="34" t="s">
        <v>8724</v>
      </c>
      <c r="C2218" s="35" t="s">
        <v>8725</v>
      </c>
      <c r="D2218" s="407"/>
      <c r="E2218" s="321">
        <f>+E2219+E2234+E2258+E2262</f>
        <v>0</v>
      </c>
      <c r="F2218" s="37"/>
      <c r="G2218" s="37"/>
      <c r="H2218" s="37"/>
      <c r="I2218" s="37"/>
      <c r="J2218" s="37"/>
      <c r="K2218" s="37"/>
      <c r="L2218" s="38"/>
    </row>
    <row r="2219" spans="1:12" x14ac:dyDescent="0.3">
      <c r="A2219" s="33" t="s">
        <v>5802</v>
      </c>
      <c r="B2219" s="39" t="s">
        <v>8726</v>
      </c>
      <c r="C2219" s="40" t="s">
        <v>8727</v>
      </c>
      <c r="D2219" s="278"/>
      <c r="E2219" s="271">
        <f>SUM(E2220:E2233)</f>
        <v>0</v>
      </c>
      <c r="F2219" s="37"/>
      <c r="G2219" s="37"/>
      <c r="H2219" s="37"/>
      <c r="I2219" s="37"/>
      <c r="J2219" s="37"/>
      <c r="K2219" s="37"/>
      <c r="L2219" s="38"/>
    </row>
    <row r="2220" spans="1:12" x14ac:dyDescent="0.3">
      <c r="A2220" s="85" t="s">
        <v>5803</v>
      </c>
      <c r="B2220" s="86" t="s">
        <v>2388</v>
      </c>
      <c r="C2220" s="87" t="s">
        <v>8728</v>
      </c>
      <c r="D2220" s="278"/>
      <c r="E2220" s="270">
        <f>+'Res pass e impegni plur'!E528</f>
        <v>0</v>
      </c>
      <c r="F2220" s="37" t="s">
        <v>7970</v>
      </c>
      <c r="G2220" s="37" t="s">
        <v>7959</v>
      </c>
      <c r="H2220" s="37" t="s">
        <v>5805</v>
      </c>
      <c r="I2220" s="37">
        <v>4</v>
      </c>
      <c r="J2220" s="37" t="s">
        <v>5805</v>
      </c>
      <c r="K2220" s="37" t="s">
        <v>6220</v>
      </c>
      <c r="L2220" s="38"/>
    </row>
    <row r="2221" spans="1:12" x14ac:dyDescent="0.3">
      <c r="A2221" s="85" t="s">
        <v>5803</v>
      </c>
      <c r="B2221" s="86" t="s">
        <v>2390</v>
      </c>
      <c r="C2221" s="87" t="s">
        <v>8729</v>
      </c>
      <c r="D2221" s="278"/>
      <c r="E2221" s="270">
        <f>+'Res pass e impegni plur'!E529</f>
        <v>0</v>
      </c>
      <c r="F2221" s="37" t="s">
        <v>7970</v>
      </c>
      <c r="G2221" s="37" t="s">
        <v>7959</v>
      </c>
      <c r="H2221" s="37" t="s">
        <v>5805</v>
      </c>
      <c r="I2221" s="37">
        <v>4</v>
      </c>
      <c r="J2221" s="37" t="s">
        <v>5805</v>
      </c>
      <c r="K2221" s="37" t="s">
        <v>6220</v>
      </c>
      <c r="L2221" s="38"/>
    </row>
    <row r="2222" spans="1:12" x14ac:dyDescent="0.3">
      <c r="A2222" s="85" t="s">
        <v>5803</v>
      </c>
      <c r="B2222" s="86" t="s">
        <v>2392</v>
      </c>
      <c r="C2222" s="87" t="s">
        <v>8730</v>
      </c>
      <c r="D2222" s="278"/>
      <c r="E2222" s="270">
        <f>+'Res pass e impegni plur'!E530</f>
        <v>0</v>
      </c>
      <c r="F2222" s="37" t="s">
        <v>7970</v>
      </c>
      <c r="G2222" s="37" t="s">
        <v>7959</v>
      </c>
      <c r="H2222" s="37" t="s">
        <v>5805</v>
      </c>
      <c r="I2222" s="37">
        <v>4</v>
      </c>
      <c r="J2222" s="37" t="s">
        <v>5805</v>
      </c>
      <c r="K2222" s="37" t="s">
        <v>6220</v>
      </c>
      <c r="L2222" s="38"/>
    </row>
    <row r="2223" spans="1:12" x14ac:dyDescent="0.3">
      <c r="A2223" s="85" t="s">
        <v>5803</v>
      </c>
      <c r="B2223" s="86" t="s">
        <v>2394</v>
      </c>
      <c r="C2223" s="87" t="s">
        <v>8731</v>
      </c>
      <c r="D2223" s="278"/>
      <c r="E2223" s="270">
        <f>+'Res pass e impegni plur'!E531</f>
        <v>0</v>
      </c>
      <c r="F2223" s="37" t="s">
        <v>7970</v>
      </c>
      <c r="G2223" s="37" t="s">
        <v>7959</v>
      </c>
      <c r="H2223" s="37" t="s">
        <v>5805</v>
      </c>
      <c r="I2223" s="37">
        <v>4</v>
      </c>
      <c r="J2223" s="37" t="s">
        <v>5805</v>
      </c>
      <c r="K2223" s="37" t="s">
        <v>6220</v>
      </c>
      <c r="L2223" s="38"/>
    </row>
    <row r="2224" spans="1:12" x14ac:dyDescent="0.3">
      <c r="A2224" s="85" t="s">
        <v>5803</v>
      </c>
      <c r="B2224" s="86" t="s">
        <v>2396</v>
      </c>
      <c r="C2224" s="87" t="s">
        <v>8732</v>
      </c>
      <c r="D2224" s="278"/>
      <c r="E2224" s="270">
        <f>+'Res pass e impegni plur'!E532</f>
        <v>0</v>
      </c>
      <c r="F2224" s="37" t="s">
        <v>7970</v>
      </c>
      <c r="G2224" s="37" t="s">
        <v>7959</v>
      </c>
      <c r="H2224" s="37" t="s">
        <v>5805</v>
      </c>
      <c r="I2224" s="37">
        <v>4</v>
      </c>
      <c r="J2224" s="37" t="s">
        <v>5805</v>
      </c>
      <c r="K2224" s="37" t="s">
        <v>6220</v>
      </c>
      <c r="L2224" s="38"/>
    </row>
    <row r="2225" spans="1:12" x14ac:dyDescent="0.3">
      <c r="A2225" s="85" t="s">
        <v>5803</v>
      </c>
      <c r="B2225" s="86" t="s">
        <v>2398</v>
      </c>
      <c r="C2225" s="87" t="s">
        <v>8733</v>
      </c>
      <c r="D2225" s="278"/>
      <c r="E2225" s="270">
        <f>+'Res pass e impegni plur'!E533</f>
        <v>0</v>
      </c>
      <c r="F2225" s="37" t="s">
        <v>7970</v>
      </c>
      <c r="G2225" s="37" t="s">
        <v>7959</v>
      </c>
      <c r="H2225" s="37" t="s">
        <v>5805</v>
      </c>
      <c r="I2225" s="37">
        <v>4</v>
      </c>
      <c r="J2225" s="37" t="s">
        <v>5805</v>
      </c>
      <c r="K2225" s="37" t="s">
        <v>6220</v>
      </c>
      <c r="L2225" s="38"/>
    </row>
    <row r="2226" spans="1:12" x14ac:dyDescent="0.3">
      <c r="A2226" s="85" t="s">
        <v>5803</v>
      </c>
      <c r="B2226" s="86" t="s">
        <v>2400</v>
      </c>
      <c r="C2226" s="87" t="s">
        <v>8734</v>
      </c>
      <c r="D2226" s="278"/>
      <c r="E2226" s="270">
        <f>+'Res pass e impegni plur'!E534</f>
        <v>0</v>
      </c>
      <c r="F2226" s="37" t="s">
        <v>7970</v>
      </c>
      <c r="G2226" s="37" t="s">
        <v>7959</v>
      </c>
      <c r="H2226" s="37" t="s">
        <v>5805</v>
      </c>
      <c r="I2226" s="37">
        <v>4</v>
      </c>
      <c r="J2226" s="37" t="s">
        <v>5805</v>
      </c>
      <c r="K2226" s="37" t="s">
        <v>6220</v>
      </c>
      <c r="L2226" s="38"/>
    </row>
    <row r="2227" spans="1:12" x14ac:dyDescent="0.3">
      <c r="A2227" s="85" t="s">
        <v>5803</v>
      </c>
      <c r="B2227" s="86" t="s">
        <v>2402</v>
      </c>
      <c r="C2227" s="87" t="s">
        <v>8735</v>
      </c>
      <c r="D2227" s="278"/>
      <c r="E2227" s="270">
        <f>+'Res pass e impegni plur'!E535</f>
        <v>0</v>
      </c>
      <c r="F2227" s="37" t="s">
        <v>7970</v>
      </c>
      <c r="G2227" s="37" t="s">
        <v>7959</v>
      </c>
      <c r="H2227" s="37" t="s">
        <v>5805</v>
      </c>
      <c r="I2227" s="37">
        <v>4</v>
      </c>
      <c r="J2227" s="37" t="s">
        <v>5805</v>
      </c>
      <c r="K2227" s="37" t="s">
        <v>6220</v>
      </c>
      <c r="L2227" s="38"/>
    </row>
    <row r="2228" spans="1:12" x14ac:dyDescent="0.3">
      <c r="A2228" s="85" t="s">
        <v>5803</v>
      </c>
      <c r="B2228" s="86" t="s">
        <v>2404</v>
      </c>
      <c r="C2228" s="87" t="s">
        <v>8736</v>
      </c>
      <c r="D2228" s="278"/>
      <c r="E2228" s="270">
        <f>+'Res pass e impegni plur'!E536</f>
        <v>0</v>
      </c>
      <c r="F2228" s="37" t="s">
        <v>7970</v>
      </c>
      <c r="G2228" s="37" t="s">
        <v>7959</v>
      </c>
      <c r="H2228" s="37" t="s">
        <v>5805</v>
      </c>
      <c r="I2228" s="37">
        <v>4</v>
      </c>
      <c r="J2228" s="37" t="s">
        <v>5805</v>
      </c>
      <c r="K2228" s="37" t="s">
        <v>6220</v>
      </c>
      <c r="L2228" s="38"/>
    </row>
    <row r="2229" spans="1:12" x14ac:dyDescent="0.3">
      <c r="A2229" s="85" t="s">
        <v>5803</v>
      </c>
      <c r="B2229" s="86" t="s">
        <v>2406</v>
      </c>
      <c r="C2229" s="87" t="s">
        <v>8737</v>
      </c>
      <c r="D2229" s="278"/>
      <c r="E2229" s="270">
        <f>+'Res pass e impegni plur'!E537</f>
        <v>0</v>
      </c>
      <c r="F2229" s="37" t="s">
        <v>7970</v>
      </c>
      <c r="G2229" s="37" t="s">
        <v>7959</v>
      </c>
      <c r="H2229" s="37" t="s">
        <v>5805</v>
      </c>
      <c r="I2229" s="37">
        <v>4</v>
      </c>
      <c r="J2229" s="37" t="s">
        <v>5805</v>
      </c>
      <c r="K2229" s="37" t="s">
        <v>6220</v>
      </c>
      <c r="L2229" s="38"/>
    </row>
    <row r="2230" spans="1:12" x14ac:dyDescent="0.3">
      <c r="A2230" s="85" t="s">
        <v>5803</v>
      </c>
      <c r="B2230" s="86" t="s">
        <v>2408</v>
      </c>
      <c r="C2230" s="87" t="s">
        <v>8738</v>
      </c>
      <c r="D2230" s="278"/>
      <c r="E2230" s="270">
        <f>+'Res pass e impegni plur'!E538</f>
        <v>0</v>
      </c>
      <c r="F2230" s="37" t="s">
        <v>7970</v>
      </c>
      <c r="G2230" s="37" t="s">
        <v>7959</v>
      </c>
      <c r="H2230" s="37" t="s">
        <v>5805</v>
      </c>
      <c r="I2230" s="37">
        <v>4</v>
      </c>
      <c r="J2230" s="37" t="s">
        <v>5805</v>
      </c>
      <c r="K2230" s="37" t="s">
        <v>6220</v>
      </c>
      <c r="L2230" s="38"/>
    </row>
    <row r="2231" spans="1:12" ht="21.6" x14ac:dyDescent="0.3">
      <c r="A2231" s="85" t="s">
        <v>5803</v>
      </c>
      <c r="B2231" s="86" t="s">
        <v>2410</v>
      </c>
      <c r="C2231" s="87" t="s">
        <v>8739</v>
      </c>
      <c r="D2231" s="278"/>
      <c r="E2231" s="270">
        <f>+'Res pass e impegni plur'!E539</f>
        <v>0</v>
      </c>
      <c r="F2231" s="37" t="s">
        <v>7970</v>
      </c>
      <c r="G2231" s="37" t="s">
        <v>7959</v>
      </c>
      <c r="H2231" s="37" t="s">
        <v>5805</v>
      </c>
      <c r="I2231" s="37">
        <v>4</v>
      </c>
      <c r="J2231" s="37" t="s">
        <v>5805</v>
      </c>
      <c r="K2231" s="37" t="s">
        <v>6220</v>
      </c>
      <c r="L2231" s="38"/>
    </row>
    <row r="2232" spans="1:12" ht="21.6" x14ac:dyDescent="0.3">
      <c r="A2232" s="85" t="s">
        <v>5803</v>
      </c>
      <c r="B2232" s="86" t="s">
        <v>2412</v>
      </c>
      <c r="C2232" s="87" t="s">
        <v>8740</v>
      </c>
      <c r="D2232" s="278"/>
      <c r="E2232" s="270">
        <f>+'Res pass e impegni plur'!E540</f>
        <v>0</v>
      </c>
      <c r="F2232" s="37" t="s">
        <v>7970</v>
      </c>
      <c r="G2232" s="37" t="s">
        <v>7959</v>
      </c>
      <c r="H2232" s="37" t="s">
        <v>5805</v>
      </c>
      <c r="I2232" s="37">
        <v>4</v>
      </c>
      <c r="J2232" s="37" t="s">
        <v>5805</v>
      </c>
      <c r="K2232" s="37" t="s">
        <v>6220</v>
      </c>
      <c r="L2232" s="38"/>
    </row>
    <row r="2233" spans="1:12" x14ac:dyDescent="0.3">
      <c r="A2233" s="85" t="s">
        <v>5803</v>
      </c>
      <c r="B2233" s="86" t="s">
        <v>2414</v>
      </c>
      <c r="C2233" s="87" t="s">
        <v>8741</v>
      </c>
      <c r="D2233" s="278"/>
      <c r="E2233" s="270">
        <f>+'Res pass e impegni plur'!E541</f>
        <v>0</v>
      </c>
      <c r="F2233" s="37" t="s">
        <v>7970</v>
      </c>
      <c r="G2233" s="37" t="s">
        <v>7959</v>
      </c>
      <c r="H2233" s="37" t="s">
        <v>5805</v>
      </c>
      <c r="I2233" s="37">
        <v>4</v>
      </c>
      <c r="J2233" s="37" t="s">
        <v>5805</v>
      </c>
      <c r="K2233" s="37" t="s">
        <v>6220</v>
      </c>
      <c r="L2233" s="38"/>
    </row>
    <row r="2234" spans="1:12" x14ac:dyDescent="0.3">
      <c r="A2234" s="33" t="s">
        <v>5802</v>
      </c>
      <c r="B2234" s="39" t="s">
        <v>8742</v>
      </c>
      <c r="C2234" s="40" t="s">
        <v>8743</v>
      </c>
      <c r="D2234" s="278"/>
      <c r="E2234" s="271">
        <f>SUM(E2235:E2257)</f>
        <v>0</v>
      </c>
      <c r="F2234" s="37"/>
      <c r="G2234" s="37"/>
      <c r="H2234" s="37"/>
      <c r="I2234" s="37"/>
      <c r="J2234" s="37"/>
      <c r="K2234" s="37"/>
      <c r="L2234" s="38"/>
    </row>
    <row r="2235" spans="1:12" x14ac:dyDescent="0.3">
      <c r="A2235" s="85" t="s">
        <v>5803</v>
      </c>
      <c r="B2235" s="86" t="s">
        <v>2416</v>
      </c>
      <c r="C2235" s="87" t="s">
        <v>8744</v>
      </c>
      <c r="D2235" s="278"/>
      <c r="E2235" s="270">
        <f>+'Res pass e impegni plur'!E542</f>
        <v>0</v>
      </c>
      <c r="F2235" s="37" t="s">
        <v>7970</v>
      </c>
      <c r="G2235" s="37" t="s">
        <v>7959</v>
      </c>
      <c r="H2235" s="37" t="s">
        <v>5805</v>
      </c>
      <c r="I2235" s="37">
        <v>4</v>
      </c>
      <c r="J2235" s="37" t="s">
        <v>5805</v>
      </c>
      <c r="K2235" s="37" t="s">
        <v>6220</v>
      </c>
      <c r="L2235" s="38"/>
    </row>
    <row r="2236" spans="1:12" x14ac:dyDescent="0.3">
      <c r="A2236" s="85" t="s">
        <v>5803</v>
      </c>
      <c r="B2236" s="86" t="s">
        <v>2418</v>
      </c>
      <c r="C2236" s="87" t="s">
        <v>8745</v>
      </c>
      <c r="D2236" s="278"/>
      <c r="E2236" s="270">
        <f>+'Res pass e impegni plur'!E543</f>
        <v>0</v>
      </c>
      <c r="F2236" s="37" t="s">
        <v>7970</v>
      </c>
      <c r="G2236" s="37" t="s">
        <v>7959</v>
      </c>
      <c r="H2236" s="37" t="s">
        <v>5805</v>
      </c>
      <c r="I2236" s="37">
        <v>4</v>
      </c>
      <c r="J2236" s="37" t="s">
        <v>5805</v>
      </c>
      <c r="K2236" s="37" t="s">
        <v>6220</v>
      </c>
      <c r="L2236" s="38"/>
    </row>
    <row r="2237" spans="1:12" x14ac:dyDescent="0.3">
      <c r="A2237" s="85" t="s">
        <v>5803</v>
      </c>
      <c r="B2237" s="86" t="s">
        <v>2420</v>
      </c>
      <c r="C2237" s="87" t="s">
        <v>8746</v>
      </c>
      <c r="D2237" s="278"/>
      <c r="E2237" s="270">
        <f>+'Res pass e impegni plur'!E544</f>
        <v>0</v>
      </c>
      <c r="F2237" s="37" t="s">
        <v>7970</v>
      </c>
      <c r="G2237" s="37" t="s">
        <v>7959</v>
      </c>
      <c r="H2237" s="37" t="s">
        <v>5805</v>
      </c>
      <c r="I2237" s="37">
        <v>4</v>
      </c>
      <c r="J2237" s="37" t="s">
        <v>5805</v>
      </c>
      <c r="K2237" s="37" t="s">
        <v>6220</v>
      </c>
      <c r="L2237" s="38"/>
    </row>
    <row r="2238" spans="1:12" x14ac:dyDescent="0.3">
      <c r="A2238" s="85" t="s">
        <v>5803</v>
      </c>
      <c r="B2238" s="86" t="s">
        <v>2422</v>
      </c>
      <c r="C2238" s="87" t="s">
        <v>8747</v>
      </c>
      <c r="D2238" s="278"/>
      <c r="E2238" s="270">
        <f>+'Res pass e impegni plur'!E545</f>
        <v>0</v>
      </c>
      <c r="F2238" s="37" t="s">
        <v>7970</v>
      </c>
      <c r="G2238" s="37" t="s">
        <v>7959</v>
      </c>
      <c r="H2238" s="37" t="s">
        <v>5805</v>
      </c>
      <c r="I2238" s="37">
        <v>4</v>
      </c>
      <c r="J2238" s="37" t="s">
        <v>5805</v>
      </c>
      <c r="K2238" s="37" t="s">
        <v>6220</v>
      </c>
      <c r="L2238" s="38"/>
    </row>
    <row r="2239" spans="1:12" x14ac:dyDescent="0.3">
      <c r="A2239" s="85" t="s">
        <v>5803</v>
      </c>
      <c r="B2239" s="86" t="s">
        <v>2424</v>
      </c>
      <c r="C2239" s="87" t="s">
        <v>8748</v>
      </c>
      <c r="D2239" s="278"/>
      <c r="E2239" s="270">
        <f>+'Res pass e impegni plur'!E546</f>
        <v>0</v>
      </c>
      <c r="F2239" s="37" t="s">
        <v>7970</v>
      </c>
      <c r="G2239" s="37" t="s">
        <v>7959</v>
      </c>
      <c r="H2239" s="37" t="s">
        <v>5805</v>
      </c>
      <c r="I2239" s="37">
        <v>4</v>
      </c>
      <c r="J2239" s="37" t="s">
        <v>5805</v>
      </c>
      <c r="K2239" s="37" t="s">
        <v>6220</v>
      </c>
      <c r="L2239" s="38"/>
    </row>
    <row r="2240" spans="1:12" x14ac:dyDescent="0.3">
      <c r="A2240" s="85" t="s">
        <v>5803</v>
      </c>
      <c r="B2240" s="86" t="s">
        <v>2426</v>
      </c>
      <c r="C2240" s="87" t="s">
        <v>8749</v>
      </c>
      <c r="D2240" s="278"/>
      <c r="E2240" s="270">
        <f>+'Res pass e impegni plur'!E547</f>
        <v>0</v>
      </c>
      <c r="F2240" s="37" t="s">
        <v>7970</v>
      </c>
      <c r="G2240" s="37" t="s">
        <v>7959</v>
      </c>
      <c r="H2240" s="37" t="s">
        <v>5805</v>
      </c>
      <c r="I2240" s="37">
        <v>4</v>
      </c>
      <c r="J2240" s="37" t="s">
        <v>5805</v>
      </c>
      <c r="K2240" s="37" t="s">
        <v>6220</v>
      </c>
      <c r="L2240" s="38"/>
    </row>
    <row r="2241" spans="1:12" x14ac:dyDescent="0.3">
      <c r="A2241" s="85" t="s">
        <v>5803</v>
      </c>
      <c r="B2241" s="86" t="s">
        <v>2428</v>
      </c>
      <c r="C2241" s="87" t="s">
        <v>8750</v>
      </c>
      <c r="D2241" s="278"/>
      <c r="E2241" s="270">
        <f>+'Res pass e impegni plur'!E548</f>
        <v>0</v>
      </c>
      <c r="F2241" s="37" t="s">
        <v>7970</v>
      </c>
      <c r="G2241" s="37" t="s">
        <v>7959</v>
      </c>
      <c r="H2241" s="37" t="s">
        <v>5805</v>
      </c>
      <c r="I2241" s="37">
        <v>4</v>
      </c>
      <c r="J2241" s="37" t="s">
        <v>5805</v>
      </c>
      <c r="K2241" s="37" t="s">
        <v>6220</v>
      </c>
      <c r="L2241" s="38"/>
    </row>
    <row r="2242" spans="1:12" x14ac:dyDescent="0.3">
      <c r="A2242" s="85" t="s">
        <v>5803</v>
      </c>
      <c r="B2242" s="86" t="s">
        <v>2430</v>
      </c>
      <c r="C2242" s="87" t="s">
        <v>8751</v>
      </c>
      <c r="D2242" s="278"/>
      <c r="E2242" s="270">
        <f>+'Res pass e impegni plur'!E549</f>
        <v>0</v>
      </c>
      <c r="F2242" s="37" t="s">
        <v>7970</v>
      </c>
      <c r="G2242" s="37" t="s">
        <v>7959</v>
      </c>
      <c r="H2242" s="37" t="s">
        <v>5805</v>
      </c>
      <c r="I2242" s="37">
        <v>4</v>
      </c>
      <c r="J2242" s="37" t="s">
        <v>5805</v>
      </c>
      <c r="K2242" s="37" t="s">
        <v>6220</v>
      </c>
      <c r="L2242" s="38"/>
    </row>
    <row r="2243" spans="1:12" ht="21.6" x14ac:dyDescent="0.3">
      <c r="A2243" s="85" t="s">
        <v>5803</v>
      </c>
      <c r="B2243" s="86" t="s">
        <v>2432</v>
      </c>
      <c r="C2243" s="87" t="s">
        <v>8752</v>
      </c>
      <c r="D2243" s="278"/>
      <c r="E2243" s="270">
        <f>+'Res pass e impegni plur'!E550</f>
        <v>0</v>
      </c>
      <c r="F2243" s="37" t="s">
        <v>7970</v>
      </c>
      <c r="G2243" s="37" t="s">
        <v>7959</v>
      </c>
      <c r="H2243" s="37" t="s">
        <v>5805</v>
      </c>
      <c r="I2243" s="37">
        <v>4</v>
      </c>
      <c r="J2243" s="37" t="s">
        <v>5805</v>
      </c>
      <c r="K2243" s="37" t="s">
        <v>6220</v>
      </c>
      <c r="L2243" s="38"/>
    </row>
    <row r="2244" spans="1:12" x14ac:dyDescent="0.3">
      <c r="A2244" s="85" t="s">
        <v>5803</v>
      </c>
      <c r="B2244" s="86" t="s">
        <v>2434</v>
      </c>
      <c r="C2244" s="87" t="s">
        <v>8753</v>
      </c>
      <c r="D2244" s="278"/>
      <c r="E2244" s="270">
        <f>+'Res pass e impegni plur'!E551</f>
        <v>0</v>
      </c>
      <c r="F2244" s="37" t="s">
        <v>7970</v>
      </c>
      <c r="G2244" s="37" t="s">
        <v>7959</v>
      </c>
      <c r="H2244" s="37" t="s">
        <v>5805</v>
      </c>
      <c r="I2244" s="37">
        <v>4</v>
      </c>
      <c r="J2244" s="37" t="s">
        <v>5805</v>
      </c>
      <c r="K2244" s="37" t="s">
        <v>6220</v>
      </c>
      <c r="L2244" s="38"/>
    </row>
    <row r="2245" spans="1:12" x14ac:dyDescent="0.3">
      <c r="A2245" s="85" t="s">
        <v>5803</v>
      </c>
      <c r="B2245" s="86" t="s">
        <v>2436</v>
      </c>
      <c r="C2245" s="87" t="s">
        <v>8754</v>
      </c>
      <c r="D2245" s="278"/>
      <c r="E2245" s="270">
        <f>+'Res pass e impegni plur'!E552</f>
        <v>0</v>
      </c>
      <c r="F2245" s="37" t="s">
        <v>7970</v>
      </c>
      <c r="G2245" s="37" t="s">
        <v>7959</v>
      </c>
      <c r="H2245" s="37" t="s">
        <v>5805</v>
      </c>
      <c r="I2245" s="37">
        <v>4</v>
      </c>
      <c r="J2245" s="37" t="s">
        <v>5805</v>
      </c>
      <c r="K2245" s="37" t="s">
        <v>6220</v>
      </c>
      <c r="L2245" s="38"/>
    </row>
    <row r="2246" spans="1:12" ht="21.6" x14ac:dyDescent="0.3">
      <c r="A2246" s="85" t="s">
        <v>5803</v>
      </c>
      <c r="B2246" s="86" t="s">
        <v>2438</v>
      </c>
      <c r="C2246" s="87" t="s">
        <v>8755</v>
      </c>
      <c r="D2246" s="278"/>
      <c r="E2246" s="270">
        <f>+'Res pass e impegni plur'!E553</f>
        <v>0</v>
      </c>
      <c r="F2246" s="37" t="s">
        <v>7970</v>
      </c>
      <c r="G2246" s="37" t="s">
        <v>7959</v>
      </c>
      <c r="H2246" s="37" t="s">
        <v>5805</v>
      </c>
      <c r="I2246" s="37">
        <v>4</v>
      </c>
      <c r="J2246" s="37" t="s">
        <v>5805</v>
      </c>
      <c r="K2246" s="37" t="s">
        <v>6220</v>
      </c>
      <c r="L2246" s="38"/>
    </row>
    <row r="2247" spans="1:12" x14ac:dyDescent="0.3">
      <c r="A2247" s="85" t="s">
        <v>5803</v>
      </c>
      <c r="B2247" s="86" t="s">
        <v>2440</v>
      </c>
      <c r="C2247" s="87" t="s">
        <v>8756</v>
      </c>
      <c r="D2247" s="278"/>
      <c r="E2247" s="270">
        <f>+'Res pass e impegni plur'!E554</f>
        <v>0</v>
      </c>
      <c r="F2247" s="37" t="s">
        <v>7970</v>
      </c>
      <c r="G2247" s="37" t="s">
        <v>7959</v>
      </c>
      <c r="H2247" s="37" t="s">
        <v>5805</v>
      </c>
      <c r="I2247" s="37">
        <v>4</v>
      </c>
      <c r="J2247" s="37" t="s">
        <v>5805</v>
      </c>
      <c r="K2247" s="37" t="s">
        <v>6220</v>
      </c>
      <c r="L2247" s="38"/>
    </row>
    <row r="2248" spans="1:12" x14ac:dyDescent="0.3">
      <c r="A2248" s="85" t="s">
        <v>5803</v>
      </c>
      <c r="B2248" s="86" t="s">
        <v>2442</v>
      </c>
      <c r="C2248" s="87" t="s">
        <v>8757</v>
      </c>
      <c r="D2248" s="278"/>
      <c r="E2248" s="270">
        <f>+'Res pass e impegni plur'!E555</f>
        <v>0</v>
      </c>
      <c r="F2248" s="37" t="s">
        <v>7970</v>
      </c>
      <c r="G2248" s="37" t="s">
        <v>7959</v>
      </c>
      <c r="H2248" s="37" t="s">
        <v>5805</v>
      </c>
      <c r="I2248" s="37">
        <v>4</v>
      </c>
      <c r="J2248" s="37" t="s">
        <v>5805</v>
      </c>
      <c r="K2248" s="37" t="s">
        <v>6220</v>
      </c>
      <c r="L2248" s="38"/>
    </row>
    <row r="2249" spans="1:12" ht="21.6" x14ac:dyDescent="0.3">
      <c r="A2249" s="85" t="s">
        <v>5803</v>
      </c>
      <c r="B2249" s="86" t="s">
        <v>2444</v>
      </c>
      <c r="C2249" s="87" t="s">
        <v>8758</v>
      </c>
      <c r="D2249" s="278"/>
      <c r="E2249" s="270">
        <f>+'Res pass e impegni plur'!E556</f>
        <v>0</v>
      </c>
      <c r="F2249" s="37" t="s">
        <v>7970</v>
      </c>
      <c r="G2249" s="37" t="s">
        <v>7959</v>
      </c>
      <c r="H2249" s="37" t="s">
        <v>5805</v>
      </c>
      <c r="I2249" s="37">
        <v>4</v>
      </c>
      <c r="J2249" s="37" t="s">
        <v>5805</v>
      </c>
      <c r="K2249" s="37" t="s">
        <v>6220</v>
      </c>
      <c r="L2249" s="38"/>
    </row>
    <row r="2250" spans="1:12" x14ac:dyDescent="0.3">
      <c r="A2250" s="85" t="s">
        <v>5803</v>
      </c>
      <c r="B2250" s="86" t="s">
        <v>2446</v>
      </c>
      <c r="C2250" s="87" t="s">
        <v>8759</v>
      </c>
      <c r="D2250" s="278"/>
      <c r="E2250" s="270">
        <f>+'Res pass e impegni plur'!E557</f>
        <v>0</v>
      </c>
      <c r="F2250" s="37" t="s">
        <v>7970</v>
      </c>
      <c r="G2250" s="37" t="s">
        <v>7959</v>
      </c>
      <c r="H2250" s="37" t="s">
        <v>5805</v>
      </c>
      <c r="I2250" s="37">
        <v>4</v>
      </c>
      <c r="J2250" s="37" t="s">
        <v>5805</v>
      </c>
      <c r="K2250" s="37" t="s">
        <v>6220</v>
      </c>
      <c r="L2250" s="38"/>
    </row>
    <row r="2251" spans="1:12" x14ac:dyDescent="0.3">
      <c r="A2251" s="85" t="s">
        <v>5803</v>
      </c>
      <c r="B2251" s="86" t="s">
        <v>2448</v>
      </c>
      <c r="C2251" s="87" t="s">
        <v>8760</v>
      </c>
      <c r="D2251" s="278"/>
      <c r="E2251" s="270">
        <f>+'Res pass e impegni plur'!E558</f>
        <v>0</v>
      </c>
      <c r="F2251" s="37" t="s">
        <v>7970</v>
      </c>
      <c r="G2251" s="37" t="s">
        <v>7959</v>
      </c>
      <c r="H2251" s="37" t="s">
        <v>5805</v>
      </c>
      <c r="I2251" s="37">
        <v>4</v>
      </c>
      <c r="J2251" s="37" t="s">
        <v>5805</v>
      </c>
      <c r="K2251" s="37" t="s">
        <v>6220</v>
      </c>
      <c r="L2251" s="38"/>
    </row>
    <row r="2252" spans="1:12" x14ac:dyDescent="0.3">
      <c r="A2252" s="85" t="s">
        <v>5803</v>
      </c>
      <c r="B2252" s="86" t="s">
        <v>2450</v>
      </c>
      <c r="C2252" s="87" t="s">
        <v>8761</v>
      </c>
      <c r="D2252" s="278"/>
      <c r="E2252" s="270">
        <f>+'Res pass e impegni plur'!E559</f>
        <v>0</v>
      </c>
      <c r="F2252" s="37" t="s">
        <v>7970</v>
      </c>
      <c r="G2252" s="37" t="s">
        <v>7959</v>
      </c>
      <c r="H2252" s="37" t="s">
        <v>5805</v>
      </c>
      <c r="I2252" s="37">
        <v>4</v>
      </c>
      <c r="J2252" s="37" t="s">
        <v>5805</v>
      </c>
      <c r="K2252" s="37" t="s">
        <v>6220</v>
      </c>
      <c r="L2252" s="38"/>
    </row>
    <row r="2253" spans="1:12" ht="21.6" x14ac:dyDescent="0.3">
      <c r="A2253" s="85" t="s">
        <v>5803</v>
      </c>
      <c r="B2253" s="86" t="s">
        <v>2452</v>
      </c>
      <c r="C2253" s="87" t="s">
        <v>8762</v>
      </c>
      <c r="D2253" s="278"/>
      <c r="E2253" s="270">
        <f>+'Res pass e impegni plur'!E560</f>
        <v>0</v>
      </c>
      <c r="F2253" s="37" t="s">
        <v>7970</v>
      </c>
      <c r="G2253" s="37" t="s">
        <v>7959</v>
      </c>
      <c r="H2253" s="37" t="s">
        <v>5805</v>
      </c>
      <c r="I2253" s="37">
        <v>4</v>
      </c>
      <c r="J2253" s="37" t="s">
        <v>5805</v>
      </c>
      <c r="K2253" s="37" t="s">
        <v>6220</v>
      </c>
      <c r="L2253" s="38"/>
    </row>
    <row r="2254" spans="1:12" ht="21.6" x14ac:dyDescent="0.3">
      <c r="A2254" s="85" t="s">
        <v>5803</v>
      </c>
      <c r="B2254" s="86" t="s">
        <v>2456</v>
      </c>
      <c r="C2254" s="87" t="s">
        <v>8763</v>
      </c>
      <c r="D2254" s="278"/>
      <c r="E2254" s="270">
        <f>+'Res pass e impegni plur'!E561</f>
        <v>0</v>
      </c>
      <c r="F2254" s="37" t="s">
        <v>7970</v>
      </c>
      <c r="G2254" s="37" t="s">
        <v>7959</v>
      </c>
      <c r="H2254" s="37" t="s">
        <v>5805</v>
      </c>
      <c r="I2254" s="37">
        <v>4</v>
      </c>
      <c r="J2254" s="37" t="s">
        <v>5805</v>
      </c>
      <c r="K2254" s="37" t="s">
        <v>6220</v>
      </c>
      <c r="L2254" s="38"/>
    </row>
    <row r="2255" spans="1:12" ht="21.6" x14ac:dyDescent="0.3">
      <c r="A2255" s="85" t="s">
        <v>5803</v>
      </c>
      <c r="B2255" s="86" t="s">
        <v>2457</v>
      </c>
      <c r="C2255" s="87" t="s">
        <v>8764</v>
      </c>
      <c r="D2255" s="278"/>
      <c r="E2255" s="270">
        <f>+'Res pass e impegni plur'!E562</f>
        <v>0</v>
      </c>
      <c r="F2255" s="37" t="s">
        <v>7970</v>
      </c>
      <c r="G2255" s="37" t="s">
        <v>7959</v>
      </c>
      <c r="H2255" s="37" t="s">
        <v>5805</v>
      </c>
      <c r="I2255" s="37">
        <v>4</v>
      </c>
      <c r="J2255" s="37" t="s">
        <v>5805</v>
      </c>
      <c r="K2255" s="37" t="s">
        <v>6220</v>
      </c>
      <c r="L2255" s="38"/>
    </row>
    <row r="2256" spans="1:12" ht="21.6" x14ac:dyDescent="0.3">
      <c r="A2256" s="85" t="s">
        <v>5803</v>
      </c>
      <c r="B2256" s="86" t="s">
        <v>2458</v>
      </c>
      <c r="C2256" s="87" t="s">
        <v>8765</v>
      </c>
      <c r="D2256" s="278"/>
      <c r="E2256" s="270">
        <f>+'Res pass e impegni plur'!E563</f>
        <v>0</v>
      </c>
      <c r="F2256" s="37" t="s">
        <v>7970</v>
      </c>
      <c r="G2256" s="37" t="s">
        <v>7959</v>
      </c>
      <c r="H2256" s="37" t="s">
        <v>5805</v>
      </c>
      <c r="I2256" s="37">
        <v>4</v>
      </c>
      <c r="J2256" s="37" t="s">
        <v>5805</v>
      </c>
      <c r="K2256" s="37" t="s">
        <v>6220</v>
      </c>
      <c r="L2256" s="38"/>
    </row>
    <row r="2257" spans="1:12" x14ac:dyDescent="0.3">
      <c r="A2257" s="85" t="s">
        <v>5803</v>
      </c>
      <c r="B2257" s="86" t="s">
        <v>2460</v>
      </c>
      <c r="C2257" s="87" t="s">
        <v>8766</v>
      </c>
      <c r="D2257" s="278"/>
      <c r="E2257" s="270">
        <f>+'Res pass e impegni plur'!E564</f>
        <v>0</v>
      </c>
      <c r="F2257" s="37" t="s">
        <v>7970</v>
      </c>
      <c r="G2257" s="37" t="s">
        <v>7959</v>
      </c>
      <c r="H2257" s="37" t="s">
        <v>5805</v>
      </c>
      <c r="I2257" s="37">
        <v>4</v>
      </c>
      <c r="J2257" s="37" t="s">
        <v>5805</v>
      </c>
      <c r="K2257" s="37" t="s">
        <v>6220</v>
      </c>
      <c r="L2257" s="38"/>
    </row>
    <row r="2258" spans="1:12" x14ac:dyDescent="0.3">
      <c r="A2258" s="33" t="s">
        <v>5802</v>
      </c>
      <c r="B2258" s="39" t="s">
        <v>8767</v>
      </c>
      <c r="C2258" s="40" t="s">
        <v>8768</v>
      </c>
      <c r="D2258" s="278"/>
      <c r="E2258" s="271">
        <f>SUM(E2259:E2261)</f>
        <v>0</v>
      </c>
      <c r="F2258" s="37"/>
      <c r="G2258" s="37"/>
      <c r="H2258" s="37"/>
      <c r="I2258" s="37"/>
      <c r="J2258" s="37"/>
      <c r="K2258" s="37"/>
      <c r="L2258" s="38"/>
    </row>
    <row r="2259" spans="1:12" x14ac:dyDescent="0.3">
      <c r="A2259" s="85" t="s">
        <v>5803</v>
      </c>
      <c r="B2259" s="86" t="s">
        <v>2462</v>
      </c>
      <c r="C2259" s="87" t="s">
        <v>8769</v>
      </c>
      <c r="D2259" s="278"/>
      <c r="E2259" s="270">
        <f>+'Res pass e impegni plur'!E565</f>
        <v>0</v>
      </c>
      <c r="F2259" s="37" t="s">
        <v>7970</v>
      </c>
      <c r="G2259" s="37" t="s">
        <v>7959</v>
      </c>
      <c r="H2259" s="37" t="s">
        <v>5805</v>
      </c>
      <c r="I2259" s="37">
        <v>4</v>
      </c>
      <c r="J2259" s="37" t="s">
        <v>5805</v>
      </c>
      <c r="K2259" s="37" t="s">
        <v>6220</v>
      </c>
      <c r="L2259" s="38"/>
    </row>
    <row r="2260" spans="1:12" x14ac:dyDescent="0.3">
      <c r="A2260" s="85" t="s">
        <v>5803</v>
      </c>
      <c r="B2260" s="86" t="s">
        <v>2464</v>
      </c>
      <c r="C2260" s="87" t="s">
        <v>8770</v>
      </c>
      <c r="D2260" s="278"/>
      <c r="E2260" s="270">
        <f>+'Res pass e impegni plur'!E566</f>
        <v>0</v>
      </c>
      <c r="F2260" s="37" t="s">
        <v>7970</v>
      </c>
      <c r="G2260" s="37" t="s">
        <v>7959</v>
      </c>
      <c r="H2260" s="37" t="s">
        <v>5805</v>
      </c>
      <c r="I2260" s="37">
        <v>4</v>
      </c>
      <c r="J2260" s="37" t="s">
        <v>5805</v>
      </c>
      <c r="K2260" s="37" t="s">
        <v>6220</v>
      </c>
      <c r="L2260" s="38"/>
    </row>
    <row r="2261" spans="1:12" x14ac:dyDescent="0.3">
      <c r="A2261" s="85" t="s">
        <v>5803</v>
      </c>
      <c r="B2261" s="86" t="s">
        <v>2466</v>
      </c>
      <c r="C2261" s="87" t="s">
        <v>8771</v>
      </c>
      <c r="D2261" s="278"/>
      <c r="E2261" s="270">
        <f>+'Res pass e impegni plur'!E567</f>
        <v>0</v>
      </c>
      <c r="F2261" s="37" t="s">
        <v>7970</v>
      </c>
      <c r="G2261" s="37" t="s">
        <v>7959</v>
      </c>
      <c r="H2261" s="37" t="s">
        <v>5805</v>
      </c>
      <c r="I2261" s="37">
        <v>4</v>
      </c>
      <c r="J2261" s="37" t="s">
        <v>5805</v>
      </c>
      <c r="K2261" s="37" t="s">
        <v>6220</v>
      </c>
      <c r="L2261" s="38"/>
    </row>
    <row r="2262" spans="1:12" x14ac:dyDescent="0.3">
      <c r="A2262" s="33" t="s">
        <v>5802</v>
      </c>
      <c r="B2262" s="39" t="s">
        <v>8772</v>
      </c>
      <c r="C2262" s="40" t="s">
        <v>8773</v>
      </c>
      <c r="D2262" s="278"/>
      <c r="E2262" s="271">
        <f>+E2263</f>
        <v>0</v>
      </c>
      <c r="F2262" s="37"/>
      <c r="G2262" s="37"/>
      <c r="H2262" s="37"/>
      <c r="I2262" s="37"/>
      <c r="J2262" s="37"/>
      <c r="K2262" s="37"/>
      <c r="L2262" s="38"/>
    </row>
    <row r="2263" spans="1:12" ht="21.6" x14ac:dyDescent="0.3">
      <c r="A2263" s="85" t="s">
        <v>5803</v>
      </c>
      <c r="B2263" s="86" t="s">
        <v>2468</v>
      </c>
      <c r="C2263" s="87" t="s">
        <v>8774</v>
      </c>
      <c r="D2263" s="278"/>
      <c r="E2263" s="270">
        <f>+'Res pass e impegni plur'!E568</f>
        <v>0</v>
      </c>
      <c r="F2263" s="37" t="s">
        <v>7970</v>
      </c>
      <c r="G2263" s="37" t="s">
        <v>7959</v>
      </c>
      <c r="H2263" s="37" t="s">
        <v>5805</v>
      </c>
      <c r="I2263" s="37">
        <v>4</v>
      </c>
      <c r="J2263" s="37" t="s">
        <v>5805</v>
      </c>
      <c r="K2263" s="37" t="s">
        <v>6220</v>
      </c>
      <c r="L2263" s="38"/>
    </row>
    <row r="2264" spans="1:12" x14ac:dyDescent="0.3">
      <c r="A2264" s="33" t="s">
        <v>5801</v>
      </c>
      <c r="B2264" s="34" t="s">
        <v>8775</v>
      </c>
      <c r="C2264" s="35" t="s">
        <v>8776</v>
      </c>
      <c r="D2264" s="407"/>
      <c r="E2264" s="321">
        <f>+E2265</f>
        <v>0</v>
      </c>
      <c r="F2264" s="37"/>
      <c r="G2264" s="37"/>
      <c r="H2264" s="37"/>
      <c r="I2264" s="37"/>
      <c r="J2264" s="37"/>
      <c r="K2264" s="37"/>
      <c r="L2264" s="38"/>
    </row>
    <row r="2265" spans="1:12" x14ac:dyDescent="0.3">
      <c r="A2265" s="33" t="s">
        <v>5802</v>
      </c>
      <c r="B2265" s="39" t="s">
        <v>8777</v>
      </c>
      <c r="C2265" s="40" t="s">
        <v>8778</v>
      </c>
      <c r="D2265" s="278"/>
      <c r="E2265" s="271">
        <f>+E2266</f>
        <v>0</v>
      </c>
      <c r="F2265" s="37"/>
      <c r="G2265" s="37"/>
      <c r="H2265" s="37"/>
      <c r="I2265" s="37"/>
      <c r="J2265" s="37"/>
      <c r="K2265" s="37"/>
      <c r="L2265" s="38"/>
    </row>
    <row r="2266" spans="1:12" x14ac:dyDescent="0.3">
      <c r="A2266" s="85" t="s">
        <v>5803</v>
      </c>
      <c r="B2266" s="86" t="s">
        <v>2472</v>
      </c>
      <c r="C2266" s="87" t="s">
        <v>8779</v>
      </c>
      <c r="D2266" s="278"/>
      <c r="E2266" s="270">
        <f>+'Res pass e impegni plur'!E570</f>
        <v>0</v>
      </c>
      <c r="F2266" s="37" t="s">
        <v>7970</v>
      </c>
      <c r="G2266" s="37" t="s">
        <v>7959</v>
      </c>
      <c r="H2266" s="37" t="s">
        <v>5805</v>
      </c>
      <c r="I2266" s="37">
        <v>4</v>
      </c>
      <c r="J2266" s="37" t="s">
        <v>5805</v>
      </c>
      <c r="K2266" s="37" t="s">
        <v>6225</v>
      </c>
      <c r="L2266" s="38"/>
    </row>
    <row r="2267" spans="1:12" x14ac:dyDescent="0.3">
      <c r="A2267" s="33" t="s">
        <v>5801</v>
      </c>
      <c r="B2267" s="34" t="s">
        <v>8780</v>
      </c>
      <c r="C2267" s="35" t="s">
        <v>8781</v>
      </c>
      <c r="D2267" s="407"/>
      <c r="E2267" s="321">
        <f>+E2268</f>
        <v>0</v>
      </c>
      <c r="F2267" s="37"/>
      <c r="G2267" s="37"/>
      <c r="H2267" s="37"/>
      <c r="I2267" s="37"/>
      <c r="J2267" s="37"/>
      <c r="K2267" s="37"/>
      <c r="L2267" s="38"/>
    </row>
    <row r="2268" spans="1:12" ht="22.5" customHeight="1" x14ac:dyDescent="0.3">
      <c r="A2268" s="33" t="s">
        <v>5802</v>
      </c>
      <c r="B2268" s="39" t="s">
        <v>8782</v>
      </c>
      <c r="C2268" s="40" t="s">
        <v>8783</v>
      </c>
      <c r="D2268" s="278"/>
      <c r="E2268" s="271">
        <f>+E2269</f>
        <v>0</v>
      </c>
      <c r="F2268" s="37"/>
      <c r="G2268" s="37"/>
      <c r="H2268" s="37"/>
      <c r="I2268" s="37"/>
      <c r="J2268" s="37"/>
      <c r="K2268" s="37"/>
      <c r="L2268" s="38"/>
    </row>
    <row r="2269" spans="1:12" ht="22.5" customHeight="1" x14ac:dyDescent="0.3">
      <c r="A2269" s="85" t="s">
        <v>5803</v>
      </c>
      <c r="B2269" s="86" t="s">
        <v>2474</v>
      </c>
      <c r="C2269" s="87" t="s">
        <v>8784</v>
      </c>
      <c r="D2269" s="278"/>
      <c r="E2269" s="270">
        <f>+'Res pass e impegni plur'!E571</f>
        <v>0</v>
      </c>
      <c r="F2269" s="37" t="s">
        <v>7970</v>
      </c>
      <c r="G2269" s="37" t="s">
        <v>7959</v>
      </c>
      <c r="H2269" s="37" t="s">
        <v>5805</v>
      </c>
      <c r="I2269" s="37">
        <v>4</v>
      </c>
      <c r="J2269" s="37" t="s">
        <v>5805</v>
      </c>
      <c r="K2269" s="37" t="s">
        <v>6816</v>
      </c>
      <c r="L2269" s="38"/>
    </row>
    <row r="2270" spans="1:12" x14ac:dyDescent="0.3">
      <c r="A2270" s="33" t="s">
        <v>5801</v>
      </c>
      <c r="B2270" s="34" t="s">
        <v>8785</v>
      </c>
      <c r="C2270" s="35" t="s">
        <v>8786</v>
      </c>
      <c r="D2270" s="407"/>
      <c r="E2270" s="321">
        <f>+E2271+E2273+E2275+E2277+E2279</f>
        <v>0</v>
      </c>
      <c r="F2270" s="37"/>
      <c r="G2270" s="37"/>
      <c r="H2270" s="37"/>
      <c r="I2270" s="37"/>
      <c r="J2270" s="37"/>
      <c r="K2270" s="37"/>
      <c r="L2270" s="38"/>
    </row>
    <row r="2271" spans="1:12" x14ac:dyDescent="0.3">
      <c r="A2271" s="33" t="s">
        <v>5802</v>
      </c>
      <c r="B2271" s="39" t="s">
        <v>8787</v>
      </c>
      <c r="C2271" s="40" t="s">
        <v>8788</v>
      </c>
      <c r="D2271" s="278"/>
      <c r="E2271" s="271">
        <f>+E2272</f>
        <v>0</v>
      </c>
      <c r="F2271" s="37"/>
      <c r="G2271" s="37"/>
      <c r="H2271" s="37"/>
      <c r="I2271" s="37"/>
      <c r="J2271" s="37"/>
      <c r="K2271" s="37"/>
      <c r="L2271" s="38"/>
    </row>
    <row r="2272" spans="1:12" x14ac:dyDescent="0.3">
      <c r="A2272" s="85" t="s">
        <v>5803</v>
      </c>
      <c r="B2272" s="86" t="s">
        <v>2470</v>
      </c>
      <c r="C2272" s="87" t="s">
        <v>8789</v>
      </c>
      <c r="D2272" s="278"/>
      <c r="E2272" s="270">
        <f>+'Res pass e impegni plur'!E569</f>
        <v>0</v>
      </c>
      <c r="F2272" s="37" t="s">
        <v>7970</v>
      </c>
      <c r="G2272" s="37" t="s">
        <v>7959</v>
      </c>
      <c r="H2272" s="37" t="s">
        <v>5805</v>
      </c>
      <c r="I2272" s="37">
        <v>4</v>
      </c>
      <c r="J2272" s="37" t="s">
        <v>5805</v>
      </c>
      <c r="K2272" s="37" t="s">
        <v>8013</v>
      </c>
      <c r="L2272" s="38"/>
    </row>
    <row r="2273" spans="1:12" x14ac:dyDescent="0.3">
      <c r="A2273" s="33" t="s">
        <v>5802</v>
      </c>
      <c r="B2273" s="39" t="s">
        <v>8790</v>
      </c>
      <c r="C2273" s="40" t="s">
        <v>8791</v>
      </c>
      <c r="D2273" s="278"/>
      <c r="E2273" s="271">
        <f>+E2274</f>
        <v>0</v>
      </c>
      <c r="F2273" s="37"/>
      <c r="G2273" s="37"/>
      <c r="H2273" s="37"/>
      <c r="I2273" s="37"/>
      <c r="J2273" s="37"/>
      <c r="K2273" s="37"/>
      <c r="L2273" s="38"/>
    </row>
    <row r="2274" spans="1:12" x14ac:dyDescent="0.3">
      <c r="A2274" s="85" t="s">
        <v>5803</v>
      </c>
      <c r="B2274" s="86" t="s">
        <v>2476</v>
      </c>
      <c r="C2274" s="87" t="s">
        <v>8792</v>
      </c>
      <c r="D2274" s="278"/>
      <c r="E2274" s="270">
        <f>+'Res pass e impegni plur'!E572</f>
        <v>0</v>
      </c>
      <c r="F2274" s="37" t="s">
        <v>7970</v>
      </c>
      <c r="G2274" s="37" t="s">
        <v>7959</v>
      </c>
      <c r="H2274" s="37" t="s">
        <v>5805</v>
      </c>
      <c r="I2274" s="37">
        <v>4</v>
      </c>
      <c r="J2274" s="37" t="s">
        <v>5805</v>
      </c>
      <c r="K2274" s="37" t="s">
        <v>8013</v>
      </c>
      <c r="L2274" s="38"/>
    </row>
    <row r="2275" spans="1:12" x14ac:dyDescent="0.3">
      <c r="A2275" s="33" t="s">
        <v>5802</v>
      </c>
      <c r="B2275" s="39" t="s">
        <v>8793</v>
      </c>
      <c r="C2275" s="40" t="s">
        <v>8794</v>
      </c>
      <c r="D2275" s="278"/>
      <c r="E2275" s="271">
        <f>+E2276</f>
        <v>0</v>
      </c>
      <c r="F2275" s="37"/>
      <c r="G2275" s="37"/>
      <c r="H2275" s="37"/>
      <c r="I2275" s="37"/>
      <c r="J2275" s="37"/>
      <c r="K2275" s="37"/>
      <c r="L2275" s="38"/>
    </row>
    <row r="2276" spans="1:12" x14ac:dyDescent="0.3">
      <c r="A2276" s="85" t="s">
        <v>5803</v>
      </c>
      <c r="B2276" s="86" t="s">
        <v>2478</v>
      </c>
      <c r="C2276" s="87" t="s">
        <v>8795</v>
      </c>
      <c r="D2276" s="278"/>
      <c r="E2276" s="270">
        <f>+'Res pass e impegni plur'!E573</f>
        <v>0</v>
      </c>
      <c r="F2276" s="37" t="s">
        <v>7970</v>
      </c>
      <c r="G2276" s="37" t="s">
        <v>7959</v>
      </c>
      <c r="H2276" s="37" t="s">
        <v>5805</v>
      </c>
      <c r="I2276" s="37">
        <v>4</v>
      </c>
      <c r="J2276" s="37" t="s">
        <v>5805</v>
      </c>
      <c r="K2276" s="37" t="s">
        <v>8013</v>
      </c>
      <c r="L2276" s="38"/>
    </row>
    <row r="2277" spans="1:12" x14ac:dyDescent="0.3">
      <c r="A2277" s="33" t="s">
        <v>5802</v>
      </c>
      <c r="B2277" s="39" t="s">
        <v>8796</v>
      </c>
      <c r="C2277" s="40" t="s">
        <v>8797</v>
      </c>
      <c r="D2277" s="278"/>
      <c r="E2277" s="271">
        <f>+E2278</f>
        <v>0</v>
      </c>
      <c r="F2277" s="37"/>
      <c r="G2277" s="37"/>
      <c r="H2277" s="37"/>
      <c r="I2277" s="37"/>
      <c r="J2277" s="37"/>
      <c r="K2277" s="37"/>
      <c r="L2277" s="38"/>
    </row>
    <row r="2278" spans="1:12" x14ac:dyDescent="0.3">
      <c r="A2278" s="85" t="s">
        <v>5803</v>
      </c>
      <c r="B2278" s="86" t="s">
        <v>2480</v>
      </c>
      <c r="C2278" s="87" t="s">
        <v>8798</v>
      </c>
      <c r="D2278" s="278"/>
      <c r="E2278" s="270">
        <f>+'Res pass e impegni plur'!E574</f>
        <v>0</v>
      </c>
      <c r="F2278" s="37" t="s">
        <v>7970</v>
      </c>
      <c r="G2278" s="37" t="s">
        <v>7959</v>
      </c>
      <c r="H2278" s="37" t="s">
        <v>5805</v>
      </c>
      <c r="I2278" s="37">
        <v>4</v>
      </c>
      <c r="J2278" s="37" t="s">
        <v>5805</v>
      </c>
      <c r="K2278" s="37" t="s">
        <v>8013</v>
      </c>
      <c r="L2278" s="38"/>
    </row>
    <row r="2279" spans="1:12" x14ac:dyDescent="0.3">
      <c r="A2279" s="33" t="s">
        <v>5802</v>
      </c>
      <c r="B2279" s="39" t="s">
        <v>8799</v>
      </c>
      <c r="C2279" s="40" t="s">
        <v>8800</v>
      </c>
      <c r="D2279" s="278"/>
      <c r="E2279" s="271">
        <f>+E2280</f>
        <v>0</v>
      </c>
      <c r="F2279" s="37"/>
      <c r="G2279" s="37"/>
      <c r="H2279" s="37"/>
      <c r="I2279" s="37"/>
      <c r="J2279" s="37"/>
      <c r="K2279" s="37"/>
      <c r="L2279" s="38"/>
    </row>
    <row r="2280" spans="1:12" x14ac:dyDescent="0.3">
      <c r="A2280" s="85" t="s">
        <v>5803</v>
      </c>
      <c r="B2280" s="86" t="s">
        <v>2482</v>
      </c>
      <c r="C2280" s="87" t="s">
        <v>8801</v>
      </c>
      <c r="D2280" s="278"/>
      <c r="E2280" s="270">
        <f>+'Res pass e impegni plur'!E575</f>
        <v>0</v>
      </c>
      <c r="F2280" s="37" t="s">
        <v>7970</v>
      </c>
      <c r="G2280" s="37" t="s">
        <v>7959</v>
      </c>
      <c r="H2280" s="37" t="s">
        <v>5805</v>
      </c>
      <c r="I2280" s="37">
        <v>4</v>
      </c>
      <c r="J2280" s="37" t="s">
        <v>5805</v>
      </c>
      <c r="K2280" s="37" t="s">
        <v>8013</v>
      </c>
      <c r="L2280" s="38"/>
    </row>
    <row r="2281" spans="1:12" x14ac:dyDescent="0.3">
      <c r="A2281" s="27" t="s">
        <v>5800</v>
      </c>
      <c r="B2281" s="28" t="s">
        <v>8802</v>
      </c>
      <c r="C2281" s="29" t="s">
        <v>8803</v>
      </c>
      <c r="D2281" s="407"/>
      <c r="E2281" s="320">
        <f>+E2282+E2324+E2327+E2330+E2341+E2383+E2386+E2389+E2400+E2442+E2445+E2448+E2459+E2504+E2507+E2510</f>
        <v>0</v>
      </c>
      <c r="F2281" s="31"/>
      <c r="G2281" s="31"/>
      <c r="H2281" s="31"/>
      <c r="I2281" s="31"/>
      <c r="J2281" s="31"/>
      <c r="K2281" s="31"/>
      <c r="L2281" s="32"/>
    </row>
    <row r="2282" spans="1:12" ht="24.6" x14ac:dyDescent="0.3">
      <c r="A2282" s="33" t="s">
        <v>5801</v>
      </c>
      <c r="B2282" s="34" t="s">
        <v>8804</v>
      </c>
      <c r="C2282" s="35" t="s">
        <v>8805</v>
      </c>
      <c r="D2282" s="407"/>
      <c r="E2282" s="321">
        <f>+E2283+E2297+E2318+E2322</f>
        <v>0</v>
      </c>
      <c r="F2282" s="37"/>
      <c r="G2282" s="37"/>
      <c r="H2282" s="37"/>
      <c r="I2282" s="37"/>
      <c r="J2282" s="37"/>
      <c r="K2282" s="37"/>
      <c r="L2282" s="38"/>
    </row>
    <row r="2283" spans="1:12" ht="22.5" customHeight="1" x14ac:dyDescent="0.3">
      <c r="A2283" s="33" t="s">
        <v>5802</v>
      </c>
      <c r="B2283" s="39" t="s">
        <v>8806</v>
      </c>
      <c r="C2283" s="40" t="s">
        <v>8807</v>
      </c>
      <c r="D2283" s="278"/>
      <c r="E2283" s="271">
        <f>SUM(E2284:E2296)</f>
        <v>0</v>
      </c>
      <c r="F2283" s="37"/>
      <c r="G2283" s="37"/>
      <c r="H2283" s="37"/>
      <c r="I2283" s="37"/>
      <c r="J2283" s="37"/>
      <c r="K2283" s="37"/>
      <c r="L2283" s="38"/>
    </row>
    <row r="2284" spans="1:12" x14ac:dyDescent="0.3">
      <c r="A2284" s="85" t="s">
        <v>5803</v>
      </c>
      <c r="B2284" s="86" t="s">
        <v>2484</v>
      </c>
      <c r="C2284" s="87" t="s">
        <v>8808</v>
      </c>
      <c r="D2284" s="278"/>
      <c r="E2284" s="270">
        <f>+'Res pass e impegni plur'!E576</f>
        <v>0</v>
      </c>
      <c r="F2284" s="37" t="s">
        <v>7970</v>
      </c>
      <c r="G2284" s="37" t="s">
        <v>7959</v>
      </c>
      <c r="H2284" s="37" t="s">
        <v>5805</v>
      </c>
      <c r="I2284" s="37">
        <v>4</v>
      </c>
      <c r="J2284" s="37" t="s">
        <v>5805</v>
      </c>
      <c r="K2284" s="37" t="s">
        <v>6220</v>
      </c>
      <c r="L2284" s="38"/>
    </row>
    <row r="2285" spans="1:12" ht="21.6" x14ac:dyDescent="0.3">
      <c r="A2285" s="85" t="s">
        <v>5803</v>
      </c>
      <c r="B2285" s="86" t="s">
        <v>2486</v>
      </c>
      <c r="C2285" s="87" t="s">
        <v>8809</v>
      </c>
      <c r="D2285" s="278"/>
      <c r="E2285" s="270">
        <f>+'Res pass e impegni plur'!E577</f>
        <v>0</v>
      </c>
      <c r="F2285" s="37" t="s">
        <v>7970</v>
      </c>
      <c r="G2285" s="37" t="s">
        <v>7959</v>
      </c>
      <c r="H2285" s="37" t="s">
        <v>5805</v>
      </c>
      <c r="I2285" s="37">
        <v>4</v>
      </c>
      <c r="J2285" s="37" t="s">
        <v>5805</v>
      </c>
      <c r="K2285" s="37" t="s">
        <v>6220</v>
      </c>
      <c r="L2285" s="38"/>
    </row>
    <row r="2286" spans="1:12" ht="21.6" x14ac:dyDescent="0.3">
      <c r="A2286" s="85" t="s">
        <v>5803</v>
      </c>
      <c r="B2286" s="86" t="s">
        <v>2488</v>
      </c>
      <c r="C2286" s="87" t="s">
        <v>8810</v>
      </c>
      <c r="D2286" s="278"/>
      <c r="E2286" s="270">
        <f>+'Res pass e impegni plur'!E578</f>
        <v>0</v>
      </c>
      <c r="F2286" s="37" t="s">
        <v>7970</v>
      </c>
      <c r="G2286" s="37" t="s">
        <v>7959</v>
      </c>
      <c r="H2286" s="37" t="s">
        <v>5805</v>
      </c>
      <c r="I2286" s="37">
        <v>4</v>
      </c>
      <c r="J2286" s="37" t="s">
        <v>5805</v>
      </c>
      <c r="K2286" s="37" t="s">
        <v>6220</v>
      </c>
      <c r="L2286" s="38"/>
    </row>
    <row r="2287" spans="1:12" x14ac:dyDescent="0.3">
      <c r="A2287" s="85" t="s">
        <v>5803</v>
      </c>
      <c r="B2287" s="86" t="s">
        <v>2490</v>
      </c>
      <c r="C2287" s="87" t="s">
        <v>8811</v>
      </c>
      <c r="D2287" s="278"/>
      <c r="E2287" s="270">
        <f>+'Res pass e impegni plur'!E579</f>
        <v>0</v>
      </c>
      <c r="F2287" s="37" t="s">
        <v>7970</v>
      </c>
      <c r="G2287" s="37" t="s">
        <v>7959</v>
      </c>
      <c r="H2287" s="37" t="s">
        <v>5805</v>
      </c>
      <c r="I2287" s="37">
        <v>4</v>
      </c>
      <c r="J2287" s="37" t="s">
        <v>5805</v>
      </c>
      <c r="K2287" s="37" t="s">
        <v>6220</v>
      </c>
      <c r="L2287" s="38"/>
    </row>
    <row r="2288" spans="1:12" ht="21.6" x14ac:dyDescent="0.3">
      <c r="A2288" s="85" t="s">
        <v>5803</v>
      </c>
      <c r="B2288" s="86" t="s">
        <v>2492</v>
      </c>
      <c r="C2288" s="87" t="s">
        <v>8812</v>
      </c>
      <c r="D2288" s="278"/>
      <c r="E2288" s="270">
        <f>+'Res pass e impegni plur'!E580</f>
        <v>0</v>
      </c>
      <c r="F2288" s="37" t="s">
        <v>7970</v>
      </c>
      <c r="G2288" s="37" t="s">
        <v>7959</v>
      </c>
      <c r="H2288" s="37" t="s">
        <v>5805</v>
      </c>
      <c r="I2288" s="37">
        <v>4</v>
      </c>
      <c r="J2288" s="37" t="s">
        <v>5805</v>
      </c>
      <c r="K2288" s="37" t="s">
        <v>6220</v>
      </c>
      <c r="L2288" s="38"/>
    </row>
    <row r="2289" spans="1:12" x14ac:dyDescent="0.3">
      <c r="A2289" s="85" t="s">
        <v>5803</v>
      </c>
      <c r="B2289" s="86" t="s">
        <v>2494</v>
      </c>
      <c r="C2289" s="87" t="s">
        <v>8813</v>
      </c>
      <c r="D2289" s="278"/>
      <c r="E2289" s="270">
        <f>+'Res pass e impegni plur'!E581</f>
        <v>0</v>
      </c>
      <c r="F2289" s="37" t="s">
        <v>7970</v>
      </c>
      <c r="G2289" s="37" t="s">
        <v>7959</v>
      </c>
      <c r="H2289" s="37" t="s">
        <v>5805</v>
      </c>
      <c r="I2289" s="37">
        <v>4</v>
      </c>
      <c r="J2289" s="37" t="s">
        <v>5805</v>
      </c>
      <c r="K2289" s="37" t="s">
        <v>6220</v>
      </c>
      <c r="L2289" s="38"/>
    </row>
    <row r="2290" spans="1:12" x14ac:dyDescent="0.3">
      <c r="A2290" s="85" t="s">
        <v>5803</v>
      </c>
      <c r="B2290" s="86" t="s">
        <v>2496</v>
      </c>
      <c r="C2290" s="87" t="s">
        <v>8814</v>
      </c>
      <c r="D2290" s="278"/>
      <c r="E2290" s="270">
        <f>+'Res pass e impegni plur'!E582</f>
        <v>0</v>
      </c>
      <c r="F2290" s="37" t="s">
        <v>7970</v>
      </c>
      <c r="G2290" s="37" t="s">
        <v>7959</v>
      </c>
      <c r="H2290" s="37" t="s">
        <v>5805</v>
      </c>
      <c r="I2290" s="37">
        <v>4</v>
      </c>
      <c r="J2290" s="37" t="s">
        <v>5805</v>
      </c>
      <c r="K2290" s="37" t="s">
        <v>6220</v>
      </c>
      <c r="L2290" s="38"/>
    </row>
    <row r="2291" spans="1:12" ht="21.6" x14ac:dyDescent="0.3">
      <c r="A2291" s="85" t="s">
        <v>5803</v>
      </c>
      <c r="B2291" s="86" t="s">
        <v>2498</v>
      </c>
      <c r="C2291" s="87" t="s">
        <v>8815</v>
      </c>
      <c r="D2291" s="278"/>
      <c r="E2291" s="270">
        <f>+'Res pass e impegni plur'!E583</f>
        <v>0</v>
      </c>
      <c r="F2291" s="37" t="s">
        <v>7970</v>
      </c>
      <c r="G2291" s="37" t="s">
        <v>7959</v>
      </c>
      <c r="H2291" s="37" t="s">
        <v>5805</v>
      </c>
      <c r="I2291" s="37">
        <v>4</v>
      </c>
      <c r="J2291" s="37" t="s">
        <v>5805</v>
      </c>
      <c r="K2291" s="37" t="s">
        <v>6220</v>
      </c>
      <c r="L2291" s="38"/>
    </row>
    <row r="2292" spans="1:12" ht="21.6" x14ac:dyDescent="0.3">
      <c r="A2292" s="85" t="s">
        <v>5803</v>
      </c>
      <c r="B2292" s="86" t="s">
        <v>2500</v>
      </c>
      <c r="C2292" s="87" t="s">
        <v>8816</v>
      </c>
      <c r="D2292" s="278"/>
      <c r="E2292" s="270">
        <f>+'Res pass e impegni plur'!E584</f>
        <v>0</v>
      </c>
      <c r="F2292" s="37" t="s">
        <v>7970</v>
      </c>
      <c r="G2292" s="37" t="s">
        <v>7959</v>
      </c>
      <c r="H2292" s="37" t="s">
        <v>5805</v>
      </c>
      <c r="I2292" s="37">
        <v>4</v>
      </c>
      <c r="J2292" s="37" t="s">
        <v>5805</v>
      </c>
      <c r="K2292" s="37" t="s">
        <v>6220</v>
      </c>
      <c r="L2292" s="38"/>
    </row>
    <row r="2293" spans="1:12" ht="21.6" x14ac:dyDescent="0.3">
      <c r="A2293" s="85" t="s">
        <v>5803</v>
      </c>
      <c r="B2293" s="86" t="s">
        <v>2502</v>
      </c>
      <c r="C2293" s="87" t="s">
        <v>8817</v>
      </c>
      <c r="D2293" s="278"/>
      <c r="E2293" s="270">
        <f>+'Res pass e impegni plur'!E585</f>
        <v>0</v>
      </c>
      <c r="F2293" s="37" t="s">
        <v>7970</v>
      </c>
      <c r="G2293" s="37" t="s">
        <v>7959</v>
      </c>
      <c r="H2293" s="37" t="s">
        <v>5805</v>
      </c>
      <c r="I2293" s="37">
        <v>4</v>
      </c>
      <c r="J2293" s="37" t="s">
        <v>5805</v>
      </c>
      <c r="K2293" s="37" t="s">
        <v>6220</v>
      </c>
      <c r="L2293" s="38"/>
    </row>
    <row r="2294" spans="1:12" ht="21.6" x14ac:dyDescent="0.3">
      <c r="A2294" s="85" t="s">
        <v>5803</v>
      </c>
      <c r="B2294" s="86" t="s">
        <v>2504</v>
      </c>
      <c r="C2294" s="87" t="s">
        <v>8818</v>
      </c>
      <c r="D2294" s="278"/>
      <c r="E2294" s="270">
        <f>+'Res pass e impegni plur'!E586</f>
        <v>0</v>
      </c>
      <c r="F2294" s="37" t="s">
        <v>7970</v>
      </c>
      <c r="G2294" s="37" t="s">
        <v>7959</v>
      </c>
      <c r="H2294" s="37" t="s">
        <v>5805</v>
      </c>
      <c r="I2294" s="37">
        <v>4</v>
      </c>
      <c r="J2294" s="37" t="s">
        <v>5805</v>
      </c>
      <c r="K2294" s="37" t="s">
        <v>6220</v>
      </c>
      <c r="L2294" s="38"/>
    </row>
    <row r="2295" spans="1:12" ht="21.6" x14ac:dyDescent="0.3">
      <c r="A2295" s="85" t="s">
        <v>5803</v>
      </c>
      <c r="B2295" s="86" t="s">
        <v>2506</v>
      </c>
      <c r="C2295" s="87" t="s">
        <v>8819</v>
      </c>
      <c r="D2295" s="278"/>
      <c r="E2295" s="270">
        <f>+'Res pass e impegni plur'!E587</f>
        <v>0</v>
      </c>
      <c r="F2295" s="37" t="s">
        <v>7970</v>
      </c>
      <c r="G2295" s="37" t="s">
        <v>7959</v>
      </c>
      <c r="H2295" s="37" t="s">
        <v>5805</v>
      </c>
      <c r="I2295" s="37">
        <v>4</v>
      </c>
      <c r="J2295" s="37" t="s">
        <v>5805</v>
      </c>
      <c r="K2295" s="37" t="s">
        <v>6220</v>
      </c>
      <c r="L2295" s="38"/>
    </row>
    <row r="2296" spans="1:12" ht="21.6" x14ac:dyDescent="0.3">
      <c r="A2296" s="85" t="s">
        <v>5803</v>
      </c>
      <c r="B2296" s="86" t="s">
        <v>2508</v>
      </c>
      <c r="C2296" s="87" t="s">
        <v>8820</v>
      </c>
      <c r="D2296" s="278"/>
      <c r="E2296" s="270">
        <f>+'Res pass e impegni plur'!E588</f>
        <v>0</v>
      </c>
      <c r="F2296" s="37" t="s">
        <v>7970</v>
      </c>
      <c r="G2296" s="37" t="s">
        <v>7959</v>
      </c>
      <c r="H2296" s="37" t="s">
        <v>5805</v>
      </c>
      <c r="I2296" s="37">
        <v>4</v>
      </c>
      <c r="J2296" s="37" t="s">
        <v>5805</v>
      </c>
      <c r="K2296" s="37" t="s">
        <v>6220</v>
      </c>
      <c r="L2296" s="38"/>
    </row>
    <row r="2297" spans="1:12" ht="29.25" customHeight="1" x14ac:dyDescent="0.3">
      <c r="A2297" s="33" t="s">
        <v>5802</v>
      </c>
      <c r="B2297" s="39" t="s">
        <v>8821</v>
      </c>
      <c r="C2297" s="40" t="s">
        <v>8822</v>
      </c>
      <c r="D2297" s="278"/>
      <c r="E2297" s="271">
        <f>SUM(E2298:E2317)</f>
        <v>0</v>
      </c>
      <c r="F2297" s="37"/>
      <c r="G2297" s="37"/>
      <c r="H2297" s="37"/>
      <c r="I2297" s="37"/>
      <c r="J2297" s="37"/>
      <c r="K2297" s="37"/>
      <c r="L2297" s="38"/>
    </row>
    <row r="2298" spans="1:12" ht="21.6" x14ac:dyDescent="0.3">
      <c r="A2298" s="85" t="s">
        <v>5803</v>
      </c>
      <c r="B2298" s="86" t="s">
        <v>2510</v>
      </c>
      <c r="C2298" s="87" t="s">
        <v>8823</v>
      </c>
      <c r="D2298" s="278"/>
      <c r="E2298" s="270">
        <f>+'Res pass e impegni plur'!E589</f>
        <v>0</v>
      </c>
      <c r="F2298" s="37" t="s">
        <v>7970</v>
      </c>
      <c r="G2298" s="37" t="s">
        <v>7959</v>
      </c>
      <c r="H2298" s="37" t="s">
        <v>5805</v>
      </c>
      <c r="I2298" s="37">
        <v>4</v>
      </c>
      <c r="J2298" s="37" t="s">
        <v>5805</v>
      </c>
      <c r="K2298" s="37" t="s">
        <v>6220</v>
      </c>
      <c r="L2298" s="38"/>
    </row>
    <row r="2299" spans="1:12" x14ac:dyDescent="0.3">
      <c r="A2299" s="85" t="s">
        <v>5803</v>
      </c>
      <c r="B2299" s="86" t="s">
        <v>2512</v>
      </c>
      <c r="C2299" s="87" t="s">
        <v>8824</v>
      </c>
      <c r="D2299" s="278"/>
      <c r="E2299" s="270">
        <f>+'Res pass e impegni plur'!E590</f>
        <v>0</v>
      </c>
      <c r="F2299" s="37" t="s">
        <v>7970</v>
      </c>
      <c r="G2299" s="37" t="s">
        <v>7959</v>
      </c>
      <c r="H2299" s="37" t="s">
        <v>5805</v>
      </c>
      <c r="I2299" s="37">
        <v>4</v>
      </c>
      <c r="J2299" s="37" t="s">
        <v>5805</v>
      </c>
      <c r="K2299" s="37" t="s">
        <v>6220</v>
      </c>
      <c r="L2299" s="38"/>
    </row>
    <row r="2300" spans="1:12" x14ac:dyDescent="0.3">
      <c r="A2300" s="85" t="s">
        <v>5803</v>
      </c>
      <c r="B2300" s="86" t="s">
        <v>2514</v>
      </c>
      <c r="C2300" s="87" t="s">
        <v>8825</v>
      </c>
      <c r="D2300" s="278"/>
      <c r="E2300" s="270">
        <f>+'Res pass e impegni plur'!E591</f>
        <v>0</v>
      </c>
      <c r="F2300" s="37" t="s">
        <v>7970</v>
      </c>
      <c r="G2300" s="37" t="s">
        <v>7959</v>
      </c>
      <c r="H2300" s="37" t="s">
        <v>5805</v>
      </c>
      <c r="I2300" s="37">
        <v>4</v>
      </c>
      <c r="J2300" s="37" t="s">
        <v>5805</v>
      </c>
      <c r="K2300" s="37" t="s">
        <v>6220</v>
      </c>
      <c r="L2300" s="38"/>
    </row>
    <row r="2301" spans="1:12" ht="21.6" x14ac:dyDescent="0.3">
      <c r="A2301" s="85" t="s">
        <v>5803</v>
      </c>
      <c r="B2301" s="86" t="s">
        <v>2516</v>
      </c>
      <c r="C2301" s="87" t="s">
        <v>8826</v>
      </c>
      <c r="D2301" s="278"/>
      <c r="E2301" s="270">
        <f>+'Res pass e impegni plur'!E592</f>
        <v>0</v>
      </c>
      <c r="F2301" s="37" t="s">
        <v>7970</v>
      </c>
      <c r="G2301" s="37" t="s">
        <v>7959</v>
      </c>
      <c r="H2301" s="37" t="s">
        <v>5805</v>
      </c>
      <c r="I2301" s="37">
        <v>4</v>
      </c>
      <c r="J2301" s="37" t="s">
        <v>5805</v>
      </c>
      <c r="K2301" s="37" t="s">
        <v>6220</v>
      </c>
      <c r="L2301" s="38"/>
    </row>
    <row r="2302" spans="1:12" x14ac:dyDescent="0.3">
      <c r="A2302" s="85" t="s">
        <v>5803</v>
      </c>
      <c r="B2302" s="86" t="s">
        <v>2518</v>
      </c>
      <c r="C2302" s="87" t="s">
        <v>8827</v>
      </c>
      <c r="D2302" s="278"/>
      <c r="E2302" s="270">
        <f>+'Res pass e impegni plur'!E593</f>
        <v>0</v>
      </c>
      <c r="F2302" s="37" t="s">
        <v>7970</v>
      </c>
      <c r="G2302" s="37" t="s">
        <v>7959</v>
      </c>
      <c r="H2302" s="37" t="s">
        <v>5805</v>
      </c>
      <c r="I2302" s="37">
        <v>4</v>
      </c>
      <c r="J2302" s="37" t="s">
        <v>5805</v>
      </c>
      <c r="K2302" s="37" t="s">
        <v>6220</v>
      </c>
      <c r="L2302" s="38"/>
    </row>
    <row r="2303" spans="1:12" x14ac:dyDescent="0.3">
      <c r="A2303" s="85" t="s">
        <v>5803</v>
      </c>
      <c r="B2303" s="86" t="s">
        <v>2520</v>
      </c>
      <c r="C2303" s="87" t="s">
        <v>8828</v>
      </c>
      <c r="D2303" s="278"/>
      <c r="E2303" s="270">
        <f>+'Res pass e impegni plur'!E594</f>
        <v>0</v>
      </c>
      <c r="F2303" s="37" t="s">
        <v>7970</v>
      </c>
      <c r="G2303" s="37" t="s">
        <v>7959</v>
      </c>
      <c r="H2303" s="37" t="s">
        <v>5805</v>
      </c>
      <c r="I2303" s="37">
        <v>4</v>
      </c>
      <c r="J2303" s="37" t="s">
        <v>5805</v>
      </c>
      <c r="K2303" s="37" t="s">
        <v>6220</v>
      </c>
      <c r="L2303" s="38"/>
    </row>
    <row r="2304" spans="1:12" x14ac:dyDescent="0.3">
      <c r="A2304" s="85" t="s">
        <v>5803</v>
      </c>
      <c r="B2304" s="86" t="s">
        <v>2522</v>
      </c>
      <c r="C2304" s="87" t="s">
        <v>8829</v>
      </c>
      <c r="D2304" s="278"/>
      <c r="E2304" s="270">
        <f>+'Res pass e impegni plur'!E595</f>
        <v>0</v>
      </c>
      <c r="F2304" s="37" t="s">
        <v>7970</v>
      </c>
      <c r="G2304" s="37" t="s">
        <v>7959</v>
      </c>
      <c r="H2304" s="37" t="s">
        <v>5805</v>
      </c>
      <c r="I2304" s="37">
        <v>4</v>
      </c>
      <c r="J2304" s="37" t="s">
        <v>5805</v>
      </c>
      <c r="K2304" s="37" t="s">
        <v>6220</v>
      </c>
      <c r="L2304" s="38"/>
    </row>
    <row r="2305" spans="1:12" x14ac:dyDescent="0.3">
      <c r="A2305" s="85" t="s">
        <v>5803</v>
      </c>
      <c r="B2305" s="86" t="s">
        <v>2524</v>
      </c>
      <c r="C2305" s="87" t="s">
        <v>8830</v>
      </c>
      <c r="D2305" s="278"/>
      <c r="E2305" s="270">
        <f>+'Res pass e impegni plur'!E596</f>
        <v>0</v>
      </c>
      <c r="F2305" s="37" t="s">
        <v>7970</v>
      </c>
      <c r="G2305" s="37" t="s">
        <v>7959</v>
      </c>
      <c r="H2305" s="37" t="s">
        <v>5805</v>
      </c>
      <c r="I2305" s="37">
        <v>4</v>
      </c>
      <c r="J2305" s="37" t="s">
        <v>5805</v>
      </c>
      <c r="K2305" s="37" t="s">
        <v>6220</v>
      </c>
      <c r="L2305" s="38"/>
    </row>
    <row r="2306" spans="1:12" ht="21.6" x14ac:dyDescent="0.3">
      <c r="A2306" s="85" t="s">
        <v>5803</v>
      </c>
      <c r="B2306" s="86" t="s">
        <v>2526</v>
      </c>
      <c r="C2306" s="87" t="s">
        <v>8831</v>
      </c>
      <c r="D2306" s="278"/>
      <c r="E2306" s="270">
        <f>+'Res pass e impegni plur'!E597</f>
        <v>0</v>
      </c>
      <c r="F2306" s="37" t="s">
        <v>7970</v>
      </c>
      <c r="G2306" s="37" t="s">
        <v>7959</v>
      </c>
      <c r="H2306" s="37" t="s">
        <v>5805</v>
      </c>
      <c r="I2306" s="37">
        <v>4</v>
      </c>
      <c r="J2306" s="37" t="s">
        <v>5805</v>
      </c>
      <c r="K2306" s="37" t="s">
        <v>6220</v>
      </c>
      <c r="L2306" s="38"/>
    </row>
    <row r="2307" spans="1:12" x14ac:dyDescent="0.3">
      <c r="A2307" s="85" t="s">
        <v>5803</v>
      </c>
      <c r="B2307" s="86" t="s">
        <v>2528</v>
      </c>
      <c r="C2307" s="87" t="s">
        <v>8832</v>
      </c>
      <c r="D2307" s="278"/>
      <c r="E2307" s="270">
        <f>+'Res pass e impegni plur'!E598</f>
        <v>0</v>
      </c>
      <c r="F2307" s="37" t="s">
        <v>7970</v>
      </c>
      <c r="G2307" s="37" t="s">
        <v>7959</v>
      </c>
      <c r="H2307" s="37" t="s">
        <v>5805</v>
      </c>
      <c r="I2307" s="37">
        <v>4</v>
      </c>
      <c r="J2307" s="37" t="s">
        <v>5805</v>
      </c>
      <c r="K2307" s="37" t="s">
        <v>6220</v>
      </c>
      <c r="L2307" s="38"/>
    </row>
    <row r="2308" spans="1:12" x14ac:dyDescent="0.3">
      <c r="A2308" s="85" t="s">
        <v>5803</v>
      </c>
      <c r="B2308" s="86" t="s">
        <v>2530</v>
      </c>
      <c r="C2308" s="87" t="s">
        <v>8833</v>
      </c>
      <c r="D2308" s="278"/>
      <c r="E2308" s="270">
        <f>+'Res pass e impegni plur'!E599</f>
        <v>0</v>
      </c>
      <c r="F2308" s="37" t="s">
        <v>7970</v>
      </c>
      <c r="G2308" s="37" t="s">
        <v>7959</v>
      </c>
      <c r="H2308" s="37" t="s">
        <v>5805</v>
      </c>
      <c r="I2308" s="37">
        <v>4</v>
      </c>
      <c r="J2308" s="37" t="s">
        <v>5805</v>
      </c>
      <c r="K2308" s="37" t="s">
        <v>6220</v>
      </c>
      <c r="L2308" s="38"/>
    </row>
    <row r="2309" spans="1:12" ht="21.6" x14ac:dyDescent="0.3">
      <c r="A2309" s="85" t="s">
        <v>5803</v>
      </c>
      <c r="B2309" s="86" t="s">
        <v>2532</v>
      </c>
      <c r="C2309" s="87" t="s">
        <v>8834</v>
      </c>
      <c r="D2309" s="278"/>
      <c r="E2309" s="270">
        <f>+'Res pass e impegni plur'!E600</f>
        <v>0</v>
      </c>
      <c r="F2309" s="37" t="s">
        <v>7970</v>
      </c>
      <c r="G2309" s="37" t="s">
        <v>7959</v>
      </c>
      <c r="H2309" s="37" t="s">
        <v>5805</v>
      </c>
      <c r="I2309" s="37">
        <v>4</v>
      </c>
      <c r="J2309" s="37" t="s">
        <v>5805</v>
      </c>
      <c r="K2309" s="37" t="s">
        <v>6220</v>
      </c>
      <c r="L2309" s="38"/>
    </row>
    <row r="2310" spans="1:12" x14ac:dyDescent="0.3">
      <c r="A2310" s="85" t="s">
        <v>5803</v>
      </c>
      <c r="B2310" s="86" t="s">
        <v>2534</v>
      </c>
      <c r="C2310" s="87" t="s">
        <v>8835</v>
      </c>
      <c r="D2310" s="278"/>
      <c r="E2310" s="270">
        <f>+'Res pass e impegni plur'!E601</f>
        <v>0</v>
      </c>
      <c r="F2310" s="37" t="s">
        <v>7970</v>
      </c>
      <c r="G2310" s="37" t="s">
        <v>7959</v>
      </c>
      <c r="H2310" s="37" t="s">
        <v>5805</v>
      </c>
      <c r="I2310" s="37">
        <v>4</v>
      </c>
      <c r="J2310" s="37" t="s">
        <v>5805</v>
      </c>
      <c r="K2310" s="37" t="s">
        <v>6220</v>
      </c>
      <c r="L2310" s="38"/>
    </row>
    <row r="2311" spans="1:12" ht="21.6" x14ac:dyDescent="0.3">
      <c r="A2311" s="85" t="s">
        <v>5803</v>
      </c>
      <c r="B2311" s="86" t="s">
        <v>2536</v>
      </c>
      <c r="C2311" s="87" t="s">
        <v>8836</v>
      </c>
      <c r="D2311" s="278"/>
      <c r="E2311" s="270">
        <f>+'Res pass e impegni plur'!E602</f>
        <v>0</v>
      </c>
      <c r="F2311" s="37" t="s">
        <v>7970</v>
      </c>
      <c r="G2311" s="37" t="s">
        <v>7959</v>
      </c>
      <c r="H2311" s="37" t="s">
        <v>5805</v>
      </c>
      <c r="I2311" s="37">
        <v>4</v>
      </c>
      <c r="J2311" s="37" t="s">
        <v>5805</v>
      </c>
      <c r="K2311" s="37" t="s">
        <v>6220</v>
      </c>
      <c r="L2311" s="38"/>
    </row>
    <row r="2312" spans="1:12" ht="21.6" x14ac:dyDescent="0.3">
      <c r="A2312" s="85" t="s">
        <v>5803</v>
      </c>
      <c r="B2312" s="86" t="s">
        <v>2538</v>
      </c>
      <c r="C2312" s="87" t="s">
        <v>8837</v>
      </c>
      <c r="D2312" s="278"/>
      <c r="E2312" s="270">
        <f>+'Res pass e impegni plur'!E603</f>
        <v>0</v>
      </c>
      <c r="F2312" s="37" t="s">
        <v>7970</v>
      </c>
      <c r="G2312" s="37" t="s">
        <v>7959</v>
      </c>
      <c r="H2312" s="37" t="s">
        <v>5805</v>
      </c>
      <c r="I2312" s="37">
        <v>4</v>
      </c>
      <c r="J2312" s="37" t="s">
        <v>5805</v>
      </c>
      <c r="K2312" s="37" t="s">
        <v>6220</v>
      </c>
      <c r="L2312" s="38"/>
    </row>
    <row r="2313" spans="1:12" ht="21.6" x14ac:dyDescent="0.3">
      <c r="A2313" s="85" t="s">
        <v>5803</v>
      </c>
      <c r="B2313" s="86" t="s">
        <v>2540</v>
      </c>
      <c r="C2313" s="87" t="s">
        <v>8838</v>
      </c>
      <c r="D2313" s="278"/>
      <c r="E2313" s="270">
        <f>+'Res pass e impegni plur'!E604</f>
        <v>0</v>
      </c>
      <c r="F2313" s="37" t="s">
        <v>7970</v>
      </c>
      <c r="G2313" s="37" t="s">
        <v>7959</v>
      </c>
      <c r="H2313" s="37" t="s">
        <v>5805</v>
      </c>
      <c r="I2313" s="37">
        <v>4</v>
      </c>
      <c r="J2313" s="37" t="s">
        <v>5805</v>
      </c>
      <c r="K2313" s="37" t="s">
        <v>6220</v>
      </c>
      <c r="L2313" s="38"/>
    </row>
    <row r="2314" spans="1:12" ht="21.6" x14ac:dyDescent="0.3">
      <c r="A2314" s="85" t="s">
        <v>5803</v>
      </c>
      <c r="B2314" s="86" t="s">
        <v>2542</v>
      </c>
      <c r="C2314" s="87" t="s">
        <v>8839</v>
      </c>
      <c r="D2314" s="278"/>
      <c r="E2314" s="270">
        <f>+'Res pass e impegni plur'!E605</f>
        <v>0</v>
      </c>
      <c r="F2314" s="37" t="s">
        <v>7970</v>
      </c>
      <c r="G2314" s="37" t="s">
        <v>7959</v>
      </c>
      <c r="H2314" s="37" t="s">
        <v>5805</v>
      </c>
      <c r="I2314" s="37">
        <v>4</v>
      </c>
      <c r="J2314" s="37" t="s">
        <v>5805</v>
      </c>
      <c r="K2314" s="37" t="s">
        <v>6220</v>
      </c>
      <c r="L2314" s="38"/>
    </row>
    <row r="2315" spans="1:12" x14ac:dyDescent="0.3">
      <c r="A2315" s="85" t="s">
        <v>5803</v>
      </c>
      <c r="B2315" s="86" t="s">
        <v>2544</v>
      </c>
      <c r="C2315" s="87" t="s">
        <v>8840</v>
      </c>
      <c r="D2315" s="278"/>
      <c r="E2315" s="270">
        <f>+'Res pass e impegni plur'!E606</f>
        <v>0</v>
      </c>
      <c r="F2315" s="37" t="s">
        <v>7970</v>
      </c>
      <c r="G2315" s="37" t="s">
        <v>7959</v>
      </c>
      <c r="H2315" s="37" t="s">
        <v>5805</v>
      </c>
      <c r="I2315" s="37">
        <v>4</v>
      </c>
      <c r="J2315" s="37" t="s">
        <v>5805</v>
      </c>
      <c r="K2315" s="37" t="s">
        <v>6220</v>
      </c>
      <c r="L2315" s="38"/>
    </row>
    <row r="2316" spans="1:12" ht="21.6" x14ac:dyDescent="0.3">
      <c r="A2316" s="85" t="s">
        <v>5803</v>
      </c>
      <c r="B2316" s="86" t="s">
        <v>2546</v>
      </c>
      <c r="C2316" s="87" t="s">
        <v>8841</v>
      </c>
      <c r="D2316" s="278"/>
      <c r="E2316" s="270">
        <f>+'Res pass e impegni plur'!E607</f>
        <v>0</v>
      </c>
      <c r="F2316" s="37" t="s">
        <v>7970</v>
      </c>
      <c r="G2316" s="37" t="s">
        <v>7959</v>
      </c>
      <c r="H2316" s="37" t="s">
        <v>5805</v>
      </c>
      <c r="I2316" s="37">
        <v>4</v>
      </c>
      <c r="J2316" s="37" t="s">
        <v>5805</v>
      </c>
      <c r="K2316" s="37" t="s">
        <v>6220</v>
      </c>
      <c r="L2316" s="38"/>
    </row>
    <row r="2317" spans="1:12" ht="21.6" x14ac:dyDescent="0.3">
      <c r="A2317" s="85" t="s">
        <v>5803</v>
      </c>
      <c r="B2317" s="86" t="s">
        <v>2548</v>
      </c>
      <c r="C2317" s="87" t="s">
        <v>8842</v>
      </c>
      <c r="D2317" s="278"/>
      <c r="E2317" s="270">
        <f>+'Res pass e impegni plur'!E608</f>
        <v>0</v>
      </c>
      <c r="F2317" s="37" t="s">
        <v>7970</v>
      </c>
      <c r="G2317" s="37" t="s">
        <v>7959</v>
      </c>
      <c r="H2317" s="37" t="s">
        <v>5805</v>
      </c>
      <c r="I2317" s="37">
        <v>4</v>
      </c>
      <c r="J2317" s="37" t="s">
        <v>5805</v>
      </c>
      <c r="K2317" s="37" t="s">
        <v>6220</v>
      </c>
      <c r="L2317" s="38"/>
    </row>
    <row r="2318" spans="1:12" ht="28.5" customHeight="1" x14ac:dyDescent="0.3">
      <c r="A2318" s="33" t="s">
        <v>5802</v>
      </c>
      <c r="B2318" s="39" t="s">
        <v>8843</v>
      </c>
      <c r="C2318" s="40" t="s">
        <v>8844</v>
      </c>
      <c r="D2318" s="278"/>
      <c r="E2318" s="271">
        <f>SUM(E2319:E2321)</f>
        <v>0</v>
      </c>
      <c r="F2318" s="37"/>
      <c r="G2318" s="37"/>
      <c r="H2318" s="37"/>
      <c r="I2318" s="37"/>
      <c r="J2318" s="37"/>
      <c r="K2318" s="37"/>
      <c r="L2318" s="38"/>
    </row>
    <row r="2319" spans="1:12" x14ac:dyDescent="0.3">
      <c r="A2319" s="85" t="s">
        <v>5803</v>
      </c>
      <c r="B2319" s="86" t="s">
        <v>2550</v>
      </c>
      <c r="C2319" s="87" t="s">
        <v>8845</v>
      </c>
      <c r="D2319" s="278"/>
      <c r="E2319" s="270">
        <f>+'Res pass e impegni plur'!E609</f>
        <v>0</v>
      </c>
      <c r="F2319" s="37" t="s">
        <v>7970</v>
      </c>
      <c r="G2319" s="37" t="s">
        <v>7959</v>
      </c>
      <c r="H2319" s="37" t="s">
        <v>5805</v>
      </c>
      <c r="I2319" s="37">
        <v>4</v>
      </c>
      <c r="J2319" s="37" t="s">
        <v>5805</v>
      </c>
      <c r="K2319" s="37" t="s">
        <v>6220</v>
      </c>
      <c r="L2319" s="38"/>
    </row>
    <row r="2320" spans="1:12" x14ac:dyDescent="0.3">
      <c r="A2320" s="85" t="s">
        <v>5803</v>
      </c>
      <c r="B2320" s="86" t="s">
        <v>2552</v>
      </c>
      <c r="C2320" s="87" t="s">
        <v>8846</v>
      </c>
      <c r="D2320" s="278"/>
      <c r="E2320" s="270">
        <f>+'Res pass e impegni plur'!E610</f>
        <v>0</v>
      </c>
      <c r="F2320" s="37" t="s">
        <v>7970</v>
      </c>
      <c r="G2320" s="37" t="s">
        <v>7959</v>
      </c>
      <c r="H2320" s="37" t="s">
        <v>5805</v>
      </c>
      <c r="I2320" s="37">
        <v>4</v>
      </c>
      <c r="J2320" s="37" t="s">
        <v>5805</v>
      </c>
      <c r="K2320" s="37" t="s">
        <v>6220</v>
      </c>
      <c r="L2320" s="38"/>
    </row>
    <row r="2321" spans="1:12" ht="21.6" x14ac:dyDescent="0.3">
      <c r="A2321" s="85" t="s">
        <v>5803</v>
      </c>
      <c r="B2321" s="86" t="s">
        <v>2554</v>
      </c>
      <c r="C2321" s="87" t="s">
        <v>8847</v>
      </c>
      <c r="D2321" s="278"/>
      <c r="E2321" s="270">
        <f>+'Res pass e impegni plur'!E611</f>
        <v>0</v>
      </c>
      <c r="F2321" s="37" t="s">
        <v>7970</v>
      </c>
      <c r="G2321" s="37" t="s">
        <v>7959</v>
      </c>
      <c r="H2321" s="37" t="s">
        <v>5805</v>
      </c>
      <c r="I2321" s="37">
        <v>4</v>
      </c>
      <c r="J2321" s="37" t="s">
        <v>5805</v>
      </c>
      <c r="K2321" s="37" t="s">
        <v>6220</v>
      </c>
      <c r="L2321" s="38"/>
    </row>
    <row r="2322" spans="1:12" x14ac:dyDescent="0.3">
      <c r="A2322" s="33" t="s">
        <v>5802</v>
      </c>
      <c r="B2322" s="39" t="s">
        <v>8848</v>
      </c>
      <c r="C2322" s="40" t="s">
        <v>8849</v>
      </c>
      <c r="D2322" s="278"/>
      <c r="E2322" s="271">
        <f>+E2323</f>
        <v>0</v>
      </c>
      <c r="F2322" s="37"/>
      <c r="G2322" s="37"/>
      <c r="H2322" s="37"/>
      <c r="I2322" s="37"/>
      <c r="J2322" s="37"/>
      <c r="K2322" s="37"/>
      <c r="L2322" s="38"/>
    </row>
    <row r="2323" spans="1:12" ht="21.6" x14ac:dyDescent="0.3">
      <c r="A2323" s="85" t="s">
        <v>5803</v>
      </c>
      <c r="B2323" s="86" t="s">
        <v>2556</v>
      </c>
      <c r="C2323" s="87" t="s">
        <v>8850</v>
      </c>
      <c r="D2323" s="278"/>
      <c r="E2323" s="270">
        <f>+'Res pass e impegni plur'!E612</f>
        <v>0</v>
      </c>
      <c r="F2323" s="37" t="s">
        <v>7970</v>
      </c>
      <c r="G2323" s="37" t="s">
        <v>7959</v>
      </c>
      <c r="H2323" s="37" t="s">
        <v>5805</v>
      </c>
      <c r="I2323" s="37">
        <v>4</v>
      </c>
      <c r="J2323" s="37" t="s">
        <v>5805</v>
      </c>
      <c r="K2323" s="37" t="s">
        <v>6220</v>
      </c>
      <c r="L2323" s="38"/>
    </row>
    <row r="2324" spans="1:12" ht="24.6" x14ac:dyDescent="0.3">
      <c r="A2324" s="33" t="s">
        <v>5801</v>
      </c>
      <c r="B2324" s="34" t="s">
        <v>8851</v>
      </c>
      <c r="C2324" s="35" t="s">
        <v>8852</v>
      </c>
      <c r="D2324" s="407"/>
      <c r="E2324" s="321">
        <f>+E2325</f>
        <v>0</v>
      </c>
      <c r="F2324" s="37"/>
      <c r="G2324" s="37"/>
      <c r="H2324" s="37"/>
      <c r="I2324" s="37"/>
      <c r="J2324" s="37"/>
      <c r="K2324" s="37"/>
      <c r="L2324" s="38"/>
    </row>
    <row r="2325" spans="1:12" ht="27.75" customHeight="1" x14ac:dyDescent="0.3">
      <c r="A2325" s="33" t="s">
        <v>5802</v>
      </c>
      <c r="B2325" s="39" t="s">
        <v>8853</v>
      </c>
      <c r="C2325" s="40" t="s">
        <v>8854</v>
      </c>
      <c r="D2325" s="278"/>
      <c r="E2325" s="271">
        <f>+E2326</f>
        <v>0</v>
      </c>
      <c r="F2325" s="37"/>
      <c r="G2325" s="37"/>
      <c r="H2325" s="37"/>
      <c r="I2325" s="37"/>
      <c r="J2325" s="37"/>
      <c r="K2325" s="37"/>
      <c r="L2325" s="38"/>
    </row>
    <row r="2326" spans="1:12" x14ac:dyDescent="0.3">
      <c r="A2326" s="85" t="s">
        <v>5803</v>
      </c>
      <c r="B2326" s="86" t="s">
        <v>2560</v>
      </c>
      <c r="C2326" s="87" t="s">
        <v>8855</v>
      </c>
      <c r="D2326" s="278"/>
      <c r="E2326" s="270">
        <f>+'Res pass e impegni plur'!E614</f>
        <v>0</v>
      </c>
      <c r="F2326" s="37" t="s">
        <v>7970</v>
      </c>
      <c r="G2326" s="37" t="s">
        <v>7959</v>
      </c>
      <c r="H2326" s="37" t="s">
        <v>5805</v>
      </c>
      <c r="I2326" s="37">
        <v>4</v>
      </c>
      <c r="J2326" s="37" t="s">
        <v>5805</v>
      </c>
      <c r="K2326" s="37" t="s">
        <v>6225</v>
      </c>
      <c r="L2326" s="38"/>
    </row>
    <row r="2327" spans="1:12" ht="24.6" x14ac:dyDescent="0.3">
      <c r="A2327" s="33" t="s">
        <v>5801</v>
      </c>
      <c r="B2327" s="34" t="s">
        <v>8856</v>
      </c>
      <c r="C2327" s="35" t="s">
        <v>8857</v>
      </c>
      <c r="D2327" s="407"/>
      <c r="E2327" s="321">
        <f>+E2328</f>
        <v>0</v>
      </c>
      <c r="F2327" s="37"/>
      <c r="G2327" s="37"/>
      <c r="H2327" s="37"/>
      <c r="I2327" s="37"/>
      <c r="J2327" s="37"/>
      <c r="K2327" s="37"/>
      <c r="L2327" s="38"/>
    </row>
    <row r="2328" spans="1:12" ht="24.75" customHeight="1" x14ac:dyDescent="0.3">
      <c r="A2328" s="33" t="s">
        <v>5802</v>
      </c>
      <c r="B2328" s="39" t="s">
        <v>8858</v>
      </c>
      <c r="C2328" s="40" t="s">
        <v>8859</v>
      </c>
      <c r="D2328" s="278"/>
      <c r="E2328" s="271">
        <f>+E2329</f>
        <v>0</v>
      </c>
      <c r="F2328" s="37"/>
      <c r="G2328" s="37"/>
      <c r="H2328" s="37"/>
      <c r="I2328" s="37"/>
      <c r="J2328" s="37"/>
      <c r="K2328" s="37"/>
      <c r="L2328" s="38"/>
    </row>
    <row r="2329" spans="1:12" ht="21.6" x14ac:dyDescent="0.3">
      <c r="A2329" s="85" t="s">
        <v>5803</v>
      </c>
      <c r="B2329" s="86" t="s">
        <v>2562</v>
      </c>
      <c r="C2329" s="87" t="s">
        <v>8860</v>
      </c>
      <c r="D2329" s="278"/>
      <c r="E2329" s="270">
        <f>+'Res pass e impegni plur'!E615</f>
        <v>0</v>
      </c>
      <c r="F2329" s="37" t="s">
        <v>7970</v>
      </c>
      <c r="G2329" s="37" t="s">
        <v>7959</v>
      </c>
      <c r="H2329" s="37" t="s">
        <v>5805</v>
      </c>
      <c r="I2329" s="37">
        <v>4</v>
      </c>
      <c r="J2329" s="37" t="s">
        <v>5805</v>
      </c>
      <c r="K2329" s="37" t="s">
        <v>6816</v>
      </c>
      <c r="L2329" s="38"/>
    </row>
    <row r="2330" spans="1:12" x14ac:dyDescent="0.3">
      <c r="A2330" s="33" t="s">
        <v>5801</v>
      </c>
      <c r="B2330" s="34" t="s">
        <v>8861</v>
      </c>
      <c r="C2330" s="35" t="s">
        <v>8862</v>
      </c>
      <c r="D2330" s="407"/>
      <c r="E2330" s="321">
        <f>+E2331+E2333+E2335+E2337+E2339</f>
        <v>0</v>
      </c>
      <c r="F2330" s="37"/>
      <c r="G2330" s="37"/>
      <c r="H2330" s="37"/>
      <c r="I2330" s="37"/>
      <c r="J2330" s="37"/>
      <c r="K2330" s="37"/>
      <c r="L2330" s="38"/>
    </row>
    <row r="2331" spans="1:12" x14ac:dyDescent="0.3">
      <c r="A2331" s="33" t="s">
        <v>5802</v>
      </c>
      <c r="B2331" s="39" t="s">
        <v>8863</v>
      </c>
      <c r="C2331" s="40" t="s">
        <v>8864</v>
      </c>
      <c r="D2331" s="278"/>
      <c r="E2331" s="271">
        <f>+E2332</f>
        <v>0</v>
      </c>
      <c r="F2331" s="37"/>
      <c r="G2331" s="37"/>
      <c r="H2331" s="37"/>
      <c r="I2331" s="37"/>
      <c r="J2331" s="37"/>
      <c r="K2331" s="37"/>
      <c r="L2331" s="38"/>
    </row>
    <row r="2332" spans="1:12" x14ac:dyDescent="0.3">
      <c r="A2332" s="85" t="s">
        <v>5803</v>
      </c>
      <c r="B2332" s="86" t="s">
        <v>2558</v>
      </c>
      <c r="C2332" s="87" t="s">
        <v>8865</v>
      </c>
      <c r="D2332" s="278"/>
      <c r="E2332" s="270">
        <f>+'Res pass e impegni plur'!E613</f>
        <v>0</v>
      </c>
      <c r="F2332" s="37" t="s">
        <v>7970</v>
      </c>
      <c r="G2332" s="37" t="s">
        <v>7959</v>
      </c>
      <c r="H2332" s="37" t="s">
        <v>5805</v>
      </c>
      <c r="I2332" s="37">
        <v>4</v>
      </c>
      <c r="J2332" s="37" t="s">
        <v>5805</v>
      </c>
      <c r="K2332" s="37" t="s">
        <v>8013</v>
      </c>
      <c r="L2332" s="38"/>
    </row>
    <row r="2333" spans="1:12" ht="24.75" customHeight="1" x14ac:dyDescent="0.3">
      <c r="A2333" s="33" t="s">
        <v>5802</v>
      </c>
      <c r="B2333" s="39" t="s">
        <v>8866</v>
      </c>
      <c r="C2333" s="40" t="s">
        <v>8867</v>
      </c>
      <c r="D2333" s="278"/>
      <c r="E2333" s="271">
        <f>+E2334</f>
        <v>0</v>
      </c>
      <c r="F2333" s="37"/>
      <c r="G2333" s="37"/>
      <c r="H2333" s="37"/>
      <c r="I2333" s="37"/>
      <c r="J2333" s="37"/>
      <c r="K2333" s="37"/>
      <c r="L2333" s="38"/>
    </row>
    <row r="2334" spans="1:12" x14ac:dyDescent="0.3">
      <c r="A2334" s="85" t="s">
        <v>5803</v>
      </c>
      <c r="B2334" s="86" t="s">
        <v>2564</v>
      </c>
      <c r="C2334" s="87" t="s">
        <v>8868</v>
      </c>
      <c r="D2334" s="278"/>
      <c r="E2334" s="270">
        <f>+'Res pass e impegni plur'!E616</f>
        <v>0</v>
      </c>
      <c r="F2334" s="37" t="s">
        <v>7970</v>
      </c>
      <c r="G2334" s="37" t="s">
        <v>7959</v>
      </c>
      <c r="H2334" s="37" t="s">
        <v>5805</v>
      </c>
      <c r="I2334" s="37">
        <v>4</v>
      </c>
      <c r="J2334" s="37" t="s">
        <v>5805</v>
      </c>
      <c r="K2334" s="37" t="s">
        <v>8013</v>
      </c>
      <c r="L2334" s="38"/>
    </row>
    <row r="2335" spans="1:12" x14ac:dyDescent="0.3">
      <c r="A2335" s="33" t="s">
        <v>5802</v>
      </c>
      <c r="B2335" s="39" t="s">
        <v>8869</v>
      </c>
      <c r="C2335" s="40" t="s">
        <v>8870</v>
      </c>
      <c r="D2335" s="278"/>
      <c r="E2335" s="271">
        <f>+E2336</f>
        <v>0</v>
      </c>
      <c r="F2335" s="37"/>
      <c r="G2335" s="37"/>
      <c r="H2335" s="37"/>
      <c r="I2335" s="37"/>
      <c r="J2335" s="37"/>
      <c r="K2335" s="37"/>
      <c r="L2335" s="38"/>
    </row>
    <row r="2336" spans="1:12" ht="21.6" x14ac:dyDescent="0.3">
      <c r="A2336" s="85" t="s">
        <v>5803</v>
      </c>
      <c r="B2336" s="86" t="s">
        <v>2566</v>
      </c>
      <c r="C2336" s="87" t="s">
        <v>8871</v>
      </c>
      <c r="D2336" s="278"/>
      <c r="E2336" s="270">
        <f>+'Res pass e impegni plur'!E617</f>
        <v>0</v>
      </c>
      <c r="F2336" s="37" t="s">
        <v>7970</v>
      </c>
      <c r="G2336" s="37" t="s">
        <v>7959</v>
      </c>
      <c r="H2336" s="37" t="s">
        <v>5805</v>
      </c>
      <c r="I2336" s="37">
        <v>4</v>
      </c>
      <c r="J2336" s="37" t="s">
        <v>5805</v>
      </c>
      <c r="K2336" s="37" t="s">
        <v>8013</v>
      </c>
      <c r="L2336" s="38"/>
    </row>
    <row r="2337" spans="1:12" x14ac:dyDescent="0.3">
      <c r="A2337" s="33" t="s">
        <v>5802</v>
      </c>
      <c r="B2337" s="39" t="s">
        <v>8872</v>
      </c>
      <c r="C2337" s="40" t="s">
        <v>8873</v>
      </c>
      <c r="D2337" s="278"/>
      <c r="E2337" s="271">
        <f>+E2338</f>
        <v>0</v>
      </c>
      <c r="F2337" s="37"/>
      <c r="G2337" s="37"/>
      <c r="H2337" s="37"/>
      <c r="I2337" s="37"/>
      <c r="J2337" s="37"/>
      <c r="K2337" s="37"/>
      <c r="L2337" s="38"/>
    </row>
    <row r="2338" spans="1:12" x14ac:dyDescent="0.3">
      <c r="A2338" s="85" t="s">
        <v>5803</v>
      </c>
      <c r="B2338" s="86" t="s">
        <v>2568</v>
      </c>
      <c r="C2338" s="87" t="s">
        <v>8874</v>
      </c>
      <c r="D2338" s="278"/>
      <c r="E2338" s="270">
        <f>+'Res pass e impegni plur'!E618</f>
        <v>0</v>
      </c>
      <c r="F2338" s="37" t="s">
        <v>7970</v>
      </c>
      <c r="G2338" s="37" t="s">
        <v>7959</v>
      </c>
      <c r="H2338" s="37" t="s">
        <v>5805</v>
      </c>
      <c r="I2338" s="37">
        <v>4</v>
      </c>
      <c r="J2338" s="37" t="s">
        <v>5805</v>
      </c>
      <c r="K2338" s="37" t="s">
        <v>8013</v>
      </c>
      <c r="L2338" s="38"/>
    </row>
    <row r="2339" spans="1:12" ht="28.5" customHeight="1" x14ac:dyDescent="0.3">
      <c r="A2339" s="33" t="s">
        <v>5802</v>
      </c>
      <c r="B2339" s="39" t="s">
        <v>8875</v>
      </c>
      <c r="C2339" s="40" t="s">
        <v>8876</v>
      </c>
      <c r="D2339" s="278"/>
      <c r="E2339" s="271">
        <f>+E2340</f>
        <v>0</v>
      </c>
      <c r="F2339" s="37"/>
      <c r="G2339" s="37"/>
      <c r="H2339" s="37"/>
      <c r="I2339" s="37"/>
      <c r="J2339" s="37"/>
      <c r="K2339" s="37"/>
      <c r="L2339" s="38"/>
    </row>
    <row r="2340" spans="1:12" x14ac:dyDescent="0.3">
      <c r="A2340" s="85" t="s">
        <v>5803</v>
      </c>
      <c r="B2340" s="86" t="s">
        <v>2570</v>
      </c>
      <c r="C2340" s="87" t="s">
        <v>8877</v>
      </c>
      <c r="D2340" s="278"/>
      <c r="E2340" s="270">
        <f>+'Res pass e impegni plur'!E619</f>
        <v>0</v>
      </c>
      <c r="F2340" s="37" t="s">
        <v>7970</v>
      </c>
      <c r="G2340" s="37" t="s">
        <v>7959</v>
      </c>
      <c r="H2340" s="37" t="s">
        <v>5805</v>
      </c>
      <c r="I2340" s="37">
        <v>4</v>
      </c>
      <c r="J2340" s="37" t="s">
        <v>5805</v>
      </c>
      <c r="K2340" s="37" t="s">
        <v>8013</v>
      </c>
      <c r="L2340" s="38"/>
    </row>
    <row r="2341" spans="1:12" ht="24.75" customHeight="1" x14ac:dyDescent="0.3">
      <c r="A2341" s="33" t="s">
        <v>5801</v>
      </c>
      <c r="B2341" s="34" t="s">
        <v>8878</v>
      </c>
      <c r="C2341" s="35" t="s">
        <v>8879</v>
      </c>
      <c r="D2341" s="407"/>
      <c r="E2341" s="321">
        <f>+E2342+E2356+E2377+E2381</f>
        <v>0</v>
      </c>
      <c r="F2341" s="37"/>
      <c r="G2341" s="37"/>
      <c r="H2341" s="37"/>
      <c r="I2341" s="37"/>
      <c r="J2341" s="37"/>
      <c r="K2341" s="37"/>
      <c r="L2341" s="38"/>
    </row>
    <row r="2342" spans="1:12" ht="27" customHeight="1" x14ac:dyDescent="0.3">
      <c r="A2342" s="33" t="s">
        <v>5802</v>
      </c>
      <c r="B2342" s="39" t="s">
        <v>8880</v>
      </c>
      <c r="C2342" s="40" t="s">
        <v>8881</v>
      </c>
      <c r="D2342" s="278"/>
      <c r="E2342" s="271">
        <f>SUM(E2343:E2355)</f>
        <v>0</v>
      </c>
      <c r="F2342" s="37"/>
      <c r="G2342" s="37"/>
      <c r="H2342" s="37"/>
      <c r="I2342" s="37"/>
      <c r="J2342" s="37"/>
      <c r="K2342" s="37"/>
      <c r="L2342" s="38"/>
    </row>
    <row r="2343" spans="1:12" x14ac:dyDescent="0.3">
      <c r="A2343" s="85" t="s">
        <v>5803</v>
      </c>
      <c r="B2343" s="86" t="s">
        <v>2572</v>
      </c>
      <c r="C2343" s="87" t="s">
        <v>8882</v>
      </c>
      <c r="D2343" s="278"/>
      <c r="E2343" s="270">
        <f>+'Res pass e impegni plur'!E620</f>
        <v>0</v>
      </c>
      <c r="F2343" s="37" t="s">
        <v>7970</v>
      </c>
      <c r="G2343" s="37" t="s">
        <v>7959</v>
      </c>
      <c r="H2343" s="37" t="s">
        <v>5805</v>
      </c>
      <c r="I2343" s="37">
        <v>4</v>
      </c>
      <c r="J2343" s="37" t="s">
        <v>5805</v>
      </c>
      <c r="K2343" s="37" t="s">
        <v>6220</v>
      </c>
      <c r="L2343" s="38"/>
    </row>
    <row r="2344" spans="1:12" ht="21.6" x14ac:dyDescent="0.3">
      <c r="A2344" s="85" t="s">
        <v>5803</v>
      </c>
      <c r="B2344" s="86" t="s">
        <v>2574</v>
      </c>
      <c r="C2344" s="87" t="s">
        <v>8883</v>
      </c>
      <c r="D2344" s="278"/>
      <c r="E2344" s="270">
        <f>+'Res pass e impegni plur'!E621</f>
        <v>0</v>
      </c>
      <c r="F2344" s="37" t="s">
        <v>7970</v>
      </c>
      <c r="G2344" s="37" t="s">
        <v>7959</v>
      </c>
      <c r="H2344" s="37" t="s">
        <v>5805</v>
      </c>
      <c r="I2344" s="37">
        <v>4</v>
      </c>
      <c r="J2344" s="37" t="s">
        <v>5805</v>
      </c>
      <c r="K2344" s="37" t="s">
        <v>6220</v>
      </c>
      <c r="L2344" s="38"/>
    </row>
    <row r="2345" spans="1:12" ht="21.6" x14ac:dyDescent="0.3">
      <c r="A2345" s="85" t="s">
        <v>5803</v>
      </c>
      <c r="B2345" s="86" t="s">
        <v>2576</v>
      </c>
      <c r="C2345" s="87" t="s">
        <v>8884</v>
      </c>
      <c r="D2345" s="278"/>
      <c r="E2345" s="270">
        <f>+'Res pass e impegni plur'!E622</f>
        <v>0</v>
      </c>
      <c r="F2345" s="37" t="s">
        <v>7970</v>
      </c>
      <c r="G2345" s="37" t="s">
        <v>7959</v>
      </c>
      <c r="H2345" s="37" t="s">
        <v>5805</v>
      </c>
      <c r="I2345" s="37">
        <v>4</v>
      </c>
      <c r="J2345" s="37" t="s">
        <v>5805</v>
      </c>
      <c r="K2345" s="37" t="s">
        <v>6220</v>
      </c>
      <c r="L2345" s="38"/>
    </row>
    <row r="2346" spans="1:12" x14ac:dyDescent="0.3">
      <c r="A2346" s="85" t="s">
        <v>5803</v>
      </c>
      <c r="B2346" s="86" t="s">
        <v>2578</v>
      </c>
      <c r="C2346" s="87" t="s">
        <v>8885</v>
      </c>
      <c r="D2346" s="278"/>
      <c r="E2346" s="270">
        <f>+'Res pass e impegni plur'!E623</f>
        <v>0</v>
      </c>
      <c r="F2346" s="37" t="s">
        <v>7970</v>
      </c>
      <c r="G2346" s="37" t="s">
        <v>7959</v>
      </c>
      <c r="H2346" s="37" t="s">
        <v>5805</v>
      </c>
      <c r="I2346" s="37">
        <v>4</v>
      </c>
      <c r="J2346" s="37" t="s">
        <v>5805</v>
      </c>
      <c r="K2346" s="37" t="s">
        <v>6220</v>
      </c>
      <c r="L2346" s="38"/>
    </row>
    <row r="2347" spans="1:12" ht="21.6" x14ac:dyDescent="0.3">
      <c r="A2347" s="85" t="s">
        <v>5803</v>
      </c>
      <c r="B2347" s="86" t="s">
        <v>2580</v>
      </c>
      <c r="C2347" s="87" t="s">
        <v>8886</v>
      </c>
      <c r="D2347" s="278"/>
      <c r="E2347" s="270">
        <f>+'Res pass e impegni plur'!E624</f>
        <v>0</v>
      </c>
      <c r="F2347" s="37" t="s">
        <v>7970</v>
      </c>
      <c r="G2347" s="37" t="s">
        <v>7959</v>
      </c>
      <c r="H2347" s="37" t="s">
        <v>5805</v>
      </c>
      <c r="I2347" s="37">
        <v>4</v>
      </c>
      <c r="J2347" s="37" t="s">
        <v>5805</v>
      </c>
      <c r="K2347" s="37" t="s">
        <v>6220</v>
      </c>
      <c r="L2347" s="38"/>
    </row>
    <row r="2348" spans="1:12" x14ac:dyDescent="0.3">
      <c r="A2348" s="85" t="s">
        <v>5803</v>
      </c>
      <c r="B2348" s="86" t="s">
        <v>2582</v>
      </c>
      <c r="C2348" s="87" t="s">
        <v>8887</v>
      </c>
      <c r="D2348" s="278"/>
      <c r="E2348" s="270">
        <f>+'Res pass e impegni plur'!E625</f>
        <v>0</v>
      </c>
      <c r="F2348" s="37" t="s">
        <v>7970</v>
      </c>
      <c r="G2348" s="37" t="s">
        <v>7959</v>
      </c>
      <c r="H2348" s="37" t="s">
        <v>5805</v>
      </c>
      <c r="I2348" s="37">
        <v>4</v>
      </c>
      <c r="J2348" s="37" t="s">
        <v>5805</v>
      </c>
      <c r="K2348" s="37" t="s">
        <v>6220</v>
      </c>
      <c r="L2348" s="38"/>
    </row>
    <row r="2349" spans="1:12" x14ac:dyDescent="0.3">
      <c r="A2349" s="85" t="s">
        <v>5803</v>
      </c>
      <c r="B2349" s="86" t="s">
        <v>2584</v>
      </c>
      <c r="C2349" s="87" t="s">
        <v>8888</v>
      </c>
      <c r="D2349" s="278"/>
      <c r="E2349" s="270">
        <f>+'Res pass e impegni plur'!E626</f>
        <v>0</v>
      </c>
      <c r="F2349" s="37" t="s">
        <v>7970</v>
      </c>
      <c r="G2349" s="37" t="s">
        <v>7959</v>
      </c>
      <c r="H2349" s="37" t="s">
        <v>5805</v>
      </c>
      <c r="I2349" s="37">
        <v>4</v>
      </c>
      <c r="J2349" s="37" t="s">
        <v>5805</v>
      </c>
      <c r="K2349" s="37" t="s">
        <v>6220</v>
      </c>
      <c r="L2349" s="38"/>
    </row>
    <row r="2350" spans="1:12" ht="21.6" x14ac:dyDescent="0.3">
      <c r="A2350" s="85" t="s">
        <v>5803</v>
      </c>
      <c r="B2350" s="86" t="s">
        <v>2586</v>
      </c>
      <c r="C2350" s="87" t="s">
        <v>8889</v>
      </c>
      <c r="D2350" s="278"/>
      <c r="E2350" s="270">
        <f>+'Res pass e impegni plur'!E627</f>
        <v>0</v>
      </c>
      <c r="F2350" s="37" t="s">
        <v>7970</v>
      </c>
      <c r="G2350" s="37" t="s">
        <v>7959</v>
      </c>
      <c r="H2350" s="37" t="s">
        <v>5805</v>
      </c>
      <c r="I2350" s="37">
        <v>4</v>
      </c>
      <c r="J2350" s="37" t="s">
        <v>5805</v>
      </c>
      <c r="K2350" s="37" t="s">
        <v>6220</v>
      </c>
      <c r="L2350" s="38"/>
    </row>
    <row r="2351" spans="1:12" ht="21.6" x14ac:dyDescent="0.3">
      <c r="A2351" s="85" t="s">
        <v>5803</v>
      </c>
      <c r="B2351" s="86" t="s">
        <v>2588</v>
      </c>
      <c r="C2351" s="87" t="s">
        <v>8890</v>
      </c>
      <c r="D2351" s="278"/>
      <c r="E2351" s="270">
        <f>+'Res pass e impegni plur'!E628</f>
        <v>0</v>
      </c>
      <c r="F2351" s="37" t="s">
        <v>7970</v>
      </c>
      <c r="G2351" s="37" t="s">
        <v>7959</v>
      </c>
      <c r="H2351" s="37" t="s">
        <v>5805</v>
      </c>
      <c r="I2351" s="37">
        <v>4</v>
      </c>
      <c r="J2351" s="37" t="s">
        <v>5805</v>
      </c>
      <c r="K2351" s="37" t="s">
        <v>6220</v>
      </c>
      <c r="L2351" s="38"/>
    </row>
    <row r="2352" spans="1:12" ht="21.6" x14ac:dyDescent="0.3">
      <c r="A2352" s="85" t="s">
        <v>5803</v>
      </c>
      <c r="B2352" s="86" t="s">
        <v>2590</v>
      </c>
      <c r="C2352" s="87" t="s">
        <v>8891</v>
      </c>
      <c r="D2352" s="278"/>
      <c r="E2352" s="270">
        <f>+'Res pass e impegni plur'!E629</f>
        <v>0</v>
      </c>
      <c r="F2352" s="37" t="s">
        <v>7970</v>
      </c>
      <c r="G2352" s="37" t="s">
        <v>7959</v>
      </c>
      <c r="H2352" s="37" t="s">
        <v>5805</v>
      </c>
      <c r="I2352" s="37">
        <v>4</v>
      </c>
      <c r="J2352" s="37" t="s">
        <v>5805</v>
      </c>
      <c r="K2352" s="37" t="s">
        <v>6220</v>
      </c>
      <c r="L2352" s="38"/>
    </row>
    <row r="2353" spans="1:12" ht="21.6" x14ac:dyDescent="0.3">
      <c r="A2353" s="85" t="s">
        <v>5803</v>
      </c>
      <c r="B2353" s="86" t="s">
        <v>2592</v>
      </c>
      <c r="C2353" s="87" t="s">
        <v>8892</v>
      </c>
      <c r="D2353" s="278"/>
      <c r="E2353" s="270">
        <f>+'Res pass e impegni plur'!E630</f>
        <v>0</v>
      </c>
      <c r="F2353" s="37" t="s">
        <v>7970</v>
      </c>
      <c r="G2353" s="37" t="s">
        <v>7959</v>
      </c>
      <c r="H2353" s="37" t="s">
        <v>5805</v>
      </c>
      <c r="I2353" s="37">
        <v>4</v>
      </c>
      <c r="J2353" s="37" t="s">
        <v>5805</v>
      </c>
      <c r="K2353" s="37" t="s">
        <v>6220</v>
      </c>
      <c r="L2353" s="38"/>
    </row>
    <row r="2354" spans="1:12" ht="21.6" x14ac:dyDescent="0.3">
      <c r="A2354" s="85" t="s">
        <v>5803</v>
      </c>
      <c r="B2354" s="86" t="s">
        <v>2594</v>
      </c>
      <c r="C2354" s="87" t="s">
        <v>8893</v>
      </c>
      <c r="D2354" s="278"/>
      <c r="E2354" s="270">
        <f>+'Res pass e impegni plur'!E631</f>
        <v>0</v>
      </c>
      <c r="F2354" s="37" t="s">
        <v>7970</v>
      </c>
      <c r="G2354" s="37" t="s">
        <v>7959</v>
      </c>
      <c r="H2354" s="37" t="s">
        <v>5805</v>
      </c>
      <c r="I2354" s="37">
        <v>4</v>
      </c>
      <c r="J2354" s="37" t="s">
        <v>5805</v>
      </c>
      <c r="K2354" s="37" t="s">
        <v>6220</v>
      </c>
      <c r="L2354" s="38"/>
    </row>
    <row r="2355" spans="1:12" ht="21.6" x14ac:dyDescent="0.3">
      <c r="A2355" s="85" t="s">
        <v>5803</v>
      </c>
      <c r="B2355" s="86" t="s">
        <v>2596</v>
      </c>
      <c r="C2355" s="87" t="s">
        <v>8894</v>
      </c>
      <c r="D2355" s="278"/>
      <c r="E2355" s="270">
        <f>+'Res pass e impegni plur'!E632</f>
        <v>0</v>
      </c>
      <c r="F2355" s="37" t="s">
        <v>7970</v>
      </c>
      <c r="G2355" s="37" t="s">
        <v>7959</v>
      </c>
      <c r="H2355" s="37" t="s">
        <v>5805</v>
      </c>
      <c r="I2355" s="37">
        <v>4</v>
      </c>
      <c r="J2355" s="37" t="s">
        <v>5805</v>
      </c>
      <c r="K2355" s="37" t="s">
        <v>6220</v>
      </c>
      <c r="L2355" s="38"/>
    </row>
    <row r="2356" spans="1:12" ht="24.75" customHeight="1" x14ac:dyDescent="0.3">
      <c r="A2356" s="33" t="s">
        <v>5802</v>
      </c>
      <c r="B2356" s="39" t="s">
        <v>8895</v>
      </c>
      <c r="C2356" s="40" t="s">
        <v>8896</v>
      </c>
      <c r="D2356" s="278"/>
      <c r="E2356" s="271">
        <f>SUM(E2357:E2376)</f>
        <v>0</v>
      </c>
      <c r="F2356" s="37"/>
      <c r="G2356" s="37"/>
      <c r="H2356" s="37"/>
      <c r="I2356" s="37"/>
      <c r="J2356" s="37"/>
      <c r="K2356" s="37"/>
      <c r="L2356" s="38"/>
    </row>
    <row r="2357" spans="1:12" ht="21.6" x14ac:dyDescent="0.3">
      <c r="A2357" s="85" t="s">
        <v>5803</v>
      </c>
      <c r="B2357" s="86" t="s">
        <v>2598</v>
      </c>
      <c r="C2357" s="87" t="s">
        <v>8897</v>
      </c>
      <c r="D2357" s="278"/>
      <c r="E2357" s="270">
        <f>+'Res pass e impegni plur'!E633</f>
        <v>0</v>
      </c>
      <c r="F2357" s="37" t="s">
        <v>7970</v>
      </c>
      <c r="G2357" s="37" t="s">
        <v>7959</v>
      </c>
      <c r="H2357" s="37" t="s">
        <v>5805</v>
      </c>
      <c r="I2357" s="37">
        <v>4</v>
      </c>
      <c r="J2357" s="37" t="s">
        <v>5805</v>
      </c>
      <c r="K2357" s="37" t="s">
        <v>6220</v>
      </c>
      <c r="L2357" s="38"/>
    </row>
    <row r="2358" spans="1:12" x14ac:dyDescent="0.3">
      <c r="A2358" s="85" t="s">
        <v>5803</v>
      </c>
      <c r="B2358" s="86" t="s">
        <v>2600</v>
      </c>
      <c r="C2358" s="87" t="s">
        <v>8898</v>
      </c>
      <c r="D2358" s="278"/>
      <c r="E2358" s="270">
        <f>+'Res pass e impegni plur'!E634</f>
        <v>0</v>
      </c>
      <c r="F2358" s="37" t="s">
        <v>7970</v>
      </c>
      <c r="G2358" s="37" t="s">
        <v>7959</v>
      </c>
      <c r="H2358" s="37" t="s">
        <v>5805</v>
      </c>
      <c r="I2358" s="37">
        <v>4</v>
      </c>
      <c r="J2358" s="37" t="s">
        <v>5805</v>
      </c>
      <c r="K2358" s="37" t="s">
        <v>6220</v>
      </c>
      <c r="L2358" s="38"/>
    </row>
    <row r="2359" spans="1:12" x14ac:dyDescent="0.3">
      <c r="A2359" s="85" t="s">
        <v>5803</v>
      </c>
      <c r="B2359" s="86" t="s">
        <v>2602</v>
      </c>
      <c r="C2359" s="87" t="s">
        <v>8899</v>
      </c>
      <c r="D2359" s="278"/>
      <c r="E2359" s="270">
        <f>+'Res pass e impegni plur'!E635</f>
        <v>0</v>
      </c>
      <c r="F2359" s="37" t="s">
        <v>7970</v>
      </c>
      <c r="G2359" s="37" t="s">
        <v>7959</v>
      </c>
      <c r="H2359" s="37" t="s">
        <v>5805</v>
      </c>
      <c r="I2359" s="37">
        <v>4</v>
      </c>
      <c r="J2359" s="37" t="s">
        <v>5805</v>
      </c>
      <c r="K2359" s="37" t="s">
        <v>6220</v>
      </c>
      <c r="L2359" s="38"/>
    </row>
    <row r="2360" spans="1:12" ht="21.6" x14ac:dyDescent="0.3">
      <c r="A2360" s="85" t="s">
        <v>5803</v>
      </c>
      <c r="B2360" s="86" t="s">
        <v>2604</v>
      </c>
      <c r="C2360" s="87" t="s">
        <v>8900</v>
      </c>
      <c r="D2360" s="278"/>
      <c r="E2360" s="270">
        <f>+'Res pass e impegni plur'!E636</f>
        <v>0</v>
      </c>
      <c r="F2360" s="37" t="s">
        <v>7970</v>
      </c>
      <c r="G2360" s="37" t="s">
        <v>7959</v>
      </c>
      <c r="H2360" s="37" t="s">
        <v>5805</v>
      </c>
      <c r="I2360" s="37">
        <v>4</v>
      </c>
      <c r="J2360" s="37" t="s">
        <v>5805</v>
      </c>
      <c r="K2360" s="37" t="s">
        <v>6220</v>
      </c>
      <c r="L2360" s="38"/>
    </row>
    <row r="2361" spans="1:12" x14ac:dyDescent="0.3">
      <c r="A2361" s="85" t="s">
        <v>5803</v>
      </c>
      <c r="B2361" s="86" t="s">
        <v>2606</v>
      </c>
      <c r="C2361" s="87" t="s">
        <v>8901</v>
      </c>
      <c r="D2361" s="278"/>
      <c r="E2361" s="270">
        <f>+'Res pass e impegni plur'!E637</f>
        <v>0</v>
      </c>
      <c r="F2361" s="37" t="s">
        <v>7970</v>
      </c>
      <c r="G2361" s="37" t="s">
        <v>7959</v>
      </c>
      <c r="H2361" s="37" t="s">
        <v>5805</v>
      </c>
      <c r="I2361" s="37">
        <v>4</v>
      </c>
      <c r="J2361" s="37" t="s">
        <v>5805</v>
      </c>
      <c r="K2361" s="37" t="s">
        <v>6220</v>
      </c>
      <c r="L2361" s="38"/>
    </row>
    <row r="2362" spans="1:12" ht="21.6" x14ac:dyDescent="0.3">
      <c r="A2362" s="85" t="s">
        <v>5803</v>
      </c>
      <c r="B2362" s="86" t="s">
        <v>2608</v>
      </c>
      <c r="C2362" s="87" t="s">
        <v>8902</v>
      </c>
      <c r="D2362" s="278"/>
      <c r="E2362" s="270">
        <f>+'Res pass e impegni plur'!E638</f>
        <v>0</v>
      </c>
      <c r="F2362" s="37" t="s">
        <v>7970</v>
      </c>
      <c r="G2362" s="37" t="s">
        <v>7959</v>
      </c>
      <c r="H2362" s="37" t="s">
        <v>5805</v>
      </c>
      <c r="I2362" s="37">
        <v>4</v>
      </c>
      <c r="J2362" s="37" t="s">
        <v>5805</v>
      </c>
      <c r="K2362" s="37" t="s">
        <v>6220</v>
      </c>
      <c r="L2362" s="38"/>
    </row>
    <row r="2363" spans="1:12" ht="21.6" x14ac:dyDescent="0.3">
      <c r="A2363" s="85" t="s">
        <v>5803</v>
      </c>
      <c r="B2363" s="86" t="s">
        <v>2610</v>
      </c>
      <c r="C2363" s="87" t="s">
        <v>8903</v>
      </c>
      <c r="D2363" s="278"/>
      <c r="E2363" s="270">
        <f>+'Res pass e impegni plur'!E639</f>
        <v>0</v>
      </c>
      <c r="F2363" s="37" t="s">
        <v>7970</v>
      </c>
      <c r="G2363" s="37" t="s">
        <v>7959</v>
      </c>
      <c r="H2363" s="37" t="s">
        <v>5805</v>
      </c>
      <c r="I2363" s="37">
        <v>4</v>
      </c>
      <c r="J2363" s="37" t="s">
        <v>5805</v>
      </c>
      <c r="K2363" s="37" t="s">
        <v>6220</v>
      </c>
      <c r="L2363" s="38"/>
    </row>
    <row r="2364" spans="1:12" x14ac:dyDescent="0.3">
      <c r="A2364" s="85" t="s">
        <v>5803</v>
      </c>
      <c r="B2364" s="86" t="s">
        <v>2612</v>
      </c>
      <c r="C2364" s="87" t="s">
        <v>8904</v>
      </c>
      <c r="D2364" s="278"/>
      <c r="E2364" s="270">
        <f>+'Res pass e impegni plur'!E640</f>
        <v>0</v>
      </c>
      <c r="F2364" s="37" t="s">
        <v>7970</v>
      </c>
      <c r="G2364" s="37" t="s">
        <v>7959</v>
      </c>
      <c r="H2364" s="37" t="s">
        <v>5805</v>
      </c>
      <c r="I2364" s="37">
        <v>4</v>
      </c>
      <c r="J2364" s="37" t="s">
        <v>5805</v>
      </c>
      <c r="K2364" s="37" t="s">
        <v>6220</v>
      </c>
      <c r="L2364" s="38"/>
    </row>
    <row r="2365" spans="1:12" ht="21.6" x14ac:dyDescent="0.3">
      <c r="A2365" s="85" t="s">
        <v>5803</v>
      </c>
      <c r="B2365" s="86" t="s">
        <v>2614</v>
      </c>
      <c r="C2365" s="87" t="s">
        <v>8905</v>
      </c>
      <c r="D2365" s="278"/>
      <c r="E2365" s="270">
        <f>+'Res pass e impegni plur'!E641</f>
        <v>0</v>
      </c>
      <c r="F2365" s="37" t="s">
        <v>7970</v>
      </c>
      <c r="G2365" s="37" t="s">
        <v>7959</v>
      </c>
      <c r="H2365" s="37" t="s">
        <v>5805</v>
      </c>
      <c r="I2365" s="37">
        <v>4</v>
      </c>
      <c r="J2365" s="37" t="s">
        <v>5805</v>
      </c>
      <c r="K2365" s="37" t="s">
        <v>6220</v>
      </c>
      <c r="L2365" s="38"/>
    </row>
    <row r="2366" spans="1:12" x14ac:dyDescent="0.3">
      <c r="A2366" s="85" t="s">
        <v>5803</v>
      </c>
      <c r="B2366" s="86" t="s">
        <v>2616</v>
      </c>
      <c r="C2366" s="87" t="s">
        <v>8906</v>
      </c>
      <c r="D2366" s="278"/>
      <c r="E2366" s="270">
        <f>+'Res pass e impegni plur'!E642</f>
        <v>0</v>
      </c>
      <c r="F2366" s="37" t="s">
        <v>7970</v>
      </c>
      <c r="G2366" s="37" t="s">
        <v>7959</v>
      </c>
      <c r="H2366" s="37" t="s">
        <v>5805</v>
      </c>
      <c r="I2366" s="37">
        <v>4</v>
      </c>
      <c r="J2366" s="37" t="s">
        <v>5805</v>
      </c>
      <c r="K2366" s="37" t="s">
        <v>6220</v>
      </c>
      <c r="L2366" s="38"/>
    </row>
    <row r="2367" spans="1:12" ht="21.6" x14ac:dyDescent="0.3">
      <c r="A2367" s="85" t="s">
        <v>5803</v>
      </c>
      <c r="B2367" s="86" t="s">
        <v>2618</v>
      </c>
      <c r="C2367" s="87" t="s">
        <v>8907</v>
      </c>
      <c r="D2367" s="278"/>
      <c r="E2367" s="270">
        <f>+'Res pass e impegni plur'!E643</f>
        <v>0</v>
      </c>
      <c r="F2367" s="37" t="s">
        <v>7970</v>
      </c>
      <c r="G2367" s="37" t="s">
        <v>7959</v>
      </c>
      <c r="H2367" s="37" t="s">
        <v>5805</v>
      </c>
      <c r="I2367" s="37">
        <v>4</v>
      </c>
      <c r="J2367" s="37" t="s">
        <v>5805</v>
      </c>
      <c r="K2367" s="37" t="s">
        <v>6220</v>
      </c>
      <c r="L2367" s="38"/>
    </row>
    <row r="2368" spans="1:12" ht="21.6" x14ac:dyDescent="0.3">
      <c r="A2368" s="85" t="s">
        <v>5803</v>
      </c>
      <c r="B2368" s="86" t="s">
        <v>2620</v>
      </c>
      <c r="C2368" s="87" t="s">
        <v>8908</v>
      </c>
      <c r="D2368" s="278"/>
      <c r="E2368" s="270">
        <f>+'Res pass e impegni plur'!E644</f>
        <v>0</v>
      </c>
      <c r="F2368" s="37" t="s">
        <v>7970</v>
      </c>
      <c r="G2368" s="37" t="s">
        <v>7959</v>
      </c>
      <c r="H2368" s="37" t="s">
        <v>5805</v>
      </c>
      <c r="I2368" s="37">
        <v>4</v>
      </c>
      <c r="J2368" s="37" t="s">
        <v>5805</v>
      </c>
      <c r="K2368" s="37" t="s">
        <v>6220</v>
      </c>
      <c r="L2368" s="38"/>
    </row>
    <row r="2369" spans="1:12" x14ac:dyDescent="0.3">
      <c r="A2369" s="85" t="s">
        <v>5803</v>
      </c>
      <c r="B2369" s="86" t="s">
        <v>2622</v>
      </c>
      <c r="C2369" s="87" t="s">
        <v>8909</v>
      </c>
      <c r="D2369" s="278"/>
      <c r="E2369" s="270">
        <f>+'Res pass e impegni plur'!E645</f>
        <v>0</v>
      </c>
      <c r="F2369" s="37" t="s">
        <v>7970</v>
      </c>
      <c r="G2369" s="37" t="s">
        <v>7959</v>
      </c>
      <c r="H2369" s="37" t="s">
        <v>5805</v>
      </c>
      <c r="I2369" s="37">
        <v>4</v>
      </c>
      <c r="J2369" s="37" t="s">
        <v>5805</v>
      </c>
      <c r="K2369" s="37" t="s">
        <v>6220</v>
      </c>
      <c r="L2369" s="38"/>
    </row>
    <row r="2370" spans="1:12" ht="21.6" x14ac:dyDescent="0.3">
      <c r="A2370" s="85" t="s">
        <v>5803</v>
      </c>
      <c r="B2370" s="86" t="s">
        <v>2624</v>
      </c>
      <c r="C2370" s="87" t="s">
        <v>8910</v>
      </c>
      <c r="D2370" s="278"/>
      <c r="E2370" s="270">
        <f>+'Res pass e impegni plur'!E646</f>
        <v>0</v>
      </c>
      <c r="F2370" s="37" t="s">
        <v>7970</v>
      </c>
      <c r="G2370" s="37" t="s">
        <v>7959</v>
      </c>
      <c r="H2370" s="37" t="s">
        <v>5805</v>
      </c>
      <c r="I2370" s="37">
        <v>4</v>
      </c>
      <c r="J2370" s="37" t="s">
        <v>5805</v>
      </c>
      <c r="K2370" s="37" t="s">
        <v>6220</v>
      </c>
      <c r="L2370" s="38"/>
    </row>
    <row r="2371" spans="1:12" ht="21.6" x14ac:dyDescent="0.3">
      <c r="A2371" s="85" t="s">
        <v>5803</v>
      </c>
      <c r="B2371" s="86" t="s">
        <v>2626</v>
      </c>
      <c r="C2371" s="87" t="s">
        <v>8911</v>
      </c>
      <c r="D2371" s="278"/>
      <c r="E2371" s="270">
        <f>+'Res pass e impegni plur'!E647</f>
        <v>0</v>
      </c>
      <c r="F2371" s="37" t="s">
        <v>7970</v>
      </c>
      <c r="G2371" s="37" t="s">
        <v>7959</v>
      </c>
      <c r="H2371" s="37" t="s">
        <v>5805</v>
      </c>
      <c r="I2371" s="37">
        <v>4</v>
      </c>
      <c r="J2371" s="37" t="s">
        <v>5805</v>
      </c>
      <c r="K2371" s="37" t="s">
        <v>6220</v>
      </c>
      <c r="L2371" s="38"/>
    </row>
    <row r="2372" spans="1:12" ht="21.6" x14ac:dyDescent="0.3">
      <c r="A2372" s="85" t="s">
        <v>5803</v>
      </c>
      <c r="B2372" s="86" t="s">
        <v>2628</v>
      </c>
      <c r="C2372" s="87" t="s">
        <v>8912</v>
      </c>
      <c r="D2372" s="278"/>
      <c r="E2372" s="270">
        <f>+'Res pass e impegni plur'!E648</f>
        <v>0</v>
      </c>
      <c r="F2372" s="37" t="s">
        <v>7970</v>
      </c>
      <c r="G2372" s="37" t="s">
        <v>7959</v>
      </c>
      <c r="H2372" s="37" t="s">
        <v>5805</v>
      </c>
      <c r="I2372" s="37">
        <v>4</v>
      </c>
      <c r="J2372" s="37" t="s">
        <v>5805</v>
      </c>
      <c r="K2372" s="37" t="s">
        <v>6220</v>
      </c>
      <c r="L2372" s="38"/>
    </row>
    <row r="2373" spans="1:12" ht="21.6" x14ac:dyDescent="0.3">
      <c r="A2373" s="85" t="s">
        <v>5803</v>
      </c>
      <c r="B2373" s="86" t="s">
        <v>2630</v>
      </c>
      <c r="C2373" s="87" t="s">
        <v>8913</v>
      </c>
      <c r="D2373" s="278"/>
      <c r="E2373" s="270">
        <f>+'Res pass e impegni plur'!E649</f>
        <v>0</v>
      </c>
      <c r="F2373" s="37" t="s">
        <v>7970</v>
      </c>
      <c r="G2373" s="37" t="s">
        <v>7959</v>
      </c>
      <c r="H2373" s="37" t="s">
        <v>5805</v>
      </c>
      <c r="I2373" s="37">
        <v>4</v>
      </c>
      <c r="J2373" s="37" t="s">
        <v>5805</v>
      </c>
      <c r="K2373" s="37" t="s">
        <v>6220</v>
      </c>
      <c r="L2373" s="38"/>
    </row>
    <row r="2374" spans="1:12" ht="21.6" x14ac:dyDescent="0.3">
      <c r="A2374" s="85" t="s">
        <v>5803</v>
      </c>
      <c r="B2374" s="86" t="s">
        <v>2632</v>
      </c>
      <c r="C2374" s="87" t="s">
        <v>8914</v>
      </c>
      <c r="D2374" s="278"/>
      <c r="E2374" s="270">
        <f>+'Res pass e impegni plur'!E650</f>
        <v>0</v>
      </c>
      <c r="F2374" s="37" t="s">
        <v>7970</v>
      </c>
      <c r="G2374" s="37" t="s">
        <v>7959</v>
      </c>
      <c r="H2374" s="37" t="s">
        <v>5805</v>
      </c>
      <c r="I2374" s="37">
        <v>4</v>
      </c>
      <c r="J2374" s="37" t="s">
        <v>5805</v>
      </c>
      <c r="K2374" s="37" t="s">
        <v>6220</v>
      </c>
      <c r="L2374" s="38"/>
    </row>
    <row r="2375" spans="1:12" ht="21.6" x14ac:dyDescent="0.3">
      <c r="A2375" s="85" t="s">
        <v>5803</v>
      </c>
      <c r="B2375" s="86" t="s">
        <v>2634</v>
      </c>
      <c r="C2375" s="87" t="s">
        <v>8915</v>
      </c>
      <c r="D2375" s="278"/>
      <c r="E2375" s="270">
        <f>+'Res pass e impegni plur'!E651</f>
        <v>0</v>
      </c>
      <c r="F2375" s="37" t="s">
        <v>7970</v>
      </c>
      <c r="G2375" s="37" t="s">
        <v>7959</v>
      </c>
      <c r="H2375" s="37" t="s">
        <v>5805</v>
      </c>
      <c r="I2375" s="37">
        <v>4</v>
      </c>
      <c r="J2375" s="37" t="s">
        <v>5805</v>
      </c>
      <c r="K2375" s="37" t="s">
        <v>6220</v>
      </c>
      <c r="L2375" s="38"/>
    </row>
    <row r="2376" spans="1:12" ht="21.6" x14ac:dyDescent="0.3">
      <c r="A2376" s="85" t="s">
        <v>5803</v>
      </c>
      <c r="B2376" s="86" t="s">
        <v>2636</v>
      </c>
      <c r="C2376" s="87" t="s">
        <v>8916</v>
      </c>
      <c r="D2376" s="278"/>
      <c r="E2376" s="270">
        <f>+'Res pass e impegni plur'!E652</f>
        <v>0</v>
      </c>
      <c r="F2376" s="37" t="s">
        <v>7970</v>
      </c>
      <c r="G2376" s="37" t="s">
        <v>7959</v>
      </c>
      <c r="H2376" s="37" t="s">
        <v>5805</v>
      </c>
      <c r="I2376" s="37">
        <v>4</v>
      </c>
      <c r="J2376" s="37" t="s">
        <v>5805</v>
      </c>
      <c r="K2376" s="37" t="s">
        <v>6220</v>
      </c>
      <c r="L2376" s="38"/>
    </row>
    <row r="2377" spans="1:12" ht="24" customHeight="1" x14ac:dyDescent="0.3">
      <c r="A2377" s="33" t="s">
        <v>5802</v>
      </c>
      <c r="B2377" s="39" t="s">
        <v>8917</v>
      </c>
      <c r="C2377" s="40" t="s">
        <v>8918</v>
      </c>
      <c r="D2377" s="278"/>
      <c r="E2377" s="271">
        <f>SUM(E2378:E2380)</f>
        <v>0</v>
      </c>
      <c r="F2377" s="37"/>
      <c r="G2377" s="37"/>
      <c r="H2377" s="37"/>
      <c r="I2377" s="37"/>
      <c r="J2377" s="37"/>
      <c r="K2377" s="37"/>
      <c r="L2377" s="38"/>
    </row>
    <row r="2378" spans="1:12" x14ac:dyDescent="0.3">
      <c r="A2378" s="85" t="s">
        <v>5803</v>
      </c>
      <c r="B2378" s="86" t="s">
        <v>2638</v>
      </c>
      <c r="C2378" s="87" t="s">
        <v>8919</v>
      </c>
      <c r="D2378" s="278"/>
      <c r="E2378" s="270">
        <f>+'Res pass e impegni plur'!E653</f>
        <v>0</v>
      </c>
      <c r="F2378" s="37" t="s">
        <v>7970</v>
      </c>
      <c r="G2378" s="37" t="s">
        <v>7959</v>
      </c>
      <c r="H2378" s="37" t="s">
        <v>5805</v>
      </c>
      <c r="I2378" s="37">
        <v>4</v>
      </c>
      <c r="J2378" s="37" t="s">
        <v>5805</v>
      </c>
      <c r="K2378" s="37" t="s">
        <v>6220</v>
      </c>
      <c r="L2378" s="38"/>
    </row>
    <row r="2379" spans="1:12" x14ac:dyDescent="0.3">
      <c r="A2379" s="85" t="s">
        <v>5803</v>
      </c>
      <c r="B2379" s="86" t="s">
        <v>2640</v>
      </c>
      <c r="C2379" s="87" t="s">
        <v>8920</v>
      </c>
      <c r="D2379" s="278"/>
      <c r="E2379" s="270">
        <f>+'Res pass e impegni plur'!E654</f>
        <v>0</v>
      </c>
      <c r="F2379" s="37" t="s">
        <v>7970</v>
      </c>
      <c r="G2379" s="37" t="s">
        <v>7959</v>
      </c>
      <c r="H2379" s="37" t="s">
        <v>5805</v>
      </c>
      <c r="I2379" s="37">
        <v>4</v>
      </c>
      <c r="J2379" s="37" t="s">
        <v>5805</v>
      </c>
      <c r="K2379" s="37" t="s">
        <v>6220</v>
      </c>
      <c r="L2379" s="38"/>
    </row>
    <row r="2380" spans="1:12" ht="21.6" x14ac:dyDescent="0.3">
      <c r="A2380" s="85" t="s">
        <v>5803</v>
      </c>
      <c r="B2380" s="86" t="s">
        <v>2642</v>
      </c>
      <c r="C2380" s="87" t="s">
        <v>8921</v>
      </c>
      <c r="D2380" s="278"/>
      <c r="E2380" s="270">
        <f>+'Res pass e impegni plur'!E655</f>
        <v>0</v>
      </c>
      <c r="F2380" s="37" t="s">
        <v>7970</v>
      </c>
      <c r="G2380" s="37" t="s">
        <v>7959</v>
      </c>
      <c r="H2380" s="37" t="s">
        <v>5805</v>
      </c>
      <c r="I2380" s="37">
        <v>4</v>
      </c>
      <c r="J2380" s="37" t="s">
        <v>5805</v>
      </c>
      <c r="K2380" s="37" t="s">
        <v>6220</v>
      </c>
      <c r="L2380" s="38"/>
    </row>
    <row r="2381" spans="1:12" ht="27" customHeight="1" x14ac:dyDescent="0.3">
      <c r="A2381" s="33" t="s">
        <v>5802</v>
      </c>
      <c r="B2381" s="39" t="s">
        <v>8922</v>
      </c>
      <c r="C2381" s="40" t="s">
        <v>8923</v>
      </c>
      <c r="D2381" s="278"/>
      <c r="E2381" s="271">
        <f>+E2382</f>
        <v>0</v>
      </c>
      <c r="F2381" s="37"/>
      <c r="G2381" s="37"/>
      <c r="H2381" s="37"/>
      <c r="I2381" s="37"/>
      <c r="J2381" s="37"/>
      <c r="K2381" s="37"/>
      <c r="L2381" s="38"/>
    </row>
    <row r="2382" spans="1:12" ht="21.6" x14ac:dyDescent="0.3">
      <c r="A2382" s="85" t="s">
        <v>5803</v>
      </c>
      <c r="B2382" s="86" t="s">
        <v>2644</v>
      </c>
      <c r="C2382" s="87" t="s">
        <v>8924</v>
      </c>
      <c r="D2382" s="278"/>
      <c r="E2382" s="270">
        <f>+'Res pass e impegni plur'!E656</f>
        <v>0</v>
      </c>
      <c r="F2382" s="37" t="s">
        <v>7970</v>
      </c>
      <c r="G2382" s="37" t="s">
        <v>7959</v>
      </c>
      <c r="H2382" s="37" t="s">
        <v>5805</v>
      </c>
      <c r="I2382" s="37">
        <v>4</v>
      </c>
      <c r="J2382" s="37" t="s">
        <v>5805</v>
      </c>
      <c r="K2382" s="37" t="s">
        <v>6220</v>
      </c>
      <c r="L2382" s="38"/>
    </row>
    <row r="2383" spans="1:12" ht="24.6" x14ac:dyDescent="0.3">
      <c r="A2383" s="33" t="s">
        <v>5801</v>
      </c>
      <c r="B2383" s="34" t="s">
        <v>8925</v>
      </c>
      <c r="C2383" s="35" t="s">
        <v>8926</v>
      </c>
      <c r="D2383" s="407"/>
      <c r="E2383" s="321">
        <f>+E2384</f>
        <v>0</v>
      </c>
      <c r="F2383" s="37"/>
      <c r="G2383" s="37"/>
      <c r="H2383" s="37"/>
      <c r="I2383" s="37"/>
      <c r="J2383" s="37"/>
      <c r="K2383" s="37"/>
      <c r="L2383" s="38"/>
    </row>
    <row r="2384" spans="1:12" ht="26.25" customHeight="1" x14ac:dyDescent="0.3">
      <c r="A2384" s="33" t="s">
        <v>5802</v>
      </c>
      <c r="B2384" s="39" t="s">
        <v>8927</v>
      </c>
      <c r="C2384" s="40" t="s">
        <v>8928</v>
      </c>
      <c r="D2384" s="278"/>
      <c r="E2384" s="271">
        <f>+E2385</f>
        <v>0</v>
      </c>
      <c r="F2384" s="37"/>
      <c r="G2384" s="37"/>
      <c r="H2384" s="37"/>
      <c r="I2384" s="37"/>
      <c r="J2384" s="37"/>
      <c r="K2384" s="37"/>
      <c r="L2384" s="38"/>
    </row>
    <row r="2385" spans="1:12" ht="21.6" x14ac:dyDescent="0.3">
      <c r="A2385" s="85" t="s">
        <v>5803</v>
      </c>
      <c r="B2385" s="86" t="s">
        <v>2648</v>
      </c>
      <c r="C2385" s="87" t="s">
        <v>8929</v>
      </c>
      <c r="D2385" s="278"/>
      <c r="E2385" s="270">
        <f>+'Res pass e impegni plur'!E658</f>
        <v>0</v>
      </c>
      <c r="F2385" s="37" t="s">
        <v>7970</v>
      </c>
      <c r="G2385" s="37" t="s">
        <v>7959</v>
      </c>
      <c r="H2385" s="37" t="s">
        <v>5805</v>
      </c>
      <c r="I2385" s="37">
        <v>4</v>
      </c>
      <c r="J2385" s="37" t="s">
        <v>5805</v>
      </c>
      <c r="K2385" s="37" t="s">
        <v>6225</v>
      </c>
      <c r="L2385" s="38"/>
    </row>
    <row r="2386" spans="1:12" ht="24.6" x14ac:dyDescent="0.3">
      <c r="A2386" s="33" t="s">
        <v>5801</v>
      </c>
      <c r="B2386" s="34" t="s">
        <v>8930</v>
      </c>
      <c r="C2386" s="35" t="s">
        <v>8931</v>
      </c>
      <c r="D2386" s="407"/>
      <c r="E2386" s="321">
        <f>+E2387</f>
        <v>0</v>
      </c>
      <c r="F2386" s="37"/>
      <c r="G2386" s="37"/>
      <c r="H2386" s="37"/>
      <c r="I2386" s="37"/>
      <c r="J2386" s="37"/>
      <c r="K2386" s="37"/>
      <c r="L2386" s="38"/>
    </row>
    <row r="2387" spans="1:12" ht="25.5" customHeight="1" x14ac:dyDescent="0.3">
      <c r="A2387" s="33" t="s">
        <v>5802</v>
      </c>
      <c r="B2387" s="39" t="s">
        <v>8932</v>
      </c>
      <c r="C2387" s="40" t="s">
        <v>8933</v>
      </c>
      <c r="D2387" s="278"/>
      <c r="E2387" s="271">
        <f>+E2388</f>
        <v>0</v>
      </c>
      <c r="F2387" s="37"/>
      <c r="G2387" s="37"/>
      <c r="H2387" s="37"/>
      <c r="I2387" s="37"/>
      <c r="J2387" s="37"/>
      <c r="K2387" s="37"/>
      <c r="L2387" s="38"/>
    </row>
    <row r="2388" spans="1:12" ht="21.6" x14ac:dyDescent="0.3">
      <c r="A2388" s="85" t="s">
        <v>5803</v>
      </c>
      <c r="B2388" s="86" t="s">
        <v>2650</v>
      </c>
      <c r="C2388" s="87" t="s">
        <v>8934</v>
      </c>
      <c r="D2388" s="278"/>
      <c r="E2388" s="270">
        <f>+'Res pass e impegni plur'!E659</f>
        <v>0</v>
      </c>
      <c r="F2388" s="37" t="s">
        <v>7970</v>
      </c>
      <c r="G2388" s="37" t="s">
        <v>7959</v>
      </c>
      <c r="H2388" s="37" t="s">
        <v>5805</v>
      </c>
      <c r="I2388" s="37">
        <v>4</v>
      </c>
      <c r="J2388" s="37" t="s">
        <v>5805</v>
      </c>
      <c r="K2388" s="37" t="s">
        <v>6816</v>
      </c>
      <c r="L2388" s="38"/>
    </row>
    <row r="2389" spans="1:12" ht="24.6" x14ac:dyDescent="0.3">
      <c r="A2389" s="33" t="s">
        <v>5801</v>
      </c>
      <c r="B2389" s="34" t="s">
        <v>8935</v>
      </c>
      <c r="C2389" s="35" t="s">
        <v>8936</v>
      </c>
      <c r="D2389" s="407"/>
      <c r="E2389" s="321">
        <f>+E2390+E2392+E2394+E2396+E2398</f>
        <v>0</v>
      </c>
      <c r="F2389" s="37"/>
      <c r="G2389" s="37"/>
      <c r="H2389" s="37"/>
      <c r="I2389" s="37"/>
      <c r="J2389" s="37"/>
      <c r="K2389" s="37"/>
      <c r="L2389" s="38"/>
    </row>
    <row r="2390" spans="1:12" ht="24.75" customHeight="1" x14ac:dyDescent="0.3">
      <c r="A2390" s="33" t="s">
        <v>5802</v>
      </c>
      <c r="B2390" s="39" t="s">
        <v>8937</v>
      </c>
      <c r="C2390" s="40" t="s">
        <v>8938</v>
      </c>
      <c r="D2390" s="278"/>
      <c r="E2390" s="271">
        <f>+E2391</f>
        <v>0</v>
      </c>
      <c r="F2390" s="37"/>
      <c r="G2390" s="37"/>
      <c r="H2390" s="37"/>
      <c r="I2390" s="37"/>
      <c r="J2390" s="37"/>
      <c r="K2390" s="37"/>
      <c r="L2390" s="38"/>
    </row>
    <row r="2391" spans="1:12" x14ac:dyDescent="0.3">
      <c r="A2391" s="85" t="s">
        <v>5803</v>
      </c>
      <c r="B2391" s="86" t="s">
        <v>2646</v>
      </c>
      <c r="C2391" s="87" t="s">
        <v>8939</v>
      </c>
      <c r="D2391" s="278"/>
      <c r="E2391" s="270">
        <f>+'Res pass e impegni plur'!E657</f>
        <v>0</v>
      </c>
      <c r="F2391" s="37" t="s">
        <v>7970</v>
      </c>
      <c r="G2391" s="37" t="s">
        <v>7959</v>
      </c>
      <c r="H2391" s="37" t="s">
        <v>5805</v>
      </c>
      <c r="I2391" s="37">
        <v>4</v>
      </c>
      <c r="J2391" s="37" t="s">
        <v>5805</v>
      </c>
      <c r="K2391" s="37" t="s">
        <v>8013</v>
      </c>
      <c r="L2391" s="38"/>
    </row>
    <row r="2392" spans="1:12" ht="28.5" customHeight="1" x14ac:dyDescent="0.3">
      <c r="A2392" s="33" t="s">
        <v>5802</v>
      </c>
      <c r="B2392" s="39" t="s">
        <v>8940</v>
      </c>
      <c r="C2392" s="40" t="s">
        <v>8941</v>
      </c>
      <c r="D2392" s="278"/>
      <c r="E2392" s="271">
        <f>+E2393</f>
        <v>0</v>
      </c>
      <c r="F2392" s="37"/>
      <c r="G2392" s="37"/>
      <c r="H2392" s="37"/>
      <c r="I2392" s="37"/>
      <c r="J2392" s="37"/>
      <c r="K2392" s="37"/>
      <c r="L2392" s="38"/>
    </row>
    <row r="2393" spans="1:12" x14ac:dyDescent="0.3">
      <c r="A2393" s="85" t="s">
        <v>5803</v>
      </c>
      <c r="B2393" s="86" t="s">
        <v>2652</v>
      </c>
      <c r="C2393" s="87" t="s">
        <v>8942</v>
      </c>
      <c r="D2393" s="278"/>
      <c r="E2393" s="270">
        <f>+'Res pass e impegni plur'!E660</f>
        <v>0</v>
      </c>
      <c r="F2393" s="37" t="s">
        <v>7970</v>
      </c>
      <c r="G2393" s="37" t="s">
        <v>7959</v>
      </c>
      <c r="H2393" s="37" t="s">
        <v>5805</v>
      </c>
      <c r="I2393" s="37">
        <v>4</v>
      </c>
      <c r="J2393" s="37" t="s">
        <v>5805</v>
      </c>
      <c r="K2393" s="37" t="s">
        <v>8013</v>
      </c>
      <c r="L2393" s="38"/>
    </row>
    <row r="2394" spans="1:12" ht="30" customHeight="1" x14ac:dyDescent="0.3">
      <c r="A2394" s="33" t="s">
        <v>5802</v>
      </c>
      <c r="B2394" s="39" t="s">
        <v>8943</v>
      </c>
      <c r="C2394" s="40" t="s">
        <v>8944</v>
      </c>
      <c r="D2394" s="278"/>
      <c r="E2394" s="271">
        <f>+E2395</f>
        <v>0</v>
      </c>
      <c r="F2394" s="37"/>
      <c r="G2394" s="37"/>
      <c r="H2394" s="37"/>
      <c r="I2394" s="37"/>
      <c r="J2394" s="37"/>
      <c r="K2394" s="37"/>
      <c r="L2394" s="38"/>
    </row>
    <row r="2395" spans="1:12" ht="21.6" x14ac:dyDescent="0.3">
      <c r="A2395" s="85" t="s">
        <v>5803</v>
      </c>
      <c r="B2395" s="86" t="s">
        <v>2654</v>
      </c>
      <c r="C2395" s="87" t="s">
        <v>8945</v>
      </c>
      <c r="D2395" s="278"/>
      <c r="E2395" s="270">
        <f>+'Res pass e impegni plur'!E661</f>
        <v>0</v>
      </c>
      <c r="F2395" s="37" t="s">
        <v>7970</v>
      </c>
      <c r="G2395" s="37" t="s">
        <v>7959</v>
      </c>
      <c r="H2395" s="37" t="s">
        <v>5805</v>
      </c>
      <c r="I2395" s="37">
        <v>4</v>
      </c>
      <c r="J2395" s="37" t="s">
        <v>5805</v>
      </c>
      <c r="K2395" s="37" t="s">
        <v>8013</v>
      </c>
      <c r="L2395" s="38"/>
    </row>
    <row r="2396" spans="1:12" ht="27.75" customHeight="1" x14ac:dyDescent="0.3">
      <c r="A2396" s="33" t="s">
        <v>5802</v>
      </c>
      <c r="B2396" s="39" t="s">
        <v>8946</v>
      </c>
      <c r="C2396" s="40" t="s">
        <v>8947</v>
      </c>
      <c r="D2396" s="278"/>
      <c r="E2396" s="271">
        <f>+E2397</f>
        <v>0</v>
      </c>
      <c r="F2396" s="37"/>
      <c r="G2396" s="37"/>
      <c r="H2396" s="37"/>
      <c r="I2396" s="37"/>
      <c r="J2396" s="37"/>
      <c r="K2396" s="37"/>
      <c r="L2396" s="38"/>
    </row>
    <row r="2397" spans="1:12" ht="30" customHeight="1" x14ac:dyDescent="0.3">
      <c r="A2397" s="85" t="s">
        <v>5803</v>
      </c>
      <c r="B2397" s="86" t="s">
        <v>2656</v>
      </c>
      <c r="C2397" s="87" t="s">
        <v>8948</v>
      </c>
      <c r="D2397" s="278"/>
      <c r="E2397" s="270">
        <f>+'Res pass e impegni plur'!E662</f>
        <v>0</v>
      </c>
      <c r="F2397" s="37" t="s">
        <v>7970</v>
      </c>
      <c r="G2397" s="37" t="s">
        <v>7959</v>
      </c>
      <c r="H2397" s="37" t="s">
        <v>5805</v>
      </c>
      <c r="I2397" s="37">
        <v>4</v>
      </c>
      <c r="J2397" s="37" t="s">
        <v>5805</v>
      </c>
      <c r="K2397" s="37" t="s">
        <v>8013</v>
      </c>
      <c r="L2397" s="38"/>
    </row>
    <row r="2398" spans="1:12" ht="27.75" customHeight="1" x14ac:dyDescent="0.3">
      <c r="A2398" s="33" t="s">
        <v>5802</v>
      </c>
      <c r="B2398" s="39" t="s">
        <v>8949</v>
      </c>
      <c r="C2398" s="40" t="s">
        <v>8950</v>
      </c>
      <c r="D2398" s="278"/>
      <c r="E2398" s="271">
        <f>+E2399</f>
        <v>0</v>
      </c>
      <c r="F2398" s="37"/>
      <c r="G2398" s="37"/>
      <c r="H2398" s="37"/>
      <c r="I2398" s="37"/>
      <c r="J2398" s="37"/>
      <c r="K2398" s="37"/>
      <c r="L2398" s="38"/>
    </row>
    <row r="2399" spans="1:12" ht="31.2" customHeight="1" x14ac:dyDescent="0.3">
      <c r="A2399" s="85" t="s">
        <v>5803</v>
      </c>
      <c r="B2399" s="86" t="s">
        <v>2658</v>
      </c>
      <c r="C2399" s="87" t="s">
        <v>8951</v>
      </c>
      <c r="D2399" s="278"/>
      <c r="E2399" s="270">
        <f>+'Res pass e impegni plur'!E663</f>
        <v>0</v>
      </c>
      <c r="F2399" s="37" t="s">
        <v>7970</v>
      </c>
      <c r="G2399" s="37" t="s">
        <v>7959</v>
      </c>
      <c r="H2399" s="37" t="s">
        <v>5805</v>
      </c>
      <c r="I2399" s="37">
        <v>4</v>
      </c>
      <c r="J2399" s="37" t="s">
        <v>5805</v>
      </c>
      <c r="K2399" s="37" t="s">
        <v>8013</v>
      </c>
      <c r="L2399" s="38"/>
    </row>
    <row r="2400" spans="1:12" ht="25.5" customHeight="1" x14ac:dyDescent="0.3">
      <c r="A2400" s="33" t="s">
        <v>5801</v>
      </c>
      <c r="B2400" s="34" t="s">
        <v>8952</v>
      </c>
      <c r="C2400" s="35" t="s">
        <v>8953</v>
      </c>
      <c r="D2400" s="407"/>
      <c r="E2400" s="321">
        <f>+E2401+E2415+E2436+E2440</f>
        <v>0</v>
      </c>
      <c r="F2400" s="37"/>
      <c r="G2400" s="37"/>
      <c r="H2400" s="37"/>
      <c r="I2400" s="37"/>
      <c r="J2400" s="37"/>
      <c r="K2400" s="37"/>
      <c r="L2400" s="38"/>
    </row>
    <row r="2401" spans="1:12" ht="26.25" customHeight="1" x14ac:dyDescent="0.3">
      <c r="A2401" s="33" t="s">
        <v>5802</v>
      </c>
      <c r="B2401" s="39" t="s">
        <v>8954</v>
      </c>
      <c r="C2401" s="40" t="s">
        <v>8955</v>
      </c>
      <c r="D2401" s="278"/>
      <c r="E2401" s="271">
        <f>SUM(E2402:E2414)</f>
        <v>0</v>
      </c>
      <c r="F2401" s="37"/>
      <c r="G2401" s="37"/>
      <c r="H2401" s="37"/>
      <c r="I2401" s="37"/>
      <c r="J2401" s="37"/>
      <c r="K2401" s="37"/>
      <c r="L2401" s="38"/>
    </row>
    <row r="2402" spans="1:12" ht="29.1" customHeight="1" x14ac:dyDescent="0.3">
      <c r="A2402" s="85" t="s">
        <v>5803</v>
      </c>
      <c r="B2402" s="86" t="s">
        <v>2660</v>
      </c>
      <c r="C2402" s="87" t="s">
        <v>8956</v>
      </c>
      <c r="D2402" s="278"/>
      <c r="E2402" s="270">
        <f>+'Res pass e impegni plur'!E664</f>
        <v>0</v>
      </c>
      <c r="F2402" s="37" t="s">
        <v>7970</v>
      </c>
      <c r="G2402" s="37" t="s">
        <v>7959</v>
      </c>
      <c r="H2402" s="37" t="s">
        <v>5805</v>
      </c>
      <c r="I2402" s="37">
        <v>4</v>
      </c>
      <c r="J2402" s="37" t="s">
        <v>5805</v>
      </c>
      <c r="K2402" s="37" t="s">
        <v>6220</v>
      </c>
      <c r="L2402" s="38"/>
    </row>
    <row r="2403" spans="1:12" ht="21.6" x14ac:dyDescent="0.3">
      <c r="A2403" s="85" t="s">
        <v>5803</v>
      </c>
      <c r="B2403" s="86" t="s">
        <v>2662</v>
      </c>
      <c r="C2403" s="87" t="s">
        <v>8957</v>
      </c>
      <c r="D2403" s="278"/>
      <c r="E2403" s="270">
        <f>+'Res pass e impegni plur'!E665</f>
        <v>0</v>
      </c>
      <c r="F2403" s="37" t="s">
        <v>7970</v>
      </c>
      <c r="G2403" s="37" t="s">
        <v>7959</v>
      </c>
      <c r="H2403" s="37" t="s">
        <v>5805</v>
      </c>
      <c r="I2403" s="37">
        <v>4</v>
      </c>
      <c r="J2403" s="37" t="s">
        <v>5805</v>
      </c>
      <c r="K2403" s="37" t="s">
        <v>6220</v>
      </c>
      <c r="L2403" s="38"/>
    </row>
    <row r="2404" spans="1:12" ht="21.6" x14ac:dyDescent="0.3">
      <c r="A2404" s="85" t="s">
        <v>5803</v>
      </c>
      <c r="B2404" s="86" t="s">
        <v>2664</v>
      </c>
      <c r="C2404" s="87" t="s">
        <v>8958</v>
      </c>
      <c r="D2404" s="278"/>
      <c r="E2404" s="270">
        <f>+'Res pass e impegni plur'!E666</f>
        <v>0</v>
      </c>
      <c r="F2404" s="37" t="s">
        <v>7970</v>
      </c>
      <c r="G2404" s="37" t="s">
        <v>7959</v>
      </c>
      <c r="H2404" s="37" t="s">
        <v>5805</v>
      </c>
      <c r="I2404" s="37">
        <v>4</v>
      </c>
      <c r="J2404" s="37" t="s">
        <v>5805</v>
      </c>
      <c r="K2404" s="37" t="s">
        <v>6220</v>
      </c>
      <c r="L2404" s="38"/>
    </row>
    <row r="2405" spans="1:12" ht="21.6" x14ac:dyDescent="0.3">
      <c r="A2405" s="85" t="s">
        <v>5803</v>
      </c>
      <c r="B2405" s="86" t="s">
        <v>2666</v>
      </c>
      <c r="C2405" s="87" t="s">
        <v>8959</v>
      </c>
      <c r="D2405" s="278"/>
      <c r="E2405" s="270">
        <f>+'Res pass e impegni plur'!E667</f>
        <v>0</v>
      </c>
      <c r="F2405" s="37" t="s">
        <v>7970</v>
      </c>
      <c r="G2405" s="37" t="s">
        <v>7959</v>
      </c>
      <c r="H2405" s="37" t="s">
        <v>5805</v>
      </c>
      <c r="I2405" s="37">
        <v>4</v>
      </c>
      <c r="J2405" s="37" t="s">
        <v>5805</v>
      </c>
      <c r="K2405" s="37" t="s">
        <v>6220</v>
      </c>
      <c r="L2405" s="38"/>
    </row>
    <row r="2406" spans="1:12" ht="21.6" x14ac:dyDescent="0.3">
      <c r="A2406" s="85" t="s">
        <v>5803</v>
      </c>
      <c r="B2406" s="86" t="s">
        <v>2668</v>
      </c>
      <c r="C2406" s="87" t="s">
        <v>8960</v>
      </c>
      <c r="D2406" s="278"/>
      <c r="E2406" s="270">
        <f>+'Res pass e impegni plur'!E668</f>
        <v>0</v>
      </c>
      <c r="F2406" s="37" t="s">
        <v>7970</v>
      </c>
      <c r="G2406" s="37" t="s">
        <v>7959</v>
      </c>
      <c r="H2406" s="37" t="s">
        <v>5805</v>
      </c>
      <c r="I2406" s="37">
        <v>4</v>
      </c>
      <c r="J2406" s="37" t="s">
        <v>5805</v>
      </c>
      <c r="K2406" s="37" t="s">
        <v>6220</v>
      </c>
      <c r="L2406" s="38"/>
    </row>
    <row r="2407" spans="1:12" ht="21.6" x14ac:dyDescent="0.3">
      <c r="A2407" s="85" t="s">
        <v>5803</v>
      </c>
      <c r="B2407" s="86" t="s">
        <v>2670</v>
      </c>
      <c r="C2407" s="87" t="s">
        <v>8961</v>
      </c>
      <c r="D2407" s="278"/>
      <c r="E2407" s="270">
        <f>+'Res pass e impegni plur'!E669</f>
        <v>0</v>
      </c>
      <c r="F2407" s="37" t="s">
        <v>7970</v>
      </c>
      <c r="G2407" s="37" t="s">
        <v>7959</v>
      </c>
      <c r="H2407" s="37" t="s">
        <v>5805</v>
      </c>
      <c r="I2407" s="37">
        <v>4</v>
      </c>
      <c r="J2407" s="37" t="s">
        <v>5805</v>
      </c>
      <c r="K2407" s="37" t="s">
        <v>6220</v>
      </c>
      <c r="L2407" s="38"/>
    </row>
    <row r="2408" spans="1:12" ht="21.6" x14ac:dyDescent="0.3">
      <c r="A2408" s="85" t="s">
        <v>5803</v>
      </c>
      <c r="B2408" s="86" t="s">
        <v>2672</v>
      </c>
      <c r="C2408" s="87" t="s">
        <v>8962</v>
      </c>
      <c r="D2408" s="278"/>
      <c r="E2408" s="270">
        <f>+'Res pass e impegni plur'!E670</f>
        <v>0</v>
      </c>
      <c r="F2408" s="37" t="s">
        <v>7970</v>
      </c>
      <c r="G2408" s="37" t="s">
        <v>7959</v>
      </c>
      <c r="H2408" s="37" t="s">
        <v>5805</v>
      </c>
      <c r="I2408" s="37">
        <v>4</v>
      </c>
      <c r="J2408" s="37" t="s">
        <v>5805</v>
      </c>
      <c r="K2408" s="37" t="s">
        <v>6220</v>
      </c>
      <c r="L2408" s="38"/>
    </row>
    <row r="2409" spans="1:12" ht="21.6" x14ac:dyDescent="0.3">
      <c r="A2409" s="85" t="s">
        <v>5803</v>
      </c>
      <c r="B2409" s="86" t="s">
        <v>2674</v>
      </c>
      <c r="C2409" s="87" t="s">
        <v>8963</v>
      </c>
      <c r="D2409" s="278"/>
      <c r="E2409" s="270">
        <f>+'Res pass e impegni plur'!E671</f>
        <v>0</v>
      </c>
      <c r="F2409" s="37" t="s">
        <v>7970</v>
      </c>
      <c r="G2409" s="37" t="s">
        <v>7959</v>
      </c>
      <c r="H2409" s="37" t="s">
        <v>5805</v>
      </c>
      <c r="I2409" s="37">
        <v>4</v>
      </c>
      <c r="J2409" s="37" t="s">
        <v>5805</v>
      </c>
      <c r="K2409" s="37" t="s">
        <v>6220</v>
      </c>
      <c r="L2409" s="38"/>
    </row>
    <row r="2410" spans="1:12" ht="21.6" x14ac:dyDescent="0.3">
      <c r="A2410" s="85" t="s">
        <v>5803</v>
      </c>
      <c r="B2410" s="86" t="s">
        <v>2676</v>
      </c>
      <c r="C2410" s="87" t="s">
        <v>8964</v>
      </c>
      <c r="D2410" s="278"/>
      <c r="E2410" s="270">
        <f>+'Res pass e impegni plur'!E672</f>
        <v>0</v>
      </c>
      <c r="F2410" s="37" t="s">
        <v>7970</v>
      </c>
      <c r="G2410" s="37" t="s">
        <v>7959</v>
      </c>
      <c r="H2410" s="37" t="s">
        <v>5805</v>
      </c>
      <c r="I2410" s="37">
        <v>4</v>
      </c>
      <c r="J2410" s="37" t="s">
        <v>5805</v>
      </c>
      <c r="K2410" s="37" t="s">
        <v>6220</v>
      </c>
      <c r="L2410" s="38"/>
    </row>
    <row r="2411" spans="1:12" ht="21.6" x14ac:dyDescent="0.3">
      <c r="A2411" s="85" t="s">
        <v>5803</v>
      </c>
      <c r="B2411" s="86" t="s">
        <v>2678</v>
      </c>
      <c r="C2411" s="87" t="s">
        <v>8965</v>
      </c>
      <c r="D2411" s="278"/>
      <c r="E2411" s="270">
        <f>+'Res pass e impegni plur'!E673</f>
        <v>0</v>
      </c>
      <c r="F2411" s="37" t="s">
        <v>7970</v>
      </c>
      <c r="G2411" s="37" t="s">
        <v>7959</v>
      </c>
      <c r="H2411" s="37" t="s">
        <v>5805</v>
      </c>
      <c r="I2411" s="37">
        <v>4</v>
      </c>
      <c r="J2411" s="37" t="s">
        <v>5805</v>
      </c>
      <c r="K2411" s="37" t="s">
        <v>6220</v>
      </c>
      <c r="L2411" s="38"/>
    </row>
    <row r="2412" spans="1:12" ht="21.6" x14ac:dyDescent="0.3">
      <c r="A2412" s="85" t="s">
        <v>5803</v>
      </c>
      <c r="B2412" s="86" t="s">
        <v>2680</v>
      </c>
      <c r="C2412" s="87" t="s">
        <v>8966</v>
      </c>
      <c r="D2412" s="278"/>
      <c r="E2412" s="270">
        <f>+'Res pass e impegni plur'!E674</f>
        <v>0</v>
      </c>
      <c r="F2412" s="37" t="s">
        <v>7970</v>
      </c>
      <c r="G2412" s="37" t="s">
        <v>7959</v>
      </c>
      <c r="H2412" s="37" t="s">
        <v>5805</v>
      </c>
      <c r="I2412" s="37">
        <v>4</v>
      </c>
      <c r="J2412" s="37" t="s">
        <v>5805</v>
      </c>
      <c r="K2412" s="37" t="s">
        <v>6220</v>
      </c>
      <c r="L2412" s="38"/>
    </row>
    <row r="2413" spans="1:12" ht="21.6" x14ac:dyDescent="0.3">
      <c r="A2413" s="85" t="s">
        <v>5803</v>
      </c>
      <c r="B2413" s="86" t="s">
        <v>2682</v>
      </c>
      <c r="C2413" s="87" t="s">
        <v>8967</v>
      </c>
      <c r="D2413" s="278"/>
      <c r="E2413" s="270">
        <f>+'Res pass e impegni plur'!E675</f>
        <v>0</v>
      </c>
      <c r="F2413" s="37" t="s">
        <v>7970</v>
      </c>
      <c r="G2413" s="37" t="s">
        <v>7959</v>
      </c>
      <c r="H2413" s="37" t="s">
        <v>5805</v>
      </c>
      <c r="I2413" s="37">
        <v>4</v>
      </c>
      <c r="J2413" s="37" t="s">
        <v>5805</v>
      </c>
      <c r="K2413" s="37" t="s">
        <v>6220</v>
      </c>
      <c r="L2413" s="38"/>
    </row>
    <row r="2414" spans="1:12" ht="21.6" x14ac:dyDescent="0.3">
      <c r="A2414" s="85" t="s">
        <v>5803</v>
      </c>
      <c r="B2414" s="86" t="s">
        <v>2684</v>
      </c>
      <c r="C2414" s="87" t="s">
        <v>8968</v>
      </c>
      <c r="D2414" s="278"/>
      <c r="E2414" s="270">
        <f>+'Res pass e impegni plur'!E676</f>
        <v>0</v>
      </c>
      <c r="F2414" s="37" t="s">
        <v>7970</v>
      </c>
      <c r="G2414" s="37" t="s">
        <v>7959</v>
      </c>
      <c r="H2414" s="37" t="s">
        <v>5805</v>
      </c>
      <c r="I2414" s="37">
        <v>4</v>
      </c>
      <c r="J2414" s="37" t="s">
        <v>5805</v>
      </c>
      <c r="K2414" s="37" t="s">
        <v>6220</v>
      </c>
      <c r="L2414" s="38"/>
    </row>
    <row r="2415" spans="1:12" ht="27" customHeight="1" x14ac:dyDescent="0.3">
      <c r="A2415" s="33" t="s">
        <v>5802</v>
      </c>
      <c r="B2415" s="39" t="s">
        <v>8969</v>
      </c>
      <c r="C2415" s="40" t="s">
        <v>8970</v>
      </c>
      <c r="D2415" s="278"/>
      <c r="E2415" s="271">
        <f>SUM(E2416:E2435)</f>
        <v>0</v>
      </c>
      <c r="F2415" s="37"/>
      <c r="G2415" s="37"/>
      <c r="H2415" s="37"/>
      <c r="I2415" s="37"/>
      <c r="J2415" s="37"/>
      <c r="K2415" s="37"/>
      <c r="L2415" s="38"/>
    </row>
    <row r="2416" spans="1:12" ht="21.6" x14ac:dyDescent="0.3">
      <c r="A2416" s="85" t="s">
        <v>5803</v>
      </c>
      <c r="B2416" s="86" t="s">
        <v>2686</v>
      </c>
      <c r="C2416" s="87" t="s">
        <v>8971</v>
      </c>
      <c r="D2416" s="278"/>
      <c r="E2416" s="270">
        <f>+'Res pass e impegni plur'!E677</f>
        <v>0</v>
      </c>
      <c r="F2416" s="37" t="s">
        <v>7970</v>
      </c>
      <c r="G2416" s="37" t="s">
        <v>7959</v>
      </c>
      <c r="H2416" s="37" t="s">
        <v>5805</v>
      </c>
      <c r="I2416" s="37">
        <v>4</v>
      </c>
      <c r="J2416" s="37" t="s">
        <v>5805</v>
      </c>
      <c r="K2416" s="37" t="s">
        <v>6220</v>
      </c>
      <c r="L2416" s="38"/>
    </row>
    <row r="2417" spans="1:12" ht="21.6" x14ac:dyDescent="0.3">
      <c r="A2417" s="85" t="s">
        <v>5803</v>
      </c>
      <c r="B2417" s="86" t="s">
        <v>2688</v>
      </c>
      <c r="C2417" s="87" t="s">
        <v>8972</v>
      </c>
      <c r="D2417" s="278"/>
      <c r="E2417" s="270">
        <f>+'Res pass e impegni plur'!E678</f>
        <v>0</v>
      </c>
      <c r="F2417" s="37" t="s">
        <v>7970</v>
      </c>
      <c r="G2417" s="37" t="s">
        <v>7959</v>
      </c>
      <c r="H2417" s="37" t="s">
        <v>5805</v>
      </c>
      <c r="I2417" s="37">
        <v>4</v>
      </c>
      <c r="J2417" s="37" t="s">
        <v>5805</v>
      </c>
      <c r="K2417" s="37" t="s">
        <v>6220</v>
      </c>
      <c r="L2417" s="38"/>
    </row>
    <row r="2418" spans="1:12" x14ac:dyDescent="0.3">
      <c r="A2418" s="85" t="s">
        <v>5803</v>
      </c>
      <c r="B2418" s="86" t="s">
        <v>2690</v>
      </c>
      <c r="C2418" s="87" t="s">
        <v>8973</v>
      </c>
      <c r="D2418" s="278"/>
      <c r="E2418" s="270">
        <f>+'Res pass e impegni plur'!E679</f>
        <v>0</v>
      </c>
      <c r="F2418" s="37" t="s">
        <v>7970</v>
      </c>
      <c r="G2418" s="37" t="s">
        <v>7959</v>
      </c>
      <c r="H2418" s="37" t="s">
        <v>5805</v>
      </c>
      <c r="I2418" s="37">
        <v>4</v>
      </c>
      <c r="J2418" s="37" t="s">
        <v>5805</v>
      </c>
      <c r="K2418" s="37" t="s">
        <v>6220</v>
      </c>
      <c r="L2418" s="38"/>
    </row>
    <row r="2419" spans="1:12" ht="21.6" x14ac:dyDescent="0.3">
      <c r="A2419" s="85" t="s">
        <v>5803</v>
      </c>
      <c r="B2419" s="86" t="s">
        <v>2692</v>
      </c>
      <c r="C2419" s="87" t="s">
        <v>8974</v>
      </c>
      <c r="D2419" s="278"/>
      <c r="E2419" s="270">
        <f>+'Res pass e impegni plur'!E680</f>
        <v>0</v>
      </c>
      <c r="F2419" s="37" t="s">
        <v>7970</v>
      </c>
      <c r="G2419" s="37" t="s">
        <v>7959</v>
      </c>
      <c r="H2419" s="37" t="s">
        <v>5805</v>
      </c>
      <c r="I2419" s="37">
        <v>4</v>
      </c>
      <c r="J2419" s="37" t="s">
        <v>5805</v>
      </c>
      <c r="K2419" s="37" t="s">
        <v>6220</v>
      </c>
      <c r="L2419" s="38"/>
    </row>
    <row r="2420" spans="1:12" ht="21.6" x14ac:dyDescent="0.3">
      <c r="A2420" s="85" t="s">
        <v>5803</v>
      </c>
      <c r="B2420" s="86" t="s">
        <v>2694</v>
      </c>
      <c r="C2420" s="87" t="s">
        <v>8975</v>
      </c>
      <c r="D2420" s="278"/>
      <c r="E2420" s="270">
        <f>+'Res pass e impegni plur'!E681</f>
        <v>0</v>
      </c>
      <c r="F2420" s="37" t="s">
        <v>7970</v>
      </c>
      <c r="G2420" s="37" t="s">
        <v>7959</v>
      </c>
      <c r="H2420" s="37" t="s">
        <v>5805</v>
      </c>
      <c r="I2420" s="37">
        <v>4</v>
      </c>
      <c r="J2420" s="37" t="s">
        <v>5805</v>
      </c>
      <c r="K2420" s="37" t="s">
        <v>6220</v>
      </c>
      <c r="L2420" s="38"/>
    </row>
    <row r="2421" spans="1:12" ht="21.6" x14ac:dyDescent="0.3">
      <c r="A2421" s="85" t="s">
        <v>5803</v>
      </c>
      <c r="B2421" s="86" t="s">
        <v>2696</v>
      </c>
      <c r="C2421" s="87" t="s">
        <v>8976</v>
      </c>
      <c r="D2421" s="278"/>
      <c r="E2421" s="270">
        <f>+'Res pass e impegni plur'!E682</f>
        <v>0</v>
      </c>
      <c r="F2421" s="37" t="s">
        <v>7970</v>
      </c>
      <c r="G2421" s="37" t="s">
        <v>7959</v>
      </c>
      <c r="H2421" s="37" t="s">
        <v>5805</v>
      </c>
      <c r="I2421" s="37">
        <v>4</v>
      </c>
      <c r="J2421" s="37" t="s">
        <v>5805</v>
      </c>
      <c r="K2421" s="37" t="s">
        <v>6220</v>
      </c>
      <c r="L2421" s="38"/>
    </row>
    <row r="2422" spans="1:12" ht="21.6" x14ac:dyDescent="0.3">
      <c r="A2422" s="85" t="s">
        <v>5803</v>
      </c>
      <c r="B2422" s="86" t="s">
        <v>2698</v>
      </c>
      <c r="C2422" s="87" t="s">
        <v>8977</v>
      </c>
      <c r="D2422" s="278"/>
      <c r="E2422" s="270">
        <f>+'Res pass e impegni plur'!E683</f>
        <v>0</v>
      </c>
      <c r="F2422" s="37" t="s">
        <v>7970</v>
      </c>
      <c r="G2422" s="37" t="s">
        <v>7959</v>
      </c>
      <c r="H2422" s="37" t="s">
        <v>5805</v>
      </c>
      <c r="I2422" s="37">
        <v>4</v>
      </c>
      <c r="J2422" s="37" t="s">
        <v>5805</v>
      </c>
      <c r="K2422" s="37" t="s">
        <v>6220</v>
      </c>
      <c r="L2422" s="38"/>
    </row>
    <row r="2423" spans="1:12" ht="21.6" x14ac:dyDescent="0.3">
      <c r="A2423" s="85" t="s">
        <v>5803</v>
      </c>
      <c r="B2423" s="86" t="s">
        <v>2700</v>
      </c>
      <c r="C2423" s="87" t="s">
        <v>8978</v>
      </c>
      <c r="D2423" s="278"/>
      <c r="E2423" s="270">
        <f>+'Res pass e impegni plur'!E684</f>
        <v>0</v>
      </c>
      <c r="F2423" s="37" t="s">
        <v>7970</v>
      </c>
      <c r="G2423" s="37" t="s">
        <v>7959</v>
      </c>
      <c r="H2423" s="37" t="s">
        <v>5805</v>
      </c>
      <c r="I2423" s="37">
        <v>4</v>
      </c>
      <c r="J2423" s="37" t="s">
        <v>5805</v>
      </c>
      <c r="K2423" s="37" t="s">
        <v>6220</v>
      </c>
      <c r="L2423" s="38"/>
    </row>
    <row r="2424" spans="1:12" ht="21.6" x14ac:dyDescent="0.3">
      <c r="A2424" s="85" t="s">
        <v>5803</v>
      </c>
      <c r="B2424" s="86" t="s">
        <v>2702</v>
      </c>
      <c r="C2424" s="87" t="s">
        <v>8979</v>
      </c>
      <c r="D2424" s="278"/>
      <c r="E2424" s="270">
        <f>+'Res pass e impegni plur'!E685</f>
        <v>0</v>
      </c>
      <c r="F2424" s="37" t="s">
        <v>7970</v>
      </c>
      <c r="G2424" s="37" t="s">
        <v>7959</v>
      </c>
      <c r="H2424" s="37" t="s">
        <v>5805</v>
      </c>
      <c r="I2424" s="37">
        <v>4</v>
      </c>
      <c r="J2424" s="37" t="s">
        <v>5805</v>
      </c>
      <c r="K2424" s="37" t="s">
        <v>6220</v>
      </c>
      <c r="L2424" s="38"/>
    </row>
    <row r="2425" spans="1:12" ht="21.6" x14ac:dyDescent="0.3">
      <c r="A2425" s="85" t="s">
        <v>5803</v>
      </c>
      <c r="B2425" s="86" t="s">
        <v>2704</v>
      </c>
      <c r="C2425" s="87" t="s">
        <v>8980</v>
      </c>
      <c r="D2425" s="278"/>
      <c r="E2425" s="270">
        <f>+'Res pass e impegni plur'!E686</f>
        <v>0</v>
      </c>
      <c r="F2425" s="37" t="s">
        <v>7970</v>
      </c>
      <c r="G2425" s="37" t="s">
        <v>7959</v>
      </c>
      <c r="H2425" s="37" t="s">
        <v>5805</v>
      </c>
      <c r="I2425" s="37">
        <v>4</v>
      </c>
      <c r="J2425" s="37" t="s">
        <v>5805</v>
      </c>
      <c r="K2425" s="37" t="s">
        <v>6220</v>
      </c>
      <c r="L2425" s="38"/>
    </row>
    <row r="2426" spans="1:12" ht="21.6" x14ac:dyDescent="0.3">
      <c r="A2426" s="85" t="s">
        <v>5803</v>
      </c>
      <c r="B2426" s="86" t="s">
        <v>2706</v>
      </c>
      <c r="C2426" s="87" t="s">
        <v>8981</v>
      </c>
      <c r="D2426" s="278"/>
      <c r="E2426" s="270">
        <f>+'Res pass e impegni plur'!E687</f>
        <v>0</v>
      </c>
      <c r="F2426" s="37" t="s">
        <v>7970</v>
      </c>
      <c r="G2426" s="37" t="s">
        <v>7959</v>
      </c>
      <c r="H2426" s="37" t="s">
        <v>5805</v>
      </c>
      <c r="I2426" s="37">
        <v>4</v>
      </c>
      <c r="J2426" s="37" t="s">
        <v>5805</v>
      </c>
      <c r="K2426" s="37" t="s">
        <v>6220</v>
      </c>
      <c r="L2426" s="38"/>
    </row>
    <row r="2427" spans="1:12" ht="21.6" x14ac:dyDescent="0.3">
      <c r="A2427" s="85" t="s">
        <v>5803</v>
      </c>
      <c r="B2427" s="86" t="s">
        <v>2708</v>
      </c>
      <c r="C2427" s="87" t="s">
        <v>8982</v>
      </c>
      <c r="D2427" s="278"/>
      <c r="E2427" s="270">
        <f>+'Res pass e impegni plur'!E688</f>
        <v>0</v>
      </c>
      <c r="F2427" s="37" t="s">
        <v>7970</v>
      </c>
      <c r="G2427" s="37" t="s">
        <v>7959</v>
      </c>
      <c r="H2427" s="37" t="s">
        <v>5805</v>
      </c>
      <c r="I2427" s="37">
        <v>4</v>
      </c>
      <c r="J2427" s="37" t="s">
        <v>5805</v>
      </c>
      <c r="K2427" s="37" t="s">
        <v>6220</v>
      </c>
      <c r="L2427" s="38"/>
    </row>
    <row r="2428" spans="1:12" ht="21.6" x14ac:dyDescent="0.3">
      <c r="A2428" s="85" t="s">
        <v>5803</v>
      </c>
      <c r="B2428" s="86" t="s">
        <v>2710</v>
      </c>
      <c r="C2428" s="87" t="s">
        <v>8983</v>
      </c>
      <c r="D2428" s="278"/>
      <c r="E2428" s="270">
        <f>+'Res pass e impegni plur'!E689</f>
        <v>0</v>
      </c>
      <c r="F2428" s="37" t="s">
        <v>7970</v>
      </c>
      <c r="G2428" s="37" t="s">
        <v>7959</v>
      </c>
      <c r="H2428" s="37" t="s">
        <v>5805</v>
      </c>
      <c r="I2428" s="37">
        <v>4</v>
      </c>
      <c r="J2428" s="37" t="s">
        <v>5805</v>
      </c>
      <c r="K2428" s="37" t="s">
        <v>6220</v>
      </c>
      <c r="L2428" s="38"/>
    </row>
    <row r="2429" spans="1:12" ht="21.6" x14ac:dyDescent="0.3">
      <c r="A2429" s="85" t="s">
        <v>5803</v>
      </c>
      <c r="B2429" s="86" t="s">
        <v>2712</v>
      </c>
      <c r="C2429" s="87" t="s">
        <v>8984</v>
      </c>
      <c r="D2429" s="278"/>
      <c r="E2429" s="270">
        <f>+'Res pass e impegni plur'!E690</f>
        <v>0</v>
      </c>
      <c r="F2429" s="37" t="s">
        <v>7970</v>
      </c>
      <c r="G2429" s="37" t="s">
        <v>7959</v>
      </c>
      <c r="H2429" s="37" t="s">
        <v>5805</v>
      </c>
      <c r="I2429" s="37">
        <v>4</v>
      </c>
      <c r="J2429" s="37" t="s">
        <v>5805</v>
      </c>
      <c r="K2429" s="37" t="s">
        <v>6220</v>
      </c>
      <c r="L2429" s="38"/>
    </row>
    <row r="2430" spans="1:12" ht="21.6" x14ac:dyDescent="0.3">
      <c r="A2430" s="85" t="s">
        <v>5803</v>
      </c>
      <c r="B2430" s="86" t="s">
        <v>2714</v>
      </c>
      <c r="C2430" s="87" t="s">
        <v>8985</v>
      </c>
      <c r="D2430" s="278"/>
      <c r="E2430" s="270">
        <f>+'Res pass e impegni plur'!E691</f>
        <v>0</v>
      </c>
      <c r="F2430" s="37" t="s">
        <v>7970</v>
      </c>
      <c r="G2430" s="37" t="s">
        <v>7959</v>
      </c>
      <c r="H2430" s="37" t="s">
        <v>5805</v>
      </c>
      <c r="I2430" s="37">
        <v>4</v>
      </c>
      <c r="J2430" s="37" t="s">
        <v>5805</v>
      </c>
      <c r="K2430" s="37" t="s">
        <v>6220</v>
      </c>
      <c r="L2430" s="38"/>
    </row>
    <row r="2431" spans="1:12" ht="21.6" x14ac:dyDescent="0.3">
      <c r="A2431" s="85" t="s">
        <v>5803</v>
      </c>
      <c r="B2431" s="86" t="s">
        <v>2716</v>
      </c>
      <c r="C2431" s="87" t="s">
        <v>8986</v>
      </c>
      <c r="D2431" s="278"/>
      <c r="E2431" s="270">
        <f>+'Res pass e impegni plur'!E692</f>
        <v>0</v>
      </c>
      <c r="F2431" s="37" t="s">
        <v>7970</v>
      </c>
      <c r="G2431" s="37" t="s">
        <v>7959</v>
      </c>
      <c r="H2431" s="37" t="s">
        <v>5805</v>
      </c>
      <c r="I2431" s="37">
        <v>4</v>
      </c>
      <c r="J2431" s="37" t="s">
        <v>5805</v>
      </c>
      <c r="K2431" s="37" t="s">
        <v>6220</v>
      </c>
      <c r="L2431" s="38"/>
    </row>
    <row r="2432" spans="1:12" ht="21.6" x14ac:dyDescent="0.3">
      <c r="A2432" s="85" t="s">
        <v>5803</v>
      </c>
      <c r="B2432" s="86" t="s">
        <v>2718</v>
      </c>
      <c r="C2432" s="87" t="s">
        <v>8987</v>
      </c>
      <c r="D2432" s="278"/>
      <c r="E2432" s="270">
        <f>+'Res pass e impegni plur'!E693</f>
        <v>0</v>
      </c>
      <c r="F2432" s="37" t="s">
        <v>7970</v>
      </c>
      <c r="G2432" s="37" t="s">
        <v>7959</v>
      </c>
      <c r="H2432" s="37" t="s">
        <v>5805</v>
      </c>
      <c r="I2432" s="37">
        <v>4</v>
      </c>
      <c r="J2432" s="37" t="s">
        <v>5805</v>
      </c>
      <c r="K2432" s="37" t="s">
        <v>6220</v>
      </c>
      <c r="L2432" s="38"/>
    </row>
    <row r="2433" spans="1:12" ht="21.6" x14ac:dyDescent="0.3">
      <c r="A2433" s="85" t="s">
        <v>5803</v>
      </c>
      <c r="B2433" s="86" t="s">
        <v>2720</v>
      </c>
      <c r="C2433" s="87" t="s">
        <v>8988</v>
      </c>
      <c r="D2433" s="278"/>
      <c r="E2433" s="270">
        <f>+'Res pass e impegni plur'!E694</f>
        <v>0</v>
      </c>
      <c r="F2433" s="37" t="s">
        <v>7970</v>
      </c>
      <c r="G2433" s="37" t="s">
        <v>7959</v>
      </c>
      <c r="H2433" s="37" t="s">
        <v>5805</v>
      </c>
      <c r="I2433" s="37">
        <v>4</v>
      </c>
      <c r="J2433" s="37" t="s">
        <v>5805</v>
      </c>
      <c r="K2433" s="37" t="s">
        <v>6220</v>
      </c>
      <c r="L2433" s="38"/>
    </row>
    <row r="2434" spans="1:12" ht="21.6" x14ac:dyDescent="0.3">
      <c r="A2434" s="85" t="s">
        <v>5803</v>
      </c>
      <c r="B2434" s="86" t="s">
        <v>2722</v>
      </c>
      <c r="C2434" s="87" t="s">
        <v>8989</v>
      </c>
      <c r="D2434" s="278"/>
      <c r="E2434" s="270">
        <f>+'Res pass e impegni plur'!E695</f>
        <v>0</v>
      </c>
      <c r="F2434" s="37" t="s">
        <v>7970</v>
      </c>
      <c r="G2434" s="37" t="s">
        <v>7959</v>
      </c>
      <c r="H2434" s="37" t="s">
        <v>5805</v>
      </c>
      <c r="I2434" s="37">
        <v>4</v>
      </c>
      <c r="J2434" s="37" t="s">
        <v>5805</v>
      </c>
      <c r="K2434" s="37" t="s">
        <v>6220</v>
      </c>
      <c r="L2434" s="38"/>
    </row>
    <row r="2435" spans="1:12" ht="21.6" x14ac:dyDescent="0.3">
      <c r="A2435" s="85" t="s">
        <v>5803</v>
      </c>
      <c r="B2435" s="86" t="s">
        <v>2724</v>
      </c>
      <c r="C2435" s="87" t="s">
        <v>8990</v>
      </c>
      <c r="D2435" s="278"/>
      <c r="E2435" s="270">
        <f>+'Res pass e impegni plur'!E696</f>
        <v>0</v>
      </c>
      <c r="F2435" s="37" t="s">
        <v>7970</v>
      </c>
      <c r="G2435" s="37" t="s">
        <v>7959</v>
      </c>
      <c r="H2435" s="37" t="s">
        <v>5805</v>
      </c>
      <c r="I2435" s="37">
        <v>4</v>
      </c>
      <c r="J2435" s="37" t="s">
        <v>5805</v>
      </c>
      <c r="K2435" s="37" t="s">
        <v>6220</v>
      </c>
      <c r="L2435" s="38"/>
    </row>
    <row r="2436" spans="1:12" ht="26.25" customHeight="1" x14ac:dyDescent="0.3">
      <c r="A2436" s="33" t="s">
        <v>5802</v>
      </c>
      <c r="B2436" s="39" t="s">
        <v>8991</v>
      </c>
      <c r="C2436" s="40" t="s">
        <v>8992</v>
      </c>
      <c r="D2436" s="278"/>
      <c r="E2436" s="271">
        <f>SUM(E2437:E2439)</f>
        <v>0</v>
      </c>
      <c r="F2436" s="37"/>
      <c r="G2436" s="37"/>
      <c r="H2436" s="37"/>
      <c r="I2436" s="37"/>
      <c r="J2436" s="37"/>
      <c r="K2436" s="37"/>
      <c r="L2436" s="38"/>
    </row>
    <row r="2437" spans="1:12" ht="24.6" customHeight="1" x14ac:dyDescent="0.3">
      <c r="A2437" s="85" t="s">
        <v>5803</v>
      </c>
      <c r="B2437" s="86" t="s">
        <v>2726</v>
      </c>
      <c r="C2437" s="87" t="s">
        <v>8993</v>
      </c>
      <c r="D2437" s="278"/>
      <c r="E2437" s="270">
        <f>+'Res pass e impegni plur'!E697</f>
        <v>0</v>
      </c>
      <c r="F2437" s="37" t="s">
        <v>7970</v>
      </c>
      <c r="G2437" s="37" t="s">
        <v>7959</v>
      </c>
      <c r="H2437" s="37" t="s">
        <v>5805</v>
      </c>
      <c r="I2437" s="37">
        <v>4</v>
      </c>
      <c r="J2437" s="37" t="s">
        <v>5805</v>
      </c>
      <c r="K2437" s="37" t="s">
        <v>6220</v>
      </c>
      <c r="L2437" s="38"/>
    </row>
    <row r="2438" spans="1:12" ht="24.6" customHeight="1" x14ac:dyDescent="0.3">
      <c r="A2438" s="85" t="s">
        <v>5803</v>
      </c>
      <c r="B2438" s="86" t="s">
        <v>2728</v>
      </c>
      <c r="C2438" s="87" t="s">
        <v>8994</v>
      </c>
      <c r="D2438" s="278"/>
      <c r="E2438" s="270">
        <f>+'Res pass e impegni plur'!E698</f>
        <v>0</v>
      </c>
      <c r="F2438" s="37" t="s">
        <v>7970</v>
      </c>
      <c r="G2438" s="37" t="s">
        <v>7959</v>
      </c>
      <c r="H2438" s="37" t="s">
        <v>5805</v>
      </c>
      <c r="I2438" s="37">
        <v>4</v>
      </c>
      <c r="J2438" s="37" t="s">
        <v>5805</v>
      </c>
      <c r="K2438" s="37" t="s">
        <v>6220</v>
      </c>
      <c r="L2438" s="38"/>
    </row>
    <row r="2439" spans="1:12" ht="21.6" x14ac:dyDescent="0.3">
      <c r="A2439" s="85" t="s">
        <v>5803</v>
      </c>
      <c r="B2439" s="86" t="s">
        <v>2730</v>
      </c>
      <c r="C2439" s="87" t="s">
        <v>8995</v>
      </c>
      <c r="D2439" s="278"/>
      <c r="E2439" s="270">
        <f>+'Res pass e impegni plur'!E699</f>
        <v>0</v>
      </c>
      <c r="F2439" s="37" t="s">
        <v>7970</v>
      </c>
      <c r="G2439" s="37" t="s">
        <v>7959</v>
      </c>
      <c r="H2439" s="37" t="s">
        <v>5805</v>
      </c>
      <c r="I2439" s="37">
        <v>4</v>
      </c>
      <c r="J2439" s="37" t="s">
        <v>5805</v>
      </c>
      <c r="K2439" s="37" t="s">
        <v>6220</v>
      </c>
      <c r="L2439" s="38"/>
    </row>
    <row r="2440" spans="1:12" ht="27.75" customHeight="1" x14ac:dyDescent="0.3">
      <c r="A2440" s="33" t="s">
        <v>5802</v>
      </c>
      <c r="B2440" s="39" t="s">
        <v>8996</v>
      </c>
      <c r="C2440" s="40" t="s">
        <v>8997</v>
      </c>
      <c r="D2440" s="278"/>
      <c r="E2440" s="271">
        <f>+E2441</f>
        <v>0</v>
      </c>
      <c r="F2440" s="37"/>
      <c r="G2440" s="37"/>
      <c r="H2440" s="37"/>
      <c r="I2440" s="37"/>
      <c r="J2440" s="37"/>
      <c r="K2440" s="37"/>
      <c r="L2440" s="38"/>
    </row>
    <row r="2441" spans="1:12" ht="21.6" x14ac:dyDescent="0.3">
      <c r="A2441" s="85" t="s">
        <v>5803</v>
      </c>
      <c r="B2441" s="86" t="s">
        <v>2732</v>
      </c>
      <c r="C2441" s="87" t="s">
        <v>8998</v>
      </c>
      <c r="D2441" s="278"/>
      <c r="E2441" s="270">
        <f>+'Res pass e impegni plur'!E700</f>
        <v>0</v>
      </c>
      <c r="F2441" s="37" t="s">
        <v>7970</v>
      </c>
      <c r="G2441" s="37" t="s">
        <v>7959</v>
      </c>
      <c r="H2441" s="37" t="s">
        <v>5805</v>
      </c>
      <c r="I2441" s="37">
        <v>4</v>
      </c>
      <c r="J2441" s="37" t="s">
        <v>5805</v>
      </c>
      <c r="K2441" s="37" t="s">
        <v>6220</v>
      </c>
      <c r="L2441" s="38"/>
    </row>
    <row r="2442" spans="1:12" ht="24" customHeight="1" x14ac:dyDescent="0.3">
      <c r="A2442" s="33" t="s">
        <v>5801</v>
      </c>
      <c r="B2442" s="34" t="s">
        <v>8999</v>
      </c>
      <c r="C2442" s="35" t="s">
        <v>9000</v>
      </c>
      <c r="D2442" s="407"/>
      <c r="E2442" s="321">
        <f>+E2443</f>
        <v>0</v>
      </c>
      <c r="F2442" s="37"/>
      <c r="G2442" s="37"/>
      <c r="H2442" s="37"/>
      <c r="I2442" s="37"/>
      <c r="J2442" s="37"/>
      <c r="K2442" s="37"/>
      <c r="L2442" s="38"/>
    </row>
    <row r="2443" spans="1:12" ht="21.6" x14ac:dyDescent="0.3">
      <c r="A2443" s="33" t="s">
        <v>5802</v>
      </c>
      <c r="B2443" s="39" t="s">
        <v>9001</v>
      </c>
      <c r="C2443" s="40" t="s">
        <v>9002</v>
      </c>
      <c r="D2443" s="278"/>
      <c r="E2443" s="271">
        <f>+E2444</f>
        <v>0</v>
      </c>
      <c r="F2443" s="37"/>
      <c r="G2443" s="37"/>
      <c r="H2443" s="37"/>
      <c r="I2443" s="37"/>
      <c r="J2443" s="37"/>
      <c r="K2443" s="37"/>
      <c r="L2443" s="38"/>
    </row>
    <row r="2444" spans="1:12" ht="21.6" x14ac:dyDescent="0.3">
      <c r="A2444" s="85" t="s">
        <v>5803</v>
      </c>
      <c r="B2444" s="86" t="s">
        <v>2736</v>
      </c>
      <c r="C2444" s="87" t="s">
        <v>9003</v>
      </c>
      <c r="D2444" s="278"/>
      <c r="E2444" s="270">
        <f>+'Res pass e impegni plur'!E702</f>
        <v>0</v>
      </c>
      <c r="F2444" s="37" t="s">
        <v>7970</v>
      </c>
      <c r="G2444" s="37" t="s">
        <v>7959</v>
      </c>
      <c r="H2444" s="37" t="s">
        <v>5805</v>
      </c>
      <c r="I2444" s="37">
        <v>4</v>
      </c>
      <c r="J2444" s="37" t="s">
        <v>5805</v>
      </c>
      <c r="K2444" s="37" t="s">
        <v>6225</v>
      </c>
      <c r="L2444" s="38"/>
    </row>
    <row r="2445" spans="1:12" ht="25.5" customHeight="1" x14ac:dyDescent="0.3">
      <c r="A2445" s="33" t="s">
        <v>5801</v>
      </c>
      <c r="B2445" s="34" t="s">
        <v>9004</v>
      </c>
      <c r="C2445" s="35" t="s">
        <v>9005</v>
      </c>
      <c r="D2445" s="407"/>
      <c r="E2445" s="321">
        <f>+E2446</f>
        <v>0</v>
      </c>
      <c r="F2445" s="37"/>
      <c r="G2445" s="37"/>
      <c r="H2445" s="37"/>
      <c r="I2445" s="37"/>
      <c r="J2445" s="37"/>
      <c r="K2445" s="37"/>
      <c r="L2445" s="38"/>
    </row>
    <row r="2446" spans="1:12" ht="24.75" customHeight="1" x14ac:dyDescent="0.3">
      <c r="A2446" s="33" t="s">
        <v>5802</v>
      </c>
      <c r="B2446" s="39" t="s">
        <v>9006</v>
      </c>
      <c r="C2446" s="40" t="s">
        <v>9007</v>
      </c>
      <c r="D2446" s="278"/>
      <c r="E2446" s="271">
        <f>+E2447</f>
        <v>0</v>
      </c>
      <c r="F2446" s="37"/>
      <c r="G2446" s="37"/>
      <c r="H2446" s="37"/>
      <c r="I2446" s="37"/>
      <c r="J2446" s="37"/>
      <c r="K2446" s="37"/>
      <c r="L2446" s="38"/>
    </row>
    <row r="2447" spans="1:12" ht="21.6" x14ac:dyDescent="0.3">
      <c r="A2447" s="85" t="s">
        <v>5803</v>
      </c>
      <c r="B2447" s="86" t="s">
        <v>2738</v>
      </c>
      <c r="C2447" s="87" t="s">
        <v>9008</v>
      </c>
      <c r="D2447" s="278"/>
      <c r="E2447" s="270">
        <f>+'Res pass e impegni plur'!E703</f>
        <v>0</v>
      </c>
      <c r="F2447" s="37" t="s">
        <v>7970</v>
      </c>
      <c r="G2447" s="37" t="s">
        <v>7959</v>
      </c>
      <c r="H2447" s="37" t="s">
        <v>5805</v>
      </c>
      <c r="I2447" s="37">
        <v>4</v>
      </c>
      <c r="J2447" s="37" t="s">
        <v>5805</v>
      </c>
      <c r="K2447" s="37" t="s">
        <v>6816</v>
      </c>
      <c r="L2447" s="38"/>
    </row>
    <row r="2448" spans="1:12" ht="27" customHeight="1" x14ac:dyDescent="0.3">
      <c r="A2448" s="33" t="s">
        <v>5801</v>
      </c>
      <c r="B2448" s="34" t="s">
        <v>9009</v>
      </c>
      <c r="C2448" s="35" t="s">
        <v>9010</v>
      </c>
      <c r="D2448" s="407"/>
      <c r="E2448" s="321">
        <f>+E2449+E2451+E2453+E2455+E2457</f>
        <v>0</v>
      </c>
      <c r="F2448" s="37"/>
      <c r="G2448" s="37"/>
      <c r="H2448" s="37"/>
      <c r="I2448" s="37"/>
      <c r="J2448" s="37"/>
      <c r="K2448" s="37"/>
      <c r="L2448" s="38"/>
    </row>
    <row r="2449" spans="1:12" ht="27.75" customHeight="1" x14ac:dyDescent="0.3">
      <c r="A2449" s="33" t="s">
        <v>5802</v>
      </c>
      <c r="B2449" s="39" t="s">
        <v>9011</v>
      </c>
      <c r="C2449" s="40" t="s">
        <v>9012</v>
      </c>
      <c r="D2449" s="278"/>
      <c r="E2449" s="271">
        <f>+E2450</f>
        <v>0</v>
      </c>
      <c r="F2449" s="37"/>
      <c r="G2449" s="37"/>
      <c r="H2449" s="37"/>
      <c r="I2449" s="37"/>
      <c r="J2449" s="37"/>
      <c r="K2449" s="37"/>
      <c r="L2449" s="38"/>
    </row>
    <row r="2450" spans="1:12" ht="21.6" x14ac:dyDescent="0.3">
      <c r="A2450" s="85" t="s">
        <v>5803</v>
      </c>
      <c r="B2450" s="86" t="s">
        <v>2734</v>
      </c>
      <c r="C2450" s="87" t="s">
        <v>9013</v>
      </c>
      <c r="D2450" s="278"/>
      <c r="E2450" s="270">
        <f>+'Res pass e impegni plur'!E701</f>
        <v>0</v>
      </c>
      <c r="F2450" s="37" t="s">
        <v>7970</v>
      </c>
      <c r="G2450" s="37" t="s">
        <v>7959</v>
      </c>
      <c r="H2450" s="37" t="s">
        <v>5805</v>
      </c>
      <c r="I2450" s="37">
        <v>4</v>
      </c>
      <c r="J2450" s="37" t="s">
        <v>5805</v>
      </c>
      <c r="K2450" s="37" t="s">
        <v>8013</v>
      </c>
      <c r="L2450" s="38"/>
    </row>
    <row r="2451" spans="1:12" ht="21.6" x14ac:dyDescent="0.3">
      <c r="A2451" s="33" t="s">
        <v>5802</v>
      </c>
      <c r="B2451" s="39" t="s">
        <v>9014</v>
      </c>
      <c r="C2451" s="40" t="s">
        <v>9015</v>
      </c>
      <c r="D2451" s="278"/>
      <c r="E2451" s="271">
        <f>+E2452</f>
        <v>0</v>
      </c>
      <c r="F2451" s="37"/>
      <c r="G2451" s="37"/>
      <c r="H2451" s="37"/>
      <c r="I2451" s="37"/>
      <c r="J2451" s="37"/>
      <c r="K2451" s="37"/>
      <c r="L2451" s="38"/>
    </row>
    <row r="2452" spans="1:12" ht="21.6" x14ac:dyDescent="0.3">
      <c r="A2452" s="85" t="s">
        <v>5803</v>
      </c>
      <c r="B2452" s="86" t="s">
        <v>2740</v>
      </c>
      <c r="C2452" s="87" t="s">
        <v>9015</v>
      </c>
      <c r="D2452" s="278"/>
      <c r="E2452" s="270">
        <f>+'Res pass e impegni plur'!E704</f>
        <v>0</v>
      </c>
      <c r="F2452" s="37" t="s">
        <v>7970</v>
      </c>
      <c r="G2452" s="37" t="s">
        <v>7959</v>
      </c>
      <c r="H2452" s="37" t="s">
        <v>5805</v>
      </c>
      <c r="I2452" s="37">
        <v>4</v>
      </c>
      <c r="J2452" s="37" t="s">
        <v>5805</v>
      </c>
      <c r="K2452" s="37" t="s">
        <v>8013</v>
      </c>
      <c r="L2452" s="38"/>
    </row>
    <row r="2453" spans="1:12" ht="29.25" customHeight="1" x14ac:dyDescent="0.3">
      <c r="A2453" s="33" t="s">
        <v>5802</v>
      </c>
      <c r="B2453" s="39" t="s">
        <v>9016</v>
      </c>
      <c r="C2453" s="40" t="s">
        <v>9017</v>
      </c>
      <c r="D2453" s="278"/>
      <c r="E2453" s="271">
        <f>+E2454</f>
        <v>0</v>
      </c>
      <c r="F2453" s="37"/>
      <c r="G2453" s="37"/>
      <c r="H2453" s="37"/>
      <c r="I2453" s="37"/>
      <c r="J2453" s="37"/>
      <c r="K2453" s="37"/>
      <c r="L2453" s="38"/>
    </row>
    <row r="2454" spans="1:12" ht="21.6" x14ac:dyDescent="0.3">
      <c r="A2454" s="85" t="s">
        <v>5803</v>
      </c>
      <c r="B2454" s="86" t="s">
        <v>2742</v>
      </c>
      <c r="C2454" s="87" t="s">
        <v>9018</v>
      </c>
      <c r="D2454" s="278"/>
      <c r="E2454" s="270">
        <f>+'Res pass e impegni plur'!E705</f>
        <v>0</v>
      </c>
      <c r="F2454" s="37" t="s">
        <v>7970</v>
      </c>
      <c r="G2454" s="37" t="s">
        <v>7959</v>
      </c>
      <c r="H2454" s="37" t="s">
        <v>5805</v>
      </c>
      <c r="I2454" s="37">
        <v>4</v>
      </c>
      <c r="J2454" s="37" t="s">
        <v>5805</v>
      </c>
      <c r="K2454" s="37" t="s">
        <v>8013</v>
      </c>
      <c r="L2454" s="38"/>
    </row>
    <row r="2455" spans="1:12" ht="27.75" customHeight="1" x14ac:dyDescent="0.3">
      <c r="A2455" s="33" t="s">
        <v>5802</v>
      </c>
      <c r="B2455" s="39" t="s">
        <v>9019</v>
      </c>
      <c r="C2455" s="40" t="s">
        <v>9020</v>
      </c>
      <c r="D2455" s="278"/>
      <c r="E2455" s="271">
        <f>+E2456</f>
        <v>0</v>
      </c>
      <c r="F2455" s="37"/>
      <c r="G2455" s="37"/>
      <c r="H2455" s="37"/>
      <c r="I2455" s="37"/>
      <c r="J2455" s="37"/>
      <c r="K2455" s="37"/>
      <c r="L2455" s="38"/>
    </row>
    <row r="2456" spans="1:12" ht="21.6" x14ac:dyDescent="0.3">
      <c r="A2456" s="85" t="s">
        <v>5803</v>
      </c>
      <c r="B2456" s="86" t="s">
        <v>2744</v>
      </c>
      <c r="C2456" s="87" t="s">
        <v>9021</v>
      </c>
      <c r="D2456" s="278"/>
      <c r="E2456" s="270">
        <f>+'Res pass e impegni plur'!E706</f>
        <v>0</v>
      </c>
      <c r="F2456" s="37" t="s">
        <v>7970</v>
      </c>
      <c r="G2456" s="37" t="s">
        <v>7959</v>
      </c>
      <c r="H2456" s="37" t="s">
        <v>5805</v>
      </c>
      <c r="I2456" s="37">
        <v>4</v>
      </c>
      <c r="J2456" s="37" t="s">
        <v>5805</v>
      </c>
      <c r="K2456" s="37" t="s">
        <v>8013</v>
      </c>
      <c r="L2456" s="38"/>
    </row>
    <row r="2457" spans="1:12" ht="25.5" customHeight="1" x14ac:dyDescent="0.3">
      <c r="A2457" s="33" t="s">
        <v>5802</v>
      </c>
      <c r="B2457" s="39" t="s">
        <v>9022</v>
      </c>
      <c r="C2457" s="40" t="s">
        <v>9023</v>
      </c>
      <c r="D2457" s="278"/>
      <c r="E2457" s="271">
        <f>+E2458</f>
        <v>0</v>
      </c>
      <c r="F2457" s="37"/>
      <c r="G2457" s="37"/>
      <c r="H2457" s="37"/>
      <c r="I2457" s="37"/>
      <c r="J2457" s="37"/>
      <c r="K2457" s="37"/>
      <c r="L2457" s="38"/>
    </row>
    <row r="2458" spans="1:12" ht="21.6" x14ac:dyDescent="0.3">
      <c r="A2458" s="85" t="s">
        <v>5803</v>
      </c>
      <c r="B2458" s="86" t="s">
        <v>2746</v>
      </c>
      <c r="C2458" s="87" t="s">
        <v>9024</v>
      </c>
      <c r="D2458" s="278"/>
      <c r="E2458" s="270">
        <f>+'Res pass e impegni plur'!E707</f>
        <v>0</v>
      </c>
      <c r="F2458" s="37" t="s">
        <v>7970</v>
      </c>
      <c r="G2458" s="37" t="s">
        <v>7959</v>
      </c>
      <c r="H2458" s="37" t="s">
        <v>5805</v>
      </c>
      <c r="I2458" s="37">
        <v>4</v>
      </c>
      <c r="J2458" s="37" t="s">
        <v>5805</v>
      </c>
      <c r="K2458" s="37" t="s">
        <v>8013</v>
      </c>
      <c r="L2458" s="38"/>
    </row>
    <row r="2459" spans="1:12" ht="31.5" customHeight="1" x14ac:dyDescent="0.3">
      <c r="A2459" s="33" t="s">
        <v>5801</v>
      </c>
      <c r="B2459" s="34" t="s">
        <v>9025</v>
      </c>
      <c r="C2459" s="35" t="s">
        <v>9026</v>
      </c>
      <c r="D2459" s="407"/>
      <c r="E2459" s="321">
        <f>+E2460+E2474+E2498+E2502</f>
        <v>0</v>
      </c>
      <c r="F2459" s="37"/>
      <c r="G2459" s="37"/>
      <c r="H2459" s="37"/>
      <c r="I2459" s="37"/>
      <c r="J2459" s="37"/>
      <c r="K2459" s="37"/>
      <c r="L2459" s="38"/>
    </row>
    <row r="2460" spans="1:12" x14ac:dyDescent="0.3">
      <c r="A2460" s="33" t="s">
        <v>5802</v>
      </c>
      <c r="B2460" s="39" t="s">
        <v>9027</v>
      </c>
      <c r="C2460" s="40" t="s">
        <v>9028</v>
      </c>
      <c r="D2460" s="278"/>
      <c r="E2460" s="271">
        <f>SUM(E2461:E2473)</f>
        <v>0</v>
      </c>
      <c r="F2460" s="37"/>
      <c r="G2460" s="37"/>
      <c r="H2460" s="37"/>
      <c r="I2460" s="37"/>
      <c r="J2460" s="37"/>
      <c r="K2460" s="37"/>
      <c r="L2460" s="38"/>
    </row>
    <row r="2461" spans="1:12" x14ac:dyDescent="0.3">
      <c r="A2461" s="85" t="s">
        <v>5803</v>
      </c>
      <c r="B2461" s="86" t="s">
        <v>2748</v>
      </c>
      <c r="C2461" s="87" t="s">
        <v>9029</v>
      </c>
      <c r="D2461" s="278"/>
      <c r="E2461" s="270">
        <f>+'Res pass e impegni plur'!E708</f>
        <v>0</v>
      </c>
      <c r="F2461" s="37" t="s">
        <v>7970</v>
      </c>
      <c r="G2461" s="37" t="s">
        <v>7959</v>
      </c>
      <c r="H2461" s="37" t="s">
        <v>5805</v>
      </c>
      <c r="I2461" s="37">
        <v>4</v>
      </c>
      <c r="J2461" s="37" t="s">
        <v>5805</v>
      </c>
      <c r="K2461" s="37" t="s">
        <v>6220</v>
      </c>
      <c r="L2461" s="38"/>
    </row>
    <row r="2462" spans="1:12" x14ac:dyDescent="0.3">
      <c r="A2462" s="85" t="s">
        <v>5803</v>
      </c>
      <c r="B2462" s="86" t="s">
        <v>2750</v>
      </c>
      <c r="C2462" s="87" t="s">
        <v>9030</v>
      </c>
      <c r="D2462" s="278"/>
      <c r="E2462" s="270">
        <f>+'Res pass e impegni plur'!E709</f>
        <v>0</v>
      </c>
      <c r="F2462" s="37" t="s">
        <v>7970</v>
      </c>
      <c r="G2462" s="37" t="s">
        <v>7959</v>
      </c>
      <c r="H2462" s="37" t="s">
        <v>5805</v>
      </c>
      <c r="I2462" s="37">
        <v>4</v>
      </c>
      <c r="J2462" s="37" t="s">
        <v>5805</v>
      </c>
      <c r="K2462" s="37" t="s">
        <v>6220</v>
      </c>
      <c r="L2462" s="38"/>
    </row>
    <row r="2463" spans="1:12" ht="21.6" x14ac:dyDescent="0.3">
      <c r="A2463" s="85" t="s">
        <v>5803</v>
      </c>
      <c r="B2463" s="86" t="s">
        <v>2752</v>
      </c>
      <c r="C2463" s="87" t="s">
        <v>9031</v>
      </c>
      <c r="D2463" s="278"/>
      <c r="E2463" s="270">
        <f>+'Res pass e impegni plur'!E710</f>
        <v>0</v>
      </c>
      <c r="F2463" s="37" t="s">
        <v>7970</v>
      </c>
      <c r="G2463" s="37" t="s">
        <v>7959</v>
      </c>
      <c r="H2463" s="37" t="s">
        <v>5805</v>
      </c>
      <c r="I2463" s="37">
        <v>4</v>
      </c>
      <c r="J2463" s="37" t="s">
        <v>5805</v>
      </c>
      <c r="K2463" s="37" t="s">
        <v>6220</v>
      </c>
      <c r="L2463" s="38"/>
    </row>
    <row r="2464" spans="1:12" x14ac:dyDescent="0.3">
      <c r="A2464" s="85" t="s">
        <v>5803</v>
      </c>
      <c r="B2464" s="86" t="s">
        <v>2754</v>
      </c>
      <c r="C2464" s="87" t="s">
        <v>9032</v>
      </c>
      <c r="D2464" s="278"/>
      <c r="E2464" s="270">
        <f>+'Res pass e impegni plur'!E711</f>
        <v>0</v>
      </c>
      <c r="F2464" s="37" t="s">
        <v>7970</v>
      </c>
      <c r="G2464" s="37" t="s">
        <v>7959</v>
      </c>
      <c r="H2464" s="37" t="s">
        <v>5805</v>
      </c>
      <c r="I2464" s="37">
        <v>4</v>
      </c>
      <c r="J2464" s="37" t="s">
        <v>5805</v>
      </c>
      <c r="K2464" s="37" t="s">
        <v>6220</v>
      </c>
      <c r="L2464" s="38"/>
    </row>
    <row r="2465" spans="1:12" x14ac:dyDescent="0.3">
      <c r="A2465" s="85" t="s">
        <v>5803</v>
      </c>
      <c r="B2465" s="86" t="s">
        <v>2756</v>
      </c>
      <c r="C2465" s="87" t="s">
        <v>9033</v>
      </c>
      <c r="D2465" s="278"/>
      <c r="E2465" s="270">
        <f>+'Res pass e impegni plur'!E712</f>
        <v>0</v>
      </c>
      <c r="F2465" s="37" t="s">
        <v>7970</v>
      </c>
      <c r="G2465" s="37" t="s">
        <v>7959</v>
      </c>
      <c r="H2465" s="37" t="s">
        <v>5805</v>
      </c>
      <c r="I2465" s="37">
        <v>4</v>
      </c>
      <c r="J2465" s="37" t="s">
        <v>5805</v>
      </c>
      <c r="K2465" s="37" t="s">
        <v>6220</v>
      </c>
      <c r="L2465" s="38"/>
    </row>
    <row r="2466" spans="1:12" x14ac:dyDescent="0.3">
      <c r="A2466" s="85" t="s">
        <v>5803</v>
      </c>
      <c r="B2466" s="86" t="s">
        <v>2758</v>
      </c>
      <c r="C2466" s="87" t="s">
        <v>9034</v>
      </c>
      <c r="D2466" s="278"/>
      <c r="E2466" s="270">
        <f>+'Res pass e impegni plur'!E713</f>
        <v>0</v>
      </c>
      <c r="F2466" s="37" t="s">
        <v>7970</v>
      </c>
      <c r="G2466" s="37" t="s">
        <v>7959</v>
      </c>
      <c r="H2466" s="37" t="s">
        <v>5805</v>
      </c>
      <c r="I2466" s="37">
        <v>4</v>
      </c>
      <c r="J2466" s="37" t="s">
        <v>5805</v>
      </c>
      <c r="K2466" s="37" t="s">
        <v>6220</v>
      </c>
      <c r="L2466" s="38"/>
    </row>
    <row r="2467" spans="1:12" x14ac:dyDescent="0.3">
      <c r="A2467" s="85" t="s">
        <v>5803</v>
      </c>
      <c r="B2467" s="86" t="s">
        <v>2760</v>
      </c>
      <c r="C2467" s="87" t="s">
        <v>9035</v>
      </c>
      <c r="D2467" s="278"/>
      <c r="E2467" s="270">
        <f>+'Res pass e impegni plur'!E714</f>
        <v>0</v>
      </c>
      <c r="F2467" s="37" t="s">
        <v>7970</v>
      </c>
      <c r="G2467" s="37" t="s">
        <v>7959</v>
      </c>
      <c r="H2467" s="37" t="s">
        <v>5805</v>
      </c>
      <c r="I2467" s="37">
        <v>4</v>
      </c>
      <c r="J2467" s="37" t="s">
        <v>5805</v>
      </c>
      <c r="K2467" s="37" t="s">
        <v>6220</v>
      </c>
      <c r="L2467" s="38"/>
    </row>
    <row r="2468" spans="1:12" ht="21.6" x14ac:dyDescent="0.3">
      <c r="A2468" s="85" t="s">
        <v>5803</v>
      </c>
      <c r="B2468" s="86" t="s">
        <v>2762</v>
      </c>
      <c r="C2468" s="87" t="s">
        <v>9036</v>
      </c>
      <c r="D2468" s="278"/>
      <c r="E2468" s="270">
        <f>+'Res pass e impegni plur'!E715</f>
        <v>0</v>
      </c>
      <c r="F2468" s="37" t="s">
        <v>7970</v>
      </c>
      <c r="G2468" s="37" t="s">
        <v>7959</v>
      </c>
      <c r="H2468" s="37" t="s">
        <v>5805</v>
      </c>
      <c r="I2468" s="37">
        <v>4</v>
      </c>
      <c r="J2468" s="37" t="s">
        <v>5805</v>
      </c>
      <c r="K2468" s="37" t="s">
        <v>6220</v>
      </c>
      <c r="L2468" s="38"/>
    </row>
    <row r="2469" spans="1:12" x14ac:dyDescent="0.3">
      <c r="A2469" s="85" t="s">
        <v>5803</v>
      </c>
      <c r="B2469" s="86" t="s">
        <v>2764</v>
      </c>
      <c r="C2469" s="87" t="s">
        <v>9037</v>
      </c>
      <c r="D2469" s="278"/>
      <c r="E2469" s="270">
        <f>+'Res pass e impegni plur'!E716</f>
        <v>0</v>
      </c>
      <c r="F2469" s="37" t="s">
        <v>7970</v>
      </c>
      <c r="G2469" s="37" t="s">
        <v>7959</v>
      </c>
      <c r="H2469" s="37" t="s">
        <v>5805</v>
      </c>
      <c r="I2469" s="37">
        <v>4</v>
      </c>
      <c r="J2469" s="37" t="s">
        <v>5805</v>
      </c>
      <c r="K2469" s="37" t="s">
        <v>6220</v>
      </c>
      <c r="L2469" s="38"/>
    </row>
    <row r="2470" spans="1:12" x14ac:dyDescent="0.3">
      <c r="A2470" s="85" t="s">
        <v>5803</v>
      </c>
      <c r="B2470" s="86" t="s">
        <v>2766</v>
      </c>
      <c r="C2470" s="87" t="s">
        <v>9038</v>
      </c>
      <c r="D2470" s="278"/>
      <c r="E2470" s="270">
        <f>+'Res pass e impegni plur'!E717</f>
        <v>0</v>
      </c>
      <c r="F2470" s="37" t="s">
        <v>7970</v>
      </c>
      <c r="G2470" s="37" t="s">
        <v>7959</v>
      </c>
      <c r="H2470" s="37" t="s">
        <v>5805</v>
      </c>
      <c r="I2470" s="37">
        <v>4</v>
      </c>
      <c r="J2470" s="37" t="s">
        <v>5805</v>
      </c>
      <c r="K2470" s="37" t="s">
        <v>6220</v>
      </c>
      <c r="L2470" s="38"/>
    </row>
    <row r="2471" spans="1:12" ht="21.6" x14ac:dyDescent="0.3">
      <c r="A2471" s="85" t="s">
        <v>5803</v>
      </c>
      <c r="B2471" s="86" t="s">
        <v>2768</v>
      </c>
      <c r="C2471" s="87" t="s">
        <v>9039</v>
      </c>
      <c r="D2471" s="278"/>
      <c r="E2471" s="270">
        <f>+'Res pass e impegni plur'!E718</f>
        <v>0</v>
      </c>
      <c r="F2471" s="37" t="s">
        <v>7970</v>
      </c>
      <c r="G2471" s="37" t="s">
        <v>7959</v>
      </c>
      <c r="H2471" s="37" t="s">
        <v>5805</v>
      </c>
      <c r="I2471" s="37">
        <v>4</v>
      </c>
      <c r="J2471" s="37" t="s">
        <v>5805</v>
      </c>
      <c r="K2471" s="37" t="s">
        <v>6220</v>
      </c>
      <c r="L2471" s="38"/>
    </row>
    <row r="2472" spans="1:12" ht="21.6" x14ac:dyDescent="0.3">
      <c r="A2472" s="85" t="s">
        <v>5803</v>
      </c>
      <c r="B2472" s="86" t="s">
        <v>2770</v>
      </c>
      <c r="C2472" s="87" t="s">
        <v>9040</v>
      </c>
      <c r="D2472" s="278"/>
      <c r="E2472" s="270">
        <f>+'Res pass e impegni plur'!E719</f>
        <v>0</v>
      </c>
      <c r="F2472" s="37" t="s">
        <v>7970</v>
      </c>
      <c r="G2472" s="37" t="s">
        <v>7959</v>
      </c>
      <c r="H2472" s="37" t="s">
        <v>5805</v>
      </c>
      <c r="I2472" s="37">
        <v>4</v>
      </c>
      <c r="J2472" s="37" t="s">
        <v>5805</v>
      </c>
      <c r="K2472" s="37" t="s">
        <v>6220</v>
      </c>
      <c r="L2472" s="38"/>
    </row>
    <row r="2473" spans="1:12" x14ac:dyDescent="0.3">
      <c r="A2473" s="85" t="s">
        <v>5803</v>
      </c>
      <c r="B2473" s="86" t="s">
        <v>2772</v>
      </c>
      <c r="C2473" s="87" t="s">
        <v>9041</v>
      </c>
      <c r="D2473" s="278"/>
      <c r="E2473" s="270">
        <f>+'Res pass e impegni plur'!E720</f>
        <v>0</v>
      </c>
      <c r="F2473" s="37" t="s">
        <v>7970</v>
      </c>
      <c r="G2473" s="37" t="s">
        <v>7959</v>
      </c>
      <c r="H2473" s="37" t="s">
        <v>5805</v>
      </c>
      <c r="I2473" s="37">
        <v>4</v>
      </c>
      <c r="J2473" s="37" t="s">
        <v>5805</v>
      </c>
      <c r="K2473" s="37" t="s">
        <v>6220</v>
      </c>
      <c r="L2473" s="38"/>
    </row>
    <row r="2474" spans="1:12" x14ac:dyDescent="0.3">
      <c r="A2474" s="33" t="s">
        <v>5802</v>
      </c>
      <c r="B2474" s="39" t="s">
        <v>9042</v>
      </c>
      <c r="C2474" s="40" t="s">
        <v>9043</v>
      </c>
      <c r="D2474" s="278"/>
      <c r="E2474" s="271">
        <f>SUM(E2475:E2497)</f>
        <v>0</v>
      </c>
      <c r="F2474" s="37"/>
      <c r="G2474" s="37"/>
      <c r="H2474" s="37"/>
      <c r="I2474" s="37"/>
      <c r="J2474" s="37"/>
      <c r="K2474" s="37"/>
      <c r="L2474" s="38"/>
    </row>
    <row r="2475" spans="1:12" x14ac:dyDescent="0.3">
      <c r="A2475" s="85" t="s">
        <v>5803</v>
      </c>
      <c r="B2475" s="86" t="s">
        <v>2774</v>
      </c>
      <c r="C2475" s="87" t="s">
        <v>9044</v>
      </c>
      <c r="D2475" s="278"/>
      <c r="E2475" s="270">
        <f>+'Res pass e impegni plur'!E721</f>
        <v>0</v>
      </c>
      <c r="F2475" s="37" t="s">
        <v>7970</v>
      </c>
      <c r="G2475" s="37" t="s">
        <v>7959</v>
      </c>
      <c r="H2475" s="37" t="s">
        <v>5805</v>
      </c>
      <c r="I2475" s="37">
        <v>4</v>
      </c>
      <c r="J2475" s="37" t="s">
        <v>5805</v>
      </c>
      <c r="K2475" s="37" t="s">
        <v>6220</v>
      </c>
      <c r="L2475" s="38"/>
    </row>
    <row r="2476" spans="1:12" x14ac:dyDescent="0.3">
      <c r="A2476" s="85" t="s">
        <v>5803</v>
      </c>
      <c r="B2476" s="86" t="s">
        <v>2776</v>
      </c>
      <c r="C2476" s="87" t="s">
        <v>9045</v>
      </c>
      <c r="D2476" s="278"/>
      <c r="E2476" s="270">
        <f>+'Res pass e impegni plur'!E722</f>
        <v>0</v>
      </c>
      <c r="F2476" s="37" t="s">
        <v>7970</v>
      </c>
      <c r="G2476" s="37" t="s">
        <v>7959</v>
      </c>
      <c r="H2476" s="37" t="s">
        <v>5805</v>
      </c>
      <c r="I2476" s="37">
        <v>4</v>
      </c>
      <c r="J2476" s="37" t="s">
        <v>5805</v>
      </c>
      <c r="K2476" s="37" t="s">
        <v>6220</v>
      </c>
      <c r="L2476" s="38"/>
    </row>
    <row r="2477" spans="1:12" x14ac:dyDescent="0.3">
      <c r="A2477" s="85" t="s">
        <v>5803</v>
      </c>
      <c r="B2477" s="86" t="s">
        <v>2778</v>
      </c>
      <c r="C2477" s="87" t="s">
        <v>9046</v>
      </c>
      <c r="D2477" s="278"/>
      <c r="E2477" s="270">
        <f>+'Res pass e impegni plur'!E723</f>
        <v>0</v>
      </c>
      <c r="F2477" s="37" t="s">
        <v>7970</v>
      </c>
      <c r="G2477" s="37" t="s">
        <v>7959</v>
      </c>
      <c r="H2477" s="37" t="s">
        <v>5805</v>
      </c>
      <c r="I2477" s="37">
        <v>4</v>
      </c>
      <c r="J2477" s="37" t="s">
        <v>5805</v>
      </c>
      <c r="K2477" s="37" t="s">
        <v>6220</v>
      </c>
      <c r="L2477" s="38"/>
    </row>
    <row r="2478" spans="1:12" x14ac:dyDescent="0.3">
      <c r="A2478" s="85" t="s">
        <v>5803</v>
      </c>
      <c r="B2478" s="86" t="s">
        <v>2780</v>
      </c>
      <c r="C2478" s="87" t="s">
        <v>9047</v>
      </c>
      <c r="D2478" s="278"/>
      <c r="E2478" s="270">
        <f>+'Res pass e impegni plur'!E724</f>
        <v>0</v>
      </c>
      <c r="F2478" s="37" t="s">
        <v>7970</v>
      </c>
      <c r="G2478" s="37" t="s">
        <v>7959</v>
      </c>
      <c r="H2478" s="37" t="s">
        <v>5805</v>
      </c>
      <c r="I2478" s="37">
        <v>4</v>
      </c>
      <c r="J2478" s="37" t="s">
        <v>5805</v>
      </c>
      <c r="K2478" s="37" t="s">
        <v>6220</v>
      </c>
      <c r="L2478" s="38"/>
    </row>
    <row r="2479" spans="1:12" x14ac:dyDescent="0.3">
      <c r="A2479" s="85" t="s">
        <v>5803</v>
      </c>
      <c r="B2479" s="86" t="s">
        <v>2782</v>
      </c>
      <c r="C2479" s="87" t="s">
        <v>9048</v>
      </c>
      <c r="D2479" s="278"/>
      <c r="E2479" s="270">
        <f>+'Res pass e impegni plur'!E725</f>
        <v>0</v>
      </c>
      <c r="F2479" s="37" t="s">
        <v>7970</v>
      </c>
      <c r="G2479" s="37" t="s">
        <v>7959</v>
      </c>
      <c r="H2479" s="37" t="s">
        <v>5805</v>
      </c>
      <c r="I2479" s="37">
        <v>4</v>
      </c>
      <c r="J2479" s="37" t="s">
        <v>5805</v>
      </c>
      <c r="K2479" s="37" t="s">
        <v>6220</v>
      </c>
      <c r="L2479" s="38"/>
    </row>
    <row r="2480" spans="1:12" x14ac:dyDescent="0.3">
      <c r="A2480" s="85" t="s">
        <v>5803</v>
      </c>
      <c r="B2480" s="86" t="s">
        <v>2784</v>
      </c>
      <c r="C2480" s="87" t="s">
        <v>9049</v>
      </c>
      <c r="D2480" s="278"/>
      <c r="E2480" s="270">
        <f>+'Res pass e impegni plur'!E726</f>
        <v>0</v>
      </c>
      <c r="F2480" s="37" t="s">
        <v>7970</v>
      </c>
      <c r="G2480" s="37" t="s">
        <v>7959</v>
      </c>
      <c r="H2480" s="37" t="s">
        <v>5805</v>
      </c>
      <c r="I2480" s="37">
        <v>4</v>
      </c>
      <c r="J2480" s="37" t="s">
        <v>5805</v>
      </c>
      <c r="K2480" s="37" t="s">
        <v>6220</v>
      </c>
      <c r="L2480" s="38"/>
    </row>
    <row r="2481" spans="1:12" x14ac:dyDescent="0.3">
      <c r="A2481" s="85" t="s">
        <v>5803</v>
      </c>
      <c r="B2481" s="86" t="s">
        <v>2786</v>
      </c>
      <c r="C2481" s="87" t="s">
        <v>9050</v>
      </c>
      <c r="D2481" s="278"/>
      <c r="E2481" s="270">
        <f>+'Res pass e impegni plur'!E727</f>
        <v>0</v>
      </c>
      <c r="F2481" s="37" t="s">
        <v>7970</v>
      </c>
      <c r="G2481" s="37" t="s">
        <v>7959</v>
      </c>
      <c r="H2481" s="37" t="s">
        <v>5805</v>
      </c>
      <c r="I2481" s="37">
        <v>4</v>
      </c>
      <c r="J2481" s="37" t="s">
        <v>5805</v>
      </c>
      <c r="K2481" s="37" t="s">
        <v>6220</v>
      </c>
      <c r="L2481" s="38"/>
    </row>
    <row r="2482" spans="1:12" x14ac:dyDescent="0.3">
      <c r="A2482" s="85" t="s">
        <v>5803</v>
      </c>
      <c r="B2482" s="86" t="s">
        <v>2788</v>
      </c>
      <c r="C2482" s="87" t="s">
        <v>9051</v>
      </c>
      <c r="D2482" s="278"/>
      <c r="E2482" s="270">
        <f>+'Res pass e impegni plur'!E728</f>
        <v>0</v>
      </c>
      <c r="F2482" s="37" t="s">
        <v>7970</v>
      </c>
      <c r="G2482" s="37" t="s">
        <v>7959</v>
      </c>
      <c r="H2482" s="37" t="s">
        <v>5805</v>
      </c>
      <c r="I2482" s="37">
        <v>4</v>
      </c>
      <c r="J2482" s="37" t="s">
        <v>5805</v>
      </c>
      <c r="K2482" s="37" t="s">
        <v>6220</v>
      </c>
      <c r="L2482" s="38"/>
    </row>
    <row r="2483" spans="1:12" ht="21.6" x14ac:dyDescent="0.3">
      <c r="A2483" s="85" t="s">
        <v>5803</v>
      </c>
      <c r="B2483" s="86" t="s">
        <v>2790</v>
      </c>
      <c r="C2483" s="87" t="s">
        <v>9052</v>
      </c>
      <c r="D2483" s="278"/>
      <c r="E2483" s="270">
        <f>+'Res pass e impegni plur'!E729</f>
        <v>0</v>
      </c>
      <c r="F2483" s="37" t="s">
        <v>7970</v>
      </c>
      <c r="G2483" s="37" t="s">
        <v>7959</v>
      </c>
      <c r="H2483" s="37" t="s">
        <v>5805</v>
      </c>
      <c r="I2483" s="37">
        <v>4</v>
      </c>
      <c r="J2483" s="37" t="s">
        <v>5805</v>
      </c>
      <c r="K2483" s="37" t="s">
        <v>6220</v>
      </c>
      <c r="L2483" s="38"/>
    </row>
    <row r="2484" spans="1:12" x14ac:dyDescent="0.3">
      <c r="A2484" s="85" t="s">
        <v>5803</v>
      </c>
      <c r="B2484" s="86" t="s">
        <v>2792</v>
      </c>
      <c r="C2484" s="87" t="s">
        <v>9053</v>
      </c>
      <c r="D2484" s="278"/>
      <c r="E2484" s="270">
        <f>+'Res pass e impegni plur'!E730</f>
        <v>0</v>
      </c>
      <c r="F2484" s="37" t="s">
        <v>7970</v>
      </c>
      <c r="G2484" s="37" t="s">
        <v>7959</v>
      </c>
      <c r="H2484" s="37" t="s">
        <v>5805</v>
      </c>
      <c r="I2484" s="37">
        <v>4</v>
      </c>
      <c r="J2484" s="37" t="s">
        <v>5805</v>
      </c>
      <c r="K2484" s="37" t="s">
        <v>6220</v>
      </c>
      <c r="L2484" s="38"/>
    </row>
    <row r="2485" spans="1:12" x14ac:dyDescent="0.3">
      <c r="A2485" s="85" t="s">
        <v>5803</v>
      </c>
      <c r="B2485" s="86" t="s">
        <v>2794</v>
      </c>
      <c r="C2485" s="87" t="s">
        <v>9054</v>
      </c>
      <c r="D2485" s="278"/>
      <c r="E2485" s="270">
        <f>+'Res pass e impegni plur'!E731</f>
        <v>0</v>
      </c>
      <c r="F2485" s="37" t="s">
        <v>7970</v>
      </c>
      <c r="G2485" s="37" t="s">
        <v>7959</v>
      </c>
      <c r="H2485" s="37" t="s">
        <v>5805</v>
      </c>
      <c r="I2485" s="37">
        <v>4</v>
      </c>
      <c r="J2485" s="37" t="s">
        <v>5805</v>
      </c>
      <c r="K2485" s="37" t="s">
        <v>6220</v>
      </c>
      <c r="L2485" s="38"/>
    </row>
    <row r="2486" spans="1:12" ht="21.6" x14ac:dyDescent="0.3">
      <c r="A2486" s="85" t="s">
        <v>5803</v>
      </c>
      <c r="B2486" s="86" t="s">
        <v>2796</v>
      </c>
      <c r="C2486" s="87" t="s">
        <v>9055</v>
      </c>
      <c r="D2486" s="278"/>
      <c r="E2486" s="270">
        <f>+'Res pass e impegni plur'!E732</f>
        <v>0</v>
      </c>
      <c r="F2486" s="37" t="s">
        <v>7970</v>
      </c>
      <c r="G2486" s="37" t="s">
        <v>7959</v>
      </c>
      <c r="H2486" s="37" t="s">
        <v>5805</v>
      </c>
      <c r="I2486" s="37">
        <v>4</v>
      </c>
      <c r="J2486" s="37" t="s">
        <v>5805</v>
      </c>
      <c r="K2486" s="37" t="s">
        <v>6220</v>
      </c>
      <c r="L2486" s="38"/>
    </row>
    <row r="2487" spans="1:12" x14ac:dyDescent="0.3">
      <c r="A2487" s="85" t="s">
        <v>5803</v>
      </c>
      <c r="B2487" s="86" t="s">
        <v>2798</v>
      </c>
      <c r="C2487" s="87" t="s">
        <v>9056</v>
      </c>
      <c r="D2487" s="278"/>
      <c r="E2487" s="270">
        <f>+'Res pass e impegni plur'!E733</f>
        <v>0</v>
      </c>
      <c r="F2487" s="37" t="s">
        <v>7970</v>
      </c>
      <c r="G2487" s="37" t="s">
        <v>7959</v>
      </c>
      <c r="H2487" s="37" t="s">
        <v>5805</v>
      </c>
      <c r="I2487" s="37">
        <v>4</v>
      </c>
      <c r="J2487" s="37" t="s">
        <v>5805</v>
      </c>
      <c r="K2487" s="37" t="s">
        <v>6220</v>
      </c>
      <c r="L2487" s="38"/>
    </row>
    <row r="2488" spans="1:12" ht="21.6" x14ac:dyDescent="0.3">
      <c r="A2488" s="85" t="s">
        <v>5803</v>
      </c>
      <c r="B2488" s="86" t="s">
        <v>2800</v>
      </c>
      <c r="C2488" s="87" t="s">
        <v>9057</v>
      </c>
      <c r="D2488" s="278"/>
      <c r="E2488" s="270">
        <f>+'Res pass e impegni plur'!E734</f>
        <v>0</v>
      </c>
      <c r="F2488" s="37" t="s">
        <v>7970</v>
      </c>
      <c r="G2488" s="37" t="s">
        <v>7959</v>
      </c>
      <c r="H2488" s="37" t="s">
        <v>5805</v>
      </c>
      <c r="I2488" s="37">
        <v>4</v>
      </c>
      <c r="J2488" s="37" t="s">
        <v>5805</v>
      </c>
      <c r="K2488" s="37" t="s">
        <v>6220</v>
      </c>
      <c r="L2488" s="38"/>
    </row>
    <row r="2489" spans="1:12" ht="21.6" x14ac:dyDescent="0.3">
      <c r="A2489" s="85" t="s">
        <v>5803</v>
      </c>
      <c r="B2489" s="86" t="s">
        <v>2802</v>
      </c>
      <c r="C2489" s="87" t="s">
        <v>9058</v>
      </c>
      <c r="D2489" s="278"/>
      <c r="E2489" s="270">
        <f>+'Res pass e impegni plur'!E735</f>
        <v>0</v>
      </c>
      <c r="F2489" s="37" t="s">
        <v>7970</v>
      </c>
      <c r="G2489" s="37" t="s">
        <v>7959</v>
      </c>
      <c r="H2489" s="37" t="s">
        <v>5805</v>
      </c>
      <c r="I2489" s="37">
        <v>4</v>
      </c>
      <c r="J2489" s="37" t="s">
        <v>5805</v>
      </c>
      <c r="K2489" s="37" t="s">
        <v>6220</v>
      </c>
      <c r="L2489" s="38"/>
    </row>
    <row r="2490" spans="1:12" ht="21.6" x14ac:dyDescent="0.3">
      <c r="A2490" s="85" t="s">
        <v>5803</v>
      </c>
      <c r="B2490" s="86" t="s">
        <v>2804</v>
      </c>
      <c r="C2490" s="87" t="s">
        <v>9059</v>
      </c>
      <c r="D2490" s="278"/>
      <c r="E2490" s="270">
        <f>+'Res pass e impegni plur'!E736</f>
        <v>0</v>
      </c>
      <c r="F2490" s="37" t="s">
        <v>7970</v>
      </c>
      <c r="G2490" s="37" t="s">
        <v>7959</v>
      </c>
      <c r="H2490" s="37" t="s">
        <v>5805</v>
      </c>
      <c r="I2490" s="37">
        <v>4</v>
      </c>
      <c r="J2490" s="37" t="s">
        <v>5805</v>
      </c>
      <c r="K2490" s="37" t="s">
        <v>6220</v>
      </c>
      <c r="L2490" s="38"/>
    </row>
    <row r="2491" spans="1:12" ht="21.6" x14ac:dyDescent="0.3">
      <c r="A2491" s="85" t="s">
        <v>5803</v>
      </c>
      <c r="B2491" s="86" t="s">
        <v>2806</v>
      </c>
      <c r="C2491" s="87" t="s">
        <v>9060</v>
      </c>
      <c r="D2491" s="278"/>
      <c r="E2491" s="270">
        <f>+'Res pass e impegni plur'!E737</f>
        <v>0</v>
      </c>
      <c r="F2491" s="37" t="s">
        <v>7970</v>
      </c>
      <c r="G2491" s="37" t="s">
        <v>7959</v>
      </c>
      <c r="H2491" s="37" t="s">
        <v>5805</v>
      </c>
      <c r="I2491" s="37">
        <v>4</v>
      </c>
      <c r="J2491" s="37" t="s">
        <v>5805</v>
      </c>
      <c r="K2491" s="37" t="s">
        <v>6220</v>
      </c>
      <c r="L2491" s="38"/>
    </row>
    <row r="2492" spans="1:12" x14ac:dyDescent="0.3">
      <c r="A2492" s="85" t="s">
        <v>5803</v>
      </c>
      <c r="B2492" s="86" t="s">
        <v>2808</v>
      </c>
      <c r="C2492" s="87" t="s">
        <v>9061</v>
      </c>
      <c r="D2492" s="278"/>
      <c r="E2492" s="270">
        <f>+'Res pass e impegni plur'!E738</f>
        <v>0</v>
      </c>
      <c r="F2492" s="37" t="s">
        <v>7970</v>
      </c>
      <c r="G2492" s="37" t="s">
        <v>7959</v>
      </c>
      <c r="H2492" s="37" t="s">
        <v>5805</v>
      </c>
      <c r="I2492" s="37">
        <v>4</v>
      </c>
      <c r="J2492" s="37" t="s">
        <v>5805</v>
      </c>
      <c r="K2492" s="37" t="s">
        <v>6220</v>
      </c>
      <c r="L2492" s="38"/>
    </row>
    <row r="2493" spans="1:12" ht="21.6" x14ac:dyDescent="0.3">
      <c r="A2493" s="85" t="s">
        <v>5803</v>
      </c>
      <c r="B2493" s="86" t="s">
        <v>2810</v>
      </c>
      <c r="C2493" s="87" t="s">
        <v>9062</v>
      </c>
      <c r="D2493" s="278"/>
      <c r="E2493" s="270">
        <f>+'Res pass e impegni plur'!E739</f>
        <v>0</v>
      </c>
      <c r="F2493" s="37" t="s">
        <v>7970</v>
      </c>
      <c r="G2493" s="37" t="s">
        <v>7959</v>
      </c>
      <c r="H2493" s="37" t="s">
        <v>5805</v>
      </c>
      <c r="I2493" s="37">
        <v>4</v>
      </c>
      <c r="J2493" s="37" t="s">
        <v>5805</v>
      </c>
      <c r="K2493" s="37" t="s">
        <v>6220</v>
      </c>
      <c r="L2493" s="38"/>
    </row>
    <row r="2494" spans="1:12" ht="21.6" x14ac:dyDescent="0.3">
      <c r="A2494" s="85" t="s">
        <v>5803</v>
      </c>
      <c r="B2494" s="86" t="s">
        <v>2812</v>
      </c>
      <c r="C2494" s="87" t="s">
        <v>9063</v>
      </c>
      <c r="D2494" s="278"/>
      <c r="E2494" s="270">
        <f>+'Res pass e impegni plur'!E740</f>
        <v>0</v>
      </c>
      <c r="F2494" s="37" t="s">
        <v>7970</v>
      </c>
      <c r="G2494" s="37" t="s">
        <v>7959</v>
      </c>
      <c r="H2494" s="37" t="s">
        <v>5805</v>
      </c>
      <c r="I2494" s="37">
        <v>4</v>
      </c>
      <c r="J2494" s="37" t="s">
        <v>5805</v>
      </c>
      <c r="K2494" s="37" t="s">
        <v>6220</v>
      </c>
      <c r="L2494" s="38"/>
    </row>
    <row r="2495" spans="1:12" ht="21.6" x14ac:dyDescent="0.3">
      <c r="A2495" s="85" t="s">
        <v>5803</v>
      </c>
      <c r="B2495" s="86" t="s">
        <v>2814</v>
      </c>
      <c r="C2495" s="87" t="s">
        <v>9064</v>
      </c>
      <c r="D2495" s="278"/>
      <c r="E2495" s="270">
        <f>+'Res pass e impegni plur'!E741</f>
        <v>0</v>
      </c>
      <c r="F2495" s="37" t="s">
        <v>7970</v>
      </c>
      <c r="G2495" s="37" t="s">
        <v>7959</v>
      </c>
      <c r="H2495" s="37" t="s">
        <v>5805</v>
      </c>
      <c r="I2495" s="37">
        <v>4</v>
      </c>
      <c r="J2495" s="37" t="s">
        <v>5805</v>
      </c>
      <c r="K2495" s="37" t="s">
        <v>6220</v>
      </c>
      <c r="L2495" s="38"/>
    </row>
    <row r="2496" spans="1:12" ht="21.6" x14ac:dyDescent="0.3">
      <c r="A2496" s="85" t="s">
        <v>5803</v>
      </c>
      <c r="B2496" s="86" t="s">
        <v>2816</v>
      </c>
      <c r="C2496" s="87" t="s">
        <v>9065</v>
      </c>
      <c r="D2496" s="278"/>
      <c r="E2496" s="270">
        <f>+'Res pass e impegni plur'!E742</f>
        <v>0</v>
      </c>
      <c r="F2496" s="37" t="s">
        <v>7970</v>
      </c>
      <c r="G2496" s="37" t="s">
        <v>7959</v>
      </c>
      <c r="H2496" s="37" t="s">
        <v>5805</v>
      </c>
      <c r="I2496" s="37">
        <v>4</v>
      </c>
      <c r="J2496" s="37" t="s">
        <v>5805</v>
      </c>
      <c r="K2496" s="37" t="s">
        <v>6220</v>
      </c>
      <c r="L2496" s="38"/>
    </row>
    <row r="2497" spans="1:12" x14ac:dyDescent="0.3">
      <c r="A2497" s="85" t="s">
        <v>5803</v>
      </c>
      <c r="B2497" s="86" t="s">
        <v>2818</v>
      </c>
      <c r="C2497" s="87" t="s">
        <v>9066</v>
      </c>
      <c r="D2497" s="278"/>
      <c r="E2497" s="270">
        <f>+'Res pass e impegni plur'!E743</f>
        <v>0</v>
      </c>
      <c r="F2497" s="37" t="s">
        <v>7970</v>
      </c>
      <c r="G2497" s="37" t="s">
        <v>7959</v>
      </c>
      <c r="H2497" s="37" t="s">
        <v>5805</v>
      </c>
      <c r="I2497" s="37">
        <v>4</v>
      </c>
      <c r="J2497" s="37" t="s">
        <v>5805</v>
      </c>
      <c r="K2497" s="37" t="s">
        <v>6220</v>
      </c>
      <c r="L2497" s="38"/>
    </row>
    <row r="2498" spans="1:12" x14ac:dyDescent="0.3">
      <c r="A2498" s="33" t="s">
        <v>5802</v>
      </c>
      <c r="B2498" s="39" t="s">
        <v>9067</v>
      </c>
      <c r="C2498" s="40" t="s">
        <v>9068</v>
      </c>
      <c r="D2498" s="278"/>
      <c r="E2498" s="271">
        <f>SUM(E2499:E2501)</f>
        <v>0</v>
      </c>
      <c r="F2498" s="37"/>
      <c r="G2498" s="37"/>
      <c r="H2498" s="37"/>
      <c r="I2498" s="37"/>
      <c r="J2498" s="37"/>
      <c r="K2498" s="37"/>
      <c r="L2498" s="38"/>
    </row>
    <row r="2499" spans="1:12" x14ac:dyDescent="0.3">
      <c r="A2499" s="85" t="s">
        <v>5803</v>
      </c>
      <c r="B2499" s="86" t="s">
        <v>2820</v>
      </c>
      <c r="C2499" s="87" t="s">
        <v>9069</v>
      </c>
      <c r="D2499" s="278"/>
      <c r="E2499" s="270">
        <f>+'Res pass e impegni plur'!E744</f>
        <v>0</v>
      </c>
      <c r="F2499" s="37" t="s">
        <v>7970</v>
      </c>
      <c r="G2499" s="37" t="s">
        <v>7959</v>
      </c>
      <c r="H2499" s="37" t="s">
        <v>5805</v>
      </c>
      <c r="I2499" s="37">
        <v>4</v>
      </c>
      <c r="J2499" s="37" t="s">
        <v>5805</v>
      </c>
      <c r="K2499" s="37" t="s">
        <v>6220</v>
      </c>
      <c r="L2499" s="38"/>
    </row>
    <row r="2500" spans="1:12" x14ac:dyDescent="0.3">
      <c r="A2500" s="85" t="s">
        <v>5803</v>
      </c>
      <c r="B2500" s="86" t="s">
        <v>2822</v>
      </c>
      <c r="C2500" s="87" t="s">
        <v>9070</v>
      </c>
      <c r="D2500" s="278"/>
      <c r="E2500" s="270">
        <f>+'Res pass e impegni plur'!E745</f>
        <v>0</v>
      </c>
      <c r="F2500" s="37" t="s">
        <v>7970</v>
      </c>
      <c r="G2500" s="37" t="s">
        <v>7959</v>
      </c>
      <c r="H2500" s="37" t="s">
        <v>5805</v>
      </c>
      <c r="I2500" s="37">
        <v>4</v>
      </c>
      <c r="J2500" s="37" t="s">
        <v>5805</v>
      </c>
      <c r="K2500" s="37" t="s">
        <v>6220</v>
      </c>
      <c r="L2500" s="38"/>
    </row>
    <row r="2501" spans="1:12" x14ac:dyDescent="0.3">
      <c r="A2501" s="85" t="s">
        <v>5803</v>
      </c>
      <c r="B2501" s="86" t="s">
        <v>2824</v>
      </c>
      <c r="C2501" s="87" t="s">
        <v>9071</v>
      </c>
      <c r="D2501" s="278"/>
      <c r="E2501" s="270">
        <f>+'Res pass e impegni plur'!E746</f>
        <v>0</v>
      </c>
      <c r="F2501" s="37" t="s">
        <v>7970</v>
      </c>
      <c r="G2501" s="37" t="s">
        <v>7959</v>
      </c>
      <c r="H2501" s="37" t="s">
        <v>5805</v>
      </c>
      <c r="I2501" s="37">
        <v>4</v>
      </c>
      <c r="J2501" s="37" t="s">
        <v>5805</v>
      </c>
      <c r="K2501" s="37" t="s">
        <v>6220</v>
      </c>
      <c r="L2501" s="38"/>
    </row>
    <row r="2502" spans="1:12" x14ac:dyDescent="0.3">
      <c r="A2502" s="33" t="s">
        <v>5802</v>
      </c>
      <c r="B2502" s="39" t="s">
        <v>9072</v>
      </c>
      <c r="C2502" s="40" t="s">
        <v>9073</v>
      </c>
      <c r="D2502" s="278"/>
      <c r="E2502" s="271">
        <f>+E2503</f>
        <v>0</v>
      </c>
      <c r="F2502" s="37"/>
      <c r="G2502" s="37"/>
      <c r="H2502" s="37"/>
      <c r="I2502" s="37"/>
      <c r="J2502" s="37"/>
      <c r="K2502" s="37"/>
      <c r="L2502" s="38"/>
    </row>
    <row r="2503" spans="1:12" ht="21.6" x14ac:dyDescent="0.3">
      <c r="A2503" s="85" t="s">
        <v>5803</v>
      </c>
      <c r="B2503" s="86" t="s">
        <v>2826</v>
      </c>
      <c r="C2503" s="87" t="s">
        <v>9074</v>
      </c>
      <c r="D2503" s="278"/>
      <c r="E2503" s="270">
        <f>+'Res pass e impegni plur'!E747</f>
        <v>0</v>
      </c>
      <c r="F2503" s="37" t="s">
        <v>7970</v>
      </c>
      <c r="G2503" s="37" t="s">
        <v>7959</v>
      </c>
      <c r="H2503" s="37" t="s">
        <v>5805</v>
      </c>
      <c r="I2503" s="37">
        <v>4</v>
      </c>
      <c r="J2503" s="37" t="s">
        <v>5805</v>
      </c>
      <c r="K2503" s="37" t="s">
        <v>6220</v>
      </c>
      <c r="L2503" s="38"/>
    </row>
    <row r="2504" spans="1:12" x14ac:dyDescent="0.3">
      <c r="A2504" s="33" t="s">
        <v>5801</v>
      </c>
      <c r="B2504" s="34" t="s">
        <v>9075</v>
      </c>
      <c r="C2504" s="35" t="s">
        <v>9076</v>
      </c>
      <c r="D2504" s="407"/>
      <c r="E2504" s="321">
        <f>+E2505</f>
        <v>0</v>
      </c>
      <c r="F2504" s="37"/>
      <c r="G2504" s="37"/>
      <c r="H2504" s="37"/>
      <c r="I2504" s="37"/>
      <c r="J2504" s="37"/>
      <c r="K2504" s="37"/>
      <c r="L2504" s="38"/>
    </row>
    <row r="2505" spans="1:12" x14ac:dyDescent="0.3">
      <c r="A2505" s="33" t="s">
        <v>5802</v>
      </c>
      <c r="B2505" s="39" t="s">
        <v>9077</v>
      </c>
      <c r="C2505" s="40" t="s">
        <v>9078</v>
      </c>
      <c r="D2505" s="278"/>
      <c r="E2505" s="271">
        <f>+E2506</f>
        <v>0</v>
      </c>
      <c r="F2505" s="37"/>
      <c r="G2505" s="37"/>
      <c r="H2505" s="37"/>
      <c r="I2505" s="37"/>
      <c r="J2505" s="37"/>
      <c r="K2505" s="37"/>
      <c r="L2505" s="38"/>
    </row>
    <row r="2506" spans="1:12" x14ac:dyDescent="0.3">
      <c r="A2506" s="85" t="s">
        <v>5803</v>
      </c>
      <c r="B2506" s="86" t="s">
        <v>2830</v>
      </c>
      <c r="C2506" s="87" t="s">
        <v>9079</v>
      </c>
      <c r="D2506" s="278"/>
      <c r="E2506" s="270">
        <f>+'Res pass e impegni plur'!E749</f>
        <v>0</v>
      </c>
      <c r="F2506" s="37" t="s">
        <v>7970</v>
      </c>
      <c r="G2506" s="37" t="s">
        <v>7959</v>
      </c>
      <c r="H2506" s="37" t="s">
        <v>5805</v>
      </c>
      <c r="I2506" s="37">
        <v>4</v>
      </c>
      <c r="J2506" s="37" t="s">
        <v>5805</v>
      </c>
      <c r="K2506" s="37" t="s">
        <v>6225</v>
      </c>
      <c r="L2506" s="38"/>
    </row>
    <row r="2507" spans="1:12" x14ac:dyDescent="0.3">
      <c r="A2507" s="33" t="s">
        <v>5801</v>
      </c>
      <c r="B2507" s="34" t="s">
        <v>9080</v>
      </c>
      <c r="C2507" s="35" t="s">
        <v>9081</v>
      </c>
      <c r="D2507" s="407"/>
      <c r="E2507" s="321">
        <f>+E2508</f>
        <v>0</v>
      </c>
      <c r="F2507" s="37"/>
      <c r="G2507" s="37"/>
      <c r="H2507" s="37"/>
      <c r="I2507" s="37"/>
      <c r="J2507" s="37"/>
      <c r="K2507" s="37"/>
      <c r="L2507" s="38"/>
    </row>
    <row r="2508" spans="1:12" x14ac:dyDescent="0.3">
      <c r="A2508" s="33" t="s">
        <v>5802</v>
      </c>
      <c r="B2508" s="39" t="s">
        <v>9082</v>
      </c>
      <c r="C2508" s="40" t="s">
        <v>9081</v>
      </c>
      <c r="D2508" s="278"/>
      <c r="E2508" s="271">
        <f>+E2509</f>
        <v>0</v>
      </c>
      <c r="F2508" s="37"/>
      <c r="G2508" s="37"/>
      <c r="H2508" s="37"/>
      <c r="I2508" s="37"/>
      <c r="J2508" s="37"/>
      <c r="K2508" s="37"/>
      <c r="L2508" s="38"/>
    </row>
    <row r="2509" spans="1:12" x14ac:dyDescent="0.3">
      <c r="A2509" s="85" t="s">
        <v>5803</v>
      </c>
      <c r="B2509" s="86" t="s">
        <v>2832</v>
      </c>
      <c r="C2509" s="87" t="s">
        <v>9083</v>
      </c>
      <c r="D2509" s="278"/>
      <c r="E2509" s="270">
        <f>+'Res pass e impegni plur'!E750</f>
        <v>0</v>
      </c>
      <c r="F2509" s="37" t="s">
        <v>7970</v>
      </c>
      <c r="G2509" s="37" t="s">
        <v>7959</v>
      </c>
      <c r="H2509" s="37" t="s">
        <v>5805</v>
      </c>
      <c r="I2509" s="37">
        <v>4</v>
      </c>
      <c r="J2509" s="37" t="s">
        <v>5805</v>
      </c>
      <c r="K2509" s="37" t="s">
        <v>6816</v>
      </c>
      <c r="L2509" s="38"/>
    </row>
    <row r="2510" spans="1:12" x14ac:dyDescent="0.3">
      <c r="A2510" s="33" t="s">
        <v>5801</v>
      </c>
      <c r="B2510" s="34" t="s">
        <v>9084</v>
      </c>
      <c r="C2510" s="35" t="s">
        <v>9085</v>
      </c>
      <c r="D2510" s="407"/>
      <c r="E2510" s="321">
        <f>+E2511+E2513+E2515+E2517+E2519</f>
        <v>0</v>
      </c>
      <c r="F2510" s="37"/>
      <c r="G2510" s="37"/>
      <c r="H2510" s="37"/>
      <c r="I2510" s="37"/>
      <c r="J2510" s="37"/>
      <c r="K2510" s="37"/>
      <c r="L2510" s="38"/>
    </row>
    <row r="2511" spans="1:12" x14ac:dyDescent="0.3">
      <c r="A2511" s="33" t="s">
        <v>5802</v>
      </c>
      <c r="B2511" s="39" t="s">
        <v>9086</v>
      </c>
      <c r="C2511" s="40" t="s">
        <v>9087</v>
      </c>
      <c r="D2511" s="278"/>
      <c r="E2511" s="271">
        <f>+E2512</f>
        <v>0</v>
      </c>
      <c r="F2511" s="37"/>
      <c r="G2511" s="37"/>
      <c r="H2511" s="37"/>
      <c r="I2511" s="37"/>
      <c r="J2511" s="37"/>
      <c r="K2511" s="37"/>
      <c r="L2511" s="38"/>
    </row>
    <row r="2512" spans="1:12" x14ac:dyDescent="0.3">
      <c r="A2512" s="85" t="s">
        <v>5803</v>
      </c>
      <c r="B2512" s="86" t="s">
        <v>2828</v>
      </c>
      <c r="C2512" s="87" t="s">
        <v>9088</v>
      </c>
      <c r="D2512" s="278"/>
      <c r="E2512" s="270">
        <f>+'Res pass e impegni plur'!E748</f>
        <v>0</v>
      </c>
      <c r="F2512" s="37" t="s">
        <v>7970</v>
      </c>
      <c r="G2512" s="37" t="s">
        <v>7959</v>
      </c>
      <c r="H2512" s="37" t="s">
        <v>5805</v>
      </c>
      <c r="I2512" s="37">
        <v>4</v>
      </c>
      <c r="J2512" s="37" t="s">
        <v>5805</v>
      </c>
      <c r="K2512" s="37" t="s">
        <v>8013</v>
      </c>
      <c r="L2512" s="38"/>
    </row>
    <row r="2513" spans="1:12" x14ac:dyDescent="0.3">
      <c r="A2513" s="33" t="s">
        <v>5802</v>
      </c>
      <c r="B2513" s="39" t="s">
        <v>9089</v>
      </c>
      <c r="C2513" s="40" t="s">
        <v>9090</v>
      </c>
      <c r="D2513" s="278"/>
      <c r="E2513" s="271">
        <f>+E2514</f>
        <v>0</v>
      </c>
      <c r="F2513" s="37"/>
      <c r="G2513" s="37"/>
      <c r="H2513" s="37"/>
      <c r="I2513" s="37"/>
      <c r="J2513" s="37"/>
      <c r="K2513" s="37"/>
      <c r="L2513" s="38"/>
    </row>
    <row r="2514" spans="1:12" x14ac:dyDescent="0.3">
      <c r="A2514" s="85" t="s">
        <v>5803</v>
      </c>
      <c r="B2514" s="86" t="s">
        <v>2834</v>
      </c>
      <c r="C2514" s="87" t="s">
        <v>9091</v>
      </c>
      <c r="D2514" s="278"/>
      <c r="E2514" s="270">
        <f>+'Res pass e impegni plur'!E751</f>
        <v>0</v>
      </c>
      <c r="F2514" s="37" t="s">
        <v>7970</v>
      </c>
      <c r="G2514" s="37" t="s">
        <v>7959</v>
      </c>
      <c r="H2514" s="37" t="s">
        <v>5805</v>
      </c>
      <c r="I2514" s="37">
        <v>4</v>
      </c>
      <c r="J2514" s="37" t="s">
        <v>5805</v>
      </c>
      <c r="K2514" s="37" t="s">
        <v>8013</v>
      </c>
      <c r="L2514" s="38"/>
    </row>
    <row r="2515" spans="1:12" x14ac:dyDescent="0.3">
      <c r="A2515" s="33" t="s">
        <v>5802</v>
      </c>
      <c r="B2515" s="39" t="s">
        <v>9092</v>
      </c>
      <c r="C2515" s="40" t="s">
        <v>9093</v>
      </c>
      <c r="D2515" s="278"/>
      <c r="E2515" s="271">
        <f>+E2516</f>
        <v>0</v>
      </c>
      <c r="F2515" s="37"/>
      <c r="G2515" s="37"/>
      <c r="H2515" s="37"/>
      <c r="I2515" s="37"/>
      <c r="J2515" s="37"/>
      <c r="K2515" s="37"/>
      <c r="L2515" s="38"/>
    </row>
    <row r="2516" spans="1:12" x14ac:dyDescent="0.3">
      <c r="A2516" s="85" t="s">
        <v>5803</v>
      </c>
      <c r="B2516" s="86" t="s">
        <v>2836</v>
      </c>
      <c r="C2516" s="87" t="s">
        <v>9094</v>
      </c>
      <c r="D2516" s="278"/>
      <c r="E2516" s="270">
        <f>+'Res pass e impegni plur'!E752</f>
        <v>0</v>
      </c>
      <c r="F2516" s="37" t="s">
        <v>7970</v>
      </c>
      <c r="G2516" s="37" t="s">
        <v>7959</v>
      </c>
      <c r="H2516" s="37" t="s">
        <v>5805</v>
      </c>
      <c r="I2516" s="37">
        <v>4</v>
      </c>
      <c r="J2516" s="37" t="s">
        <v>5805</v>
      </c>
      <c r="K2516" s="37" t="s">
        <v>8013</v>
      </c>
      <c r="L2516" s="38"/>
    </row>
    <row r="2517" spans="1:12" x14ac:dyDescent="0.3">
      <c r="A2517" s="33" t="s">
        <v>5802</v>
      </c>
      <c r="B2517" s="39" t="s">
        <v>9095</v>
      </c>
      <c r="C2517" s="40" t="s">
        <v>9096</v>
      </c>
      <c r="D2517" s="278"/>
      <c r="E2517" s="271">
        <f>+E2518</f>
        <v>0</v>
      </c>
      <c r="F2517" s="37"/>
      <c r="G2517" s="37"/>
      <c r="H2517" s="37"/>
      <c r="I2517" s="37"/>
      <c r="J2517" s="37"/>
      <c r="K2517" s="37"/>
      <c r="L2517" s="38"/>
    </row>
    <row r="2518" spans="1:12" x14ac:dyDescent="0.3">
      <c r="A2518" s="85" t="s">
        <v>5803</v>
      </c>
      <c r="B2518" s="86" t="s">
        <v>2838</v>
      </c>
      <c r="C2518" s="87" t="s">
        <v>9097</v>
      </c>
      <c r="D2518" s="278"/>
      <c r="E2518" s="270">
        <f>+'Res pass e impegni plur'!E753</f>
        <v>0</v>
      </c>
      <c r="F2518" s="37" t="s">
        <v>7970</v>
      </c>
      <c r="G2518" s="37" t="s">
        <v>7959</v>
      </c>
      <c r="H2518" s="37" t="s">
        <v>5805</v>
      </c>
      <c r="I2518" s="37">
        <v>4</v>
      </c>
      <c r="J2518" s="37" t="s">
        <v>5805</v>
      </c>
      <c r="K2518" s="37" t="s">
        <v>8013</v>
      </c>
      <c r="L2518" s="38"/>
    </row>
    <row r="2519" spans="1:12" x14ac:dyDescent="0.3">
      <c r="A2519" s="33" t="s">
        <v>5802</v>
      </c>
      <c r="B2519" s="39" t="s">
        <v>9098</v>
      </c>
      <c r="C2519" s="40" t="s">
        <v>9099</v>
      </c>
      <c r="D2519" s="278"/>
      <c r="E2519" s="271">
        <f>+E2520</f>
        <v>0</v>
      </c>
      <c r="F2519" s="37"/>
      <c r="G2519" s="37"/>
      <c r="H2519" s="37"/>
      <c r="I2519" s="37"/>
      <c r="J2519" s="37"/>
      <c r="K2519" s="37"/>
      <c r="L2519" s="38"/>
    </row>
    <row r="2520" spans="1:12" x14ac:dyDescent="0.3">
      <c r="A2520" s="85" t="s">
        <v>5803</v>
      </c>
      <c r="B2520" s="86" t="s">
        <v>2840</v>
      </c>
      <c r="C2520" s="87" t="s">
        <v>9100</v>
      </c>
      <c r="D2520" s="278"/>
      <c r="E2520" s="270">
        <f>+'Res pass e impegni plur'!E754</f>
        <v>0</v>
      </c>
      <c r="F2520" s="37" t="s">
        <v>7970</v>
      </c>
      <c r="G2520" s="37" t="s">
        <v>7959</v>
      </c>
      <c r="H2520" s="37" t="s">
        <v>5805</v>
      </c>
      <c r="I2520" s="37">
        <v>4</v>
      </c>
      <c r="J2520" s="37" t="s">
        <v>5805</v>
      </c>
      <c r="K2520" s="37" t="s">
        <v>8013</v>
      </c>
      <c r="L2520" s="38"/>
    </row>
    <row r="2521" spans="1:12" x14ac:dyDescent="0.3">
      <c r="A2521" s="21" t="s">
        <v>5799</v>
      </c>
      <c r="B2521" s="22" t="s">
        <v>9101</v>
      </c>
      <c r="C2521" s="23" t="s">
        <v>9102</v>
      </c>
      <c r="D2521" s="406"/>
      <c r="E2521" s="322">
        <f>+E2522</f>
        <v>0</v>
      </c>
      <c r="F2521" s="25"/>
      <c r="G2521" s="25"/>
      <c r="H2521" s="25"/>
      <c r="I2521" s="25"/>
      <c r="J2521" s="25"/>
      <c r="K2521" s="25"/>
      <c r="L2521" s="26"/>
    </row>
    <row r="2522" spans="1:12" x14ac:dyDescent="0.3">
      <c r="A2522" s="27" t="s">
        <v>5800</v>
      </c>
      <c r="B2522" s="28" t="s">
        <v>9103</v>
      </c>
      <c r="C2522" s="29" t="s">
        <v>9102</v>
      </c>
      <c r="D2522" s="407"/>
      <c r="E2522" s="320">
        <f>+E2523</f>
        <v>0</v>
      </c>
      <c r="F2522" s="31"/>
      <c r="G2522" s="31"/>
      <c r="H2522" s="31"/>
      <c r="I2522" s="31"/>
      <c r="J2522" s="31"/>
      <c r="K2522" s="31"/>
      <c r="L2522" s="32"/>
    </row>
    <row r="2523" spans="1:12" x14ac:dyDescent="0.3">
      <c r="A2523" s="33" t="s">
        <v>5801</v>
      </c>
      <c r="B2523" s="34" t="s">
        <v>9104</v>
      </c>
      <c r="C2523" s="35" t="s">
        <v>9102</v>
      </c>
      <c r="D2523" s="407"/>
      <c r="E2523" s="321">
        <f>+E2524</f>
        <v>0</v>
      </c>
      <c r="F2523" s="37"/>
      <c r="G2523" s="37"/>
      <c r="H2523" s="37"/>
      <c r="I2523" s="37"/>
      <c r="J2523" s="37"/>
      <c r="K2523" s="37"/>
      <c r="L2523" s="38"/>
    </row>
    <row r="2524" spans="1:12" x14ac:dyDescent="0.3">
      <c r="A2524" s="33" t="s">
        <v>5802</v>
      </c>
      <c r="B2524" s="39" t="s">
        <v>9105</v>
      </c>
      <c r="C2524" s="40" t="s">
        <v>9102</v>
      </c>
      <c r="D2524" s="278"/>
      <c r="E2524" s="271">
        <f>+E2525</f>
        <v>0</v>
      </c>
      <c r="F2524" s="37"/>
      <c r="G2524" s="37"/>
      <c r="H2524" s="37"/>
      <c r="I2524" s="37"/>
      <c r="J2524" s="37"/>
      <c r="K2524" s="37"/>
      <c r="L2524" s="38"/>
    </row>
    <row r="2525" spans="1:12" x14ac:dyDescent="0.3">
      <c r="A2525" s="85" t="s">
        <v>5803</v>
      </c>
      <c r="B2525" s="86" t="s">
        <v>9106</v>
      </c>
      <c r="C2525" s="87" t="s">
        <v>9102</v>
      </c>
      <c r="D2525" s="278"/>
      <c r="E2525" s="270">
        <f>+'Dati extracont'!D209</f>
        <v>0</v>
      </c>
      <c r="F2525" s="37" t="s">
        <v>7970</v>
      </c>
      <c r="G2525" s="37" t="s">
        <v>7959</v>
      </c>
      <c r="H2525" s="37" t="s">
        <v>5805</v>
      </c>
      <c r="I2525" s="37">
        <v>3</v>
      </c>
      <c r="J2525" s="37" t="s">
        <v>5805</v>
      </c>
      <c r="K2525" s="37" t="s">
        <v>5805</v>
      </c>
      <c r="L2525" s="38"/>
    </row>
    <row r="2526" spans="1:12" x14ac:dyDescent="0.3">
      <c r="A2526" s="21" t="s">
        <v>5799</v>
      </c>
      <c r="B2526" s="22" t="s">
        <v>9107</v>
      </c>
      <c r="C2526" s="23" t="s">
        <v>9108</v>
      </c>
      <c r="D2526" s="406"/>
      <c r="E2526" s="322">
        <f>+E2527+E2573+E2580+E2587+E2594+E2611</f>
        <v>0</v>
      </c>
      <c r="F2526" s="25"/>
      <c r="G2526" s="25"/>
      <c r="H2526" s="25"/>
      <c r="I2526" s="25"/>
      <c r="J2526" s="25"/>
      <c r="K2526" s="25"/>
      <c r="L2526" s="26"/>
    </row>
    <row r="2527" spans="1:12" x14ac:dyDescent="0.3">
      <c r="A2527" s="27" t="s">
        <v>5800</v>
      </c>
      <c r="B2527" s="28" t="s">
        <v>9109</v>
      </c>
      <c r="C2527" s="29" t="s">
        <v>9110</v>
      </c>
      <c r="D2527" s="407"/>
      <c r="E2527" s="320">
        <f>+E2528+E2531+E2534+E2537+E2540+E2543+E2546+E2549+E2552+E2555+E2558+E2561+E2564+E2567+E2570</f>
        <v>0</v>
      </c>
      <c r="F2527" s="31"/>
      <c r="G2527" s="31"/>
      <c r="H2527" s="31"/>
      <c r="I2527" s="31"/>
      <c r="J2527" s="31"/>
      <c r="K2527" s="31"/>
      <c r="L2527" s="32"/>
    </row>
    <row r="2528" spans="1:12" x14ac:dyDescent="0.3">
      <c r="A2528" s="33" t="s">
        <v>5801</v>
      </c>
      <c r="B2528" s="34" t="s">
        <v>9111</v>
      </c>
      <c r="C2528" s="35" t="s">
        <v>1670</v>
      </c>
      <c r="D2528" s="407"/>
      <c r="E2528" s="321">
        <f>+E2529</f>
        <v>0</v>
      </c>
      <c r="F2528" s="37"/>
      <c r="G2528" s="37"/>
      <c r="H2528" s="37"/>
      <c r="I2528" s="37"/>
      <c r="J2528" s="37"/>
      <c r="K2528" s="37"/>
      <c r="L2528" s="38"/>
    </row>
    <row r="2529" spans="1:12" x14ac:dyDescent="0.3">
      <c r="A2529" s="33" t="s">
        <v>5802</v>
      </c>
      <c r="B2529" s="39" t="s">
        <v>9112</v>
      </c>
      <c r="C2529" s="40" t="s">
        <v>1670</v>
      </c>
      <c r="D2529" s="278"/>
      <c r="E2529" s="271">
        <f>+E2530</f>
        <v>0</v>
      </c>
      <c r="F2529" s="37"/>
      <c r="G2529" s="37"/>
      <c r="H2529" s="37"/>
      <c r="I2529" s="37"/>
      <c r="J2529" s="37"/>
      <c r="K2529" s="37"/>
      <c r="L2529" s="38"/>
    </row>
    <row r="2530" spans="1:12" x14ac:dyDescent="0.3">
      <c r="A2530" s="85" t="s">
        <v>5803</v>
      </c>
      <c r="B2530" s="86" t="s">
        <v>1671</v>
      </c>
      <c r="C2530" s="87" t="s">
        <v>1670</v>
      </c>
      <c r="D2530" s="278"/>
      <c r="E2530" s="270">
        <f>+'Res pass e impegni plur'!E25</f>
        <v>0</v>
      </c>
      <c r="F2530" s="37" t="s">
        <v>7970</v>
      </c>
      <c r="G2530" s="37" t="s">
        <v>7959</v>
      </c>
      <c r="H2530" s="37" t="s">
        <v>5805</v>
      </c>
      <c r="I2530" s="37">
        <v>5</v>
      </c>
      <c r="J2530" s="37" t="s">
        <v>5805</v>
      </c>
      <c r="K2530" s="37" t="s">
        <v>6122</v>
      </c>
      <c r="L2530" s="38"/>
    </row>
    <row r="2531" spans="1:12" x14ac:dyDescent="0.3">
      <c r="A2531" s="33" t="s">
        <v>5801</v>
      </c>
      <c r="B2531" s="34" t="s">
        <v>9113</v>
      </c>
      <c r="C2531" s="35" t="s">
        <v>1672</v>
      </c>
      <c r="D2531" s="407"/>
      <c r="E2531" s="321">
        <f>+E2532</f>
        <v>0</v>
      </c>
      <c r="F2531" s="37"/>
      <c r="G2531" s="37"/>
      <c r="H2531" s="37"/>
      <c r="I2531" s="37"/>
      <c r="J2531" s="37"/>
      <c r="K2531" s="37"/>
      <c r="L2531" s="38"/>
    </row>
    <row r="2532" spans="1:12" x14ac:dyDescent="0.3">
      <c r="A2532" s="33" t="s">
        <v>5802</v>
      </c>
      <c r="B2532" s="39" t="s">
        <v>9114</v>
      </c>
      <c r="C2532" s="40" t="s">
        <v>1672</v>
      </c>
      <c r="D2532" s="278"/>
      <c r="E2532" s="271">
        <f>+E2533</f>
        <v>0</v>
      </c>
      <c r="F2532" s="37"/>
      <c r="G2532" s="37"/>
      <c r="H2532" s="37"/>
      <c r="I2532" s="37"/>
      <c r="J2532" s="37"/>
      <c r="K2532" s="37"/>
      <c r="L2532" s="38"/>
    </row>
    <row r="2533" spans="1:12" x14ac:dyDescent="0.3">
      <c r="A2533" s="85" t="s">
        <v>5803</v>
      </c>
      <c r="B2533" s="86" t="s">
        <v>1673</v>
      </c>
      <c r="C2533" s="87" t="s">
        <v>1672</v>
      </c>
      <c r="D2533" s="278"/>
      <c r="E2533" s="270">
        <f>+'Res pass e impegni plur'!E26</f>
        <v>0</v>
      </c>
      <c r="F2533" s="37" t="s">
        <v>7970</v>
      </c>
      <c r="G2533" s="37" t="s">
        <v>7959</v>
      </c>
      <c r="H2533" s="37" t="s">
        <v>5805</v>
      </c>
      <c r="I2533" s="37">
        <v>5</v>
      </c>
      <c r="J2533" s="37" t="s">
        <v>5805</v>
      </c>
      <c r="K2533" s="37" t="s">
        <v>6122</v>
      </c>
      <c r="L2533" s="38"/>
    </row>
    <row r="2534" spans="1:12" x14ac:dyDescent="0.3">
      <c r="A2534" s="33" t="s">
        <v>5801</v>
      </c>
      <c r="B2534" s="34" t="s">
        <v>9115</v>
      </c>
      <c r="C2534" s="35" t="s">
        <v>1674</v>
      </c>
      <c r="D2534" s="407"/>
      <c r="E2534" s="321">
        <f>+E2535</f>
        <v>0</v>
      </c>
      <c r="F2534" s="37"/>
      <c r="G2534" s="37"/>
      <c r="H2534" s="37"/>
      <c r="I2534" s="37"/>
      <c r="J2534" s="37"/>
      <c r="K2534" s="37"/>
      <c r="L2534" s="38"/>
    </row>
    <row r="2535" spans="1:12" x14ac:dyDescent="0.3">
      <c r="A2535" s="33" t="s">
        <v>5802</v>
      </c>
      <c r="B2535" s="39" t="s">
        <v>9116</v>
      </c>
      <c r="C2535" s="40" t="s">
        <v>1674</v>
      </c>
      <c r="D2535" s="278"/>
      <c r="E2535" s="271">
        <f>+E2536</f>
        <v>0</v>
      </c>
      <c r="F2535" s="37"/>
      <c r="G2535" s="37"/>
      <c r="H2535" s="37"/>
      <c r="I2535" s="37"/>
      <c r="J2535" s="37"/>
      <c r="K2535" s="37"/>
      <c r="L2535" s="38"/>
    </row>
    <row r="2536" spans="1:12" x14ac:dyDescent="0.3">
      <c r="A2536" s="85" t="s">
        <v>5803</v>
      </c>
      <c r="B2536" s="86" t="s">
        <v>1675</v>
      </c>
      <c r="C2536" s="87" t="s">
        <v>1674</v>
      </c>
      <c r="D2536" s="278"/>
      <c r="E2536" s="270">
        <f>+'Res pass e impegni plur'!E27</f>
        <v>0</v>
      </c>
      <c r="F2536" s="37" t="s">
        <v>7970</v>
      </c>
      <c r="G2536" s="37" t="s">
        <v>7959</v>
      </c>
      <c r="H2536" s="37" t="s">
        <v>5805</v>
      </c>
      <c r="I2536" s="37">
        <v>5</v>
      </c>
      <c r="J2536" s="37" t="s">
        <v>5805</v>
      </c>
      <c r="K2536" s="37" t="s">
        <v>6122</v>
      </c>
      <c r="L2536" s="38"/>
    </row>
    <row r="2537" spans="1:12" x14ac:dyDescent="0.3">
      <c r="A2537" s="33" t="s">
        <v>5801</v>
      </c>
      <c r="B2537" s="34" t="s">
        <v>9117</v>
      </c>
      <c r="C2537" s="35" t="s">
        <v>1676</v>
      </c>
      <c r="D2537" s="407"/>
      <c r="E2537" s="321">
        <f>+E2538</f>
        <v>0</v>
      </c>
      <c r="F2537" s="37"/>
      <c r="G2537" s="37"/>
      <c r="H2537" s="37"/>
      <c r="I2537" s="37"/>
      <c r="J2537" s="37"/>
      <c r="K2537" s="37"/>
      <c r="L2537" s="38"/>
    </row>
    <row r="2538" spans="1:12" x14ac:dyDescent="0.3">
      <c r="A2538" s="33" t="s">
        <v>5802</v>
      </c>
      <c r="B2538" s="39" t="s">
        <v>9118</v>
      </c>
      <c r="C2538" s="40" t="s">
        <v>1676</v>
      </c>
      <c r="D2538" s="278"/>
      <c r="E2538" s="271">
        <f>+E2539</f>
        <v>0</v>
      </c>
      <c r="F2538" s="37"/>
      <c r="G2538" s="37"/>
      <c r="H2538" s="37"/>
      <c r="I2538" s="37"/>
      <c r="J2538" s="37"/>
      <c r="K2538" s="37"/>
      <c r="L2538" s="38"/>
    </row>
    <row r="2539" spans="1:12" x14ac:dyDescent="0.3">
      <c r="A2539" s="85" t="s">
        <v>5803</v>
      </c>
      <c r="B2539" s="86" t="s">
        <v>1677</v>
      </c>
      <c r="C2539" s="87" t="s">
        <v>1676</v>
      </c>
      <c r="D2539" s="278"/>
      <c r="E2539" s="270">
        <f>+'Res pass e impegni plur'!E28</f>
        <v>0</v>
      </c>
      <c r="F2539" s="37" t="s">
        <v>7970</v>
      </c>
      <c r="G2539" s="37" t="s">
        <v>7959</v>
      </c>
      <c r="H2539" s="37" t="s">
        <v>5805</v>
      </c>
      <c r="I2539" s="37">
        <v>5</v>
      </c>
      <c r="J2539" s="37" t="s">
        <v>5805</v>
      </c>
      <c r="K2539" s="37" t="s">
        <v>6122</v>
      </c>
      <c r="L2539" s="38"/>
    </row>
    <row r="2540" spans="1:12" x14ac:dyDescent="0.3">
      <c r="A2540" s="33" t="s">
        <v>5801</v>
      </c>
      <c r="B2540" s="34" t="s">
        <v>9119</v>
      </c>
      <c r="C2540" s="35" t="s">
        <v>1678</v>
      </c>
      <c r="D2540" s="407"/>
      <c r="E2540" s="321">
        <f>+E2541</f>
        <v>0</v>
      </c>
      <c r="F2540" s="37"/>
      <c r="G2540" s="37"/>
      <c r="H2540" s="37"/>
      <c r="I2540" s="37"/>
      <c r="J2540" s="37"/>
      <c r="K2540" s="37"/>
      <c r="L2540" s="38"/>
    </row>
    <row r="2541" spans="1:12" x14ac:dyDescent="0.3">
      <c r="A2541" s="33" t="s">
        <v>5802</v>
      </c>
      <c r="B2541" s="39" t="s">
        <v>9120</v>
      </c>
      <c r="C2541" s="40" t="s">
        <v>1678</v>
      </c>
      <c r="D2541" s="278"/>
      <c r="E2541" s="271">
        <f>+E2542</f>
        <v>0</v>
      </c>
      <c r="F2541" s="37"/>
      <c r="G2541" s="37"/>
      <c r="H2541" s="37"/>
      <c r="I2541" s="37"/>
      <c r="J2541" s="37"/>
      <c r="K2541" s="37"/>
      <c r="L2541" s="38"/>
    </row>
    <row r="2542" spans="1:12" x14ac:dyDescent="0.3">
      <c r="A2542" s="85" t="s">
        <v>5803</v>
      </c>
      <c r="B2542" s="86" t="s">
        <v>1679</v>
      </c>
      <c r="C2542" s="87" t="s">
        <v>1678</v>
      </c>
      <c r="D2542" s="278"/>
      <c r="E2542" s="270">
        <f>+'Res pass e impegni plur'!E29</f>
        <v>0</v>
      </c>
      <c r="F2542" s="37" t="s">
        <v>7970</v>
      </c>
      <c r="G2542" s="37" t="s">
        <v>7959</v>
      </c>
      <c r="H2542" s="37" t="s">
        <v>5805</v>
      </c>
      <c r="I2542" s="37">
        <v>5</v>
      </c>
      <c r="J2542" s="37" t="s">
        <v>5805</v>
      </c>
      <c r="K2542" s="37" t="s">
        <v>6122</v>
      </c>
      <c r="L2542" s="38"/>
    </row>
    <row r="2543" spans="1:12" x14ac:dyDescent="0.3">
      <c r="A2543" s="33" t="s">
        <v>5801</v>
      </c>
      <c r="B2543" s="34" t="s">
        <v>9121</v>
      </c>
      <c r="C2543" s="35" t="s">
        <v>1680</v>
      </c>
      <c r="D2543" s="407"/>
      <c r="E2543" s="321">
        <f>+E2544</f>
        <v>0</v>
      </c>
      <c r="F2543" s="37"/>
      <c r="G2543" s="37"/>
      <c r="H2543" s="37"/>
      <c r="I2543" s="37"/>
      <c r="J2543" s="37"/>
      <c r="K2543" s="37"/>
      <c r="L2543" s="38"/>
    </row>
    <row r="2544" spans="1:12" x14ac:dyDescent="0.3">
      <c r="A2544" s="33" t="s">
        <v>5802</v>
      </c>
      <c r="B2544" s="39" t="s">
        <v>9122</v>
      </c>
      <c r="C2544" s="40" t="s">
        <v>1680</v>
      </c>
      <c r="D2544" s="278"/>
      <c r="E2544" s="271">
        <f>+E2545</f>
        <v>0</v>
      </c>
      <c r="F2544" s="37"/>
      <c r="G2544" s="37"/>
      <c r="H2544" s="37"/>
      <c r="I2544" s="37"/>
      <c r="J2544" s="37"/>
      <c r="K2544" s="37"/>
      <c r="L2544" s="38"/>
    </row>
    <row r="2545" spans="1:12" x14ac:dyDescent="0.3">
      <c r="A2545" s="85" t="s">
        <v>5803</v>
      </c>
      <c r="B2545" s="86" t="s">
        <v>1681</v>
      </c>
      <c r="C2545" s="87" t="s">
        <v>1680</v>
      </c>
      <c r="D2545" s="278"/>
      <c r="E2545" s="270">
        <f>+'Res pass e impegni plur'!E30</f>
        <v>0</v>
      </c>
      <c r="F2545" s="37" t="s">
        <v>7970</v>
      </c>
      <c r="G2545" s="37" t="s">
        <v>7959</v>
      </c>
      <c r="H2545" s="37" t="s">
        <v>5805</v>
      </c>
      <c r="I2545" s="37">
        <v>5</v>
      </c>
      <c r="J2545" s="37" t="s">
        <v>5805</v>
      </c>
      <c r="K2545" s="37" t="s">
        <v>6122</v>
      </c>
      <c r="L2545" s="38"/>
    </row>
    <row r="2546" spans="1:12" x14ac:dyDescent="0.3">
      <c r="A2546" s="33" t="s">
        <v>5801</v>
      </c>
      <c r="B2546" s="34" t="s">
        <v>9123</v>
      </c>
      <c r="C2546" s="35" t="s">
        <v>1682</v>
      </c>
      <c r="D2546" s="407"/>
      <c r="E2546" s="321">
        <f>+E2547</f>
        <v>0</v>
      </c>
      <c r="F2546" s="37"/>
      <c r="G2546" s="37"/>
      <c r="H2546" s="37"/>
      <c r="I2546" s="37"/>
      <c r="J2546" s="37"/>
      <c r="K2546" s="37"/>
      <c r="L2546" s="38"/>
    </row>
    <row r="2547" spans="1:12" x14ac:dyDescent="0.3">
      <c r="A2547" s="33" t="s">
        <v>5802</v>
      </c>
      <c r="B2547" s="39" t="s">
        <v>9124</v>
      </c>
      <c r="C2547" s="40" t="s">
        <v>1682</v>
      </c>
      <c r="D2547" s="278"/>
      <c r="E2547" s="271">
        <f>+E2548</f>
        <v>0</v>
      </c>
      <c r="F2547" s="37"/>
      <c r="G2547" s="37"/>
      <c r="H2547" s="37"/>
      <c r="I2547" s="37"/>
      <c r="J2547" s="37"/>
      <c r="K2547" s="37"/>
      <c r="L2547" s="38"/>
    </row>
    <row r="2548" spans="1:12" x14ac:dyDescent="0.3">
      <c r="A2548" s="85" t="s">
        <v>5803</v>
      </c>
      <c r="B2548" s="86" t="s">
        <v>1683</v>
      </c>
      <c r="C2548" s="87" t="s">
        <v>1682</v>
      </c>
      <c r="D2548" s="278"/>
      <c r="E2548" s="270">
        <f>+'Res pass e impegni plur'!E31</f>
        <v>0</v>
      </c>
      <c r="F2548" s="37" t="s">
        <v>7970</v>
      </c>
      <c r="G2548" s="37" t="s">
        <v>7959</v>
      </c>
      <c r="H2548" s="37" t="s">
        <v>5805</v>
      </c>
      <c r="I2548" s="37">
        <v>5</v>
      </c>
      <c r="J2548" s="37" t="s">
        <v>5805</v>
      </c>
      <c r="K2548" s="37" t="s">
        <v>6122</v>
      </c>
      <c r="L2548" s="38"/>
    </row>
    <row r="2549" spans="1:12" x14ac:dyDescent="0.3">
      <c r="A2549" s="33" t="s">
        <v>5801</v>
      </c>
      <c r="B2549" s="34" t="s">
        <v>9125</v>
      </c>
      <c r="C2549" s="35" t="s">
        <v>1684</v>
      </c>
      <c r="D2549" s="407"/>
      <c r="E2549" s="321">
        <f>+E2550</f>
        <v>0</v>
      </c>
      <c r="F2549" s="37"/>
      <c r="G2549" s="37"/>
      <c r="H2549" s="37"/>
      <c r="I2549" s="37"/>
      <c r="J2549" s="37"/>
      <c r="K2549" s="37"/>
      <c r="L2549" s="38"/>
    </row>
    <row r="2550" spans="1:12" x14ac:dyDescent="0.3">
      <c r="A2550" s="33" t="s">
        <v>5802</v>
      </c>
      <c r="B2550" s="39" t="s">
        <v>9126</v>
      </c>
      <c r="C2550" s="40" t="s">
        <v>1684</v>
      </c>
      <c r="D2550" s="278"/>
      <c r="E2550" s="271">
        <f>+E2551</f>
        <v>0</v>
      </c>
      <c r="F2550" s="37"/>
      <c r="G2550" s="37"/>
      <c r="H2550" s="37"/>
      <c r="I2550" s="37"/>
      <c r="J2550" s="37"/>
      <c r="K2550" s="37"/>
      <c r="L2550" s="38"/>
    </row>
    <row r="2551" spans="1:12" x14ac:dyDescent="0.3">
      <c r="A2551" s="85" t="s">
        <v>5803</v>
      </c>
      <c r="B2551" s="86" t="s">
        <v>1685</v>
      </c>
      <c r="C2551" s="87" t="s">
        <v>1684</v>
      </c>
      <c r="D2551" s="278"/>
      <c r="E2551" s="270">
        <f>+'Res pass e impegni plur'!E32</f>
        <v>0</v>
      </c>
      <c r="F2551" s="37" t="s">
        <v>7970</v>
      </c>
      <c r="G2551" s="37" t="s">
        <v>7959</v>
      </c>
      <c r="H2551" s="37" t="s">
        <v>5805</v>
      </c>
      <c r="I2551" s="37">
        <v>5</v>
      </c>
      <c r="J2551" s="37" t="s">
        <v>5805</v>
      </c>
      <c r="K2551" s="37" t="s">
        <v>6122</v>
      </c>
      <c r="L2551" s="38"/>
    </row>
    <row r="2552" spans="1:12" x14ac:dyDescent="0.3">
      <c r="A2552" s="33" t="s">
        <v>5801</v>
      </c>
      <c r="B2552" s="34" t="s">
        <v>9127</v>
      </c>
      <c r="C2552" s="35" t="s">
        <v>1686</v>
      </c>
      <c r="D2552" s="407"/>
      <c r="E2552" s="321">
        <f>+E2553</f>
        <v>0</v>
      </c>
      <c r="F2552" s="37"/>
      <c r="G2552" s="37"/>
      <c r="H2552" s="37"/>
      <c r="I2552" s="37"/>
      <c r="J2552" s="37"/>
      <c r="K2552" s="37"/>
      <c r="L2552" s="38"/>
    </row>
    <row r="2553" spans="1:12" x14ac:dyDescent="0.3">
      <c r="A2553" s="33" t="s">
        <v>5802</v>
      </c>
      <c r="B2553" s="39" t="s">
        <v>9128</v>
      </c>
      <c r="C2553" s="40" t="s">
        <v>1686</v>
      </c>
      <c r="D2553" s="278"/>
      <c r="E2553" s="271">
        <f>+E2554</f>
        <v>0</v>
      </c>
      <c r="F2553" s="37"/>
      <c r="G2553" s="37"/>
      <c r="H2553" s="37"/>
      <c r="I2553" s="37"/>
      <c r="J2553" s="37"/>
      <c r="K2553" s="37"/>
      <c r="L2553" s="38"/>
    </row>
    <row r="2554" spans="1:12" x14ac:dyDescent="0.3">
      <c r="A2554" s="85" t="s">
        <v>5803</v>
      </c>
      <c r="B2554" s="86" t="s">
        <v>1687</v>
      </c>
      <c r="C2554" s="87" t="s">
        <v>1686</v>
      </c>
      <c r="D2554" s="278"/>
      <c r="E2554" s="270">
        <f>+'Res pass e impegni plur'!E33</f>
        <v>0</v>
      </c>
      <c r="F2554" s="37" t="s">
        <v>7970</v>
      </c>
      <c r="G2554" s="37" t="s">
        <v>7959</v>
      </c>
      <c r="H2554" s="37" t="s">
        <v>5805</v>
      </c>
      <c r="I2554" s="37">
        <v>5</v>
      </c>
      <c r="J2554" s="37" t="s">
        <v>5805</v>
      </c>
      <c r="K2554" s="37" t="s">
        <v>6122</v>
      </c>
      <c r="L2554" s="38"/>
    </row>
    <row r="2555" spans="1:12" x14ac:dyDescent="0.3">
      <c r="A2555" s="33" t="s">
        <v>5801</v>
      </c>
      <c r="B2555" s="34" t="s">
        <v>9129</v>
      </c>
      <c r="C2555" s="35" t="s">
        <v>9601</v>
      </c>
      <c r="D2555" s="407"/>
      <c r="E2555" s="321">
        <f>+E2556</f>
        <v>0</v>
      </c>
      <c r="F2555" s="37"/>
      <c r="G2555" s="37"/>
      <c r="H2555" s="37"/>
      <c r="I2555" s="37"/>
      <c r="J2555" s="37"/>
      <c r="K2555" s="37"/>
      <c r="L2555" s="38"/>
    </row>
    <row r="2556" spans="1:12" s="67" customFormat="1" x14ac:dyDescent="0.3">
      <c r="A2556" s="64" t="s">
        <v>5802</v>
      </c>
      <c r="B2556" s="39" t="s">
        <v>9130</v>
      </c>
      <c r="C2556" s="40" t="s">
        <v>9608</v>
      </c>
      <c r="D2556" s="278"/>
      <c r="E2556" s="271">
        <f>+E2557</f>
        <v>0</v>
      </c>
      <c r="F2556" s="65"/>
      <c r="G2556" s="65"/>
      <c r="H2556" s="65"/>
      <c r="I2556" s="65"/>
      <c r="J2556" s="65"/>
      <c r="K2556" s="65"/>
      <c r="L2556" s="66"/>
    </row>
    <row r="2557" spans="1:12" x14ac:dyDescent="0.3">
      <c r="A2557" s="85" t="s">
        <v>5803</v>
      </c>
      <c r="B2557" s="86" t="s">
        <v>1689</v>
      </c>
      <c r="C2557" s="90" t="s">
        <v>9131</v>
      </c>
      <c r="D2557" s="279"/>
      <c r="E2557" s="272">
        <f>+'Res pass e impegni plur'!E34</f>
        <v>0</v>
      </c>
      <c r="F2557" s="37" t="s">
        <v>7970</v>
      </c>
      <c r="G2557" s="37" t="s">
        <v>7959</v>
      </c>
      <c r="H2557" s="37" t="s">
        <v>5805</v>
      </c>
      <c r="I2557" s="37">
        <v>5</v>
      </c>
      <c r="J2557" s="37" t="s">
        <v>5805</v>
      </c>
      <c r="K2557" s="37" t="s">
        <v>6122</v>
      </c>
      <c r="L2557" s="38"/>
    </row>
    <row r="2558" spans="1:12" x14ac:dyDescent="0.3">
      <c r="A2558" s="33" t="s">
        <v>5801</v>
      </c>
      <c r="B2558" s="34" t="s">
        <v>9132</v>
      </c>
      <c r="C2558" s="35" t="s">
        <v>9133</v>
      </c>
      <c r="D2558" s="407"/>
      <c r="E2558" s="321">
        <f>+E2559</f>
        <v>0</v>
      </c>
      <c r="F2558" s="37"/>
      <c r="G2558" s="37"/>
      <c r="H2558" s="37"/>
      <c r="I2558" s="37"/>
      <c r="J2558" s="37"/>
      <c r="K2558" s="37"/>
      <c r="L2558" s="38"/>
    </row>
    <row r="2559" spans="1:12" x14ac:dyDescent="0.3">
      <c r="A2559" s="33" t="s">
        <v>5802</v>
      </c>
      <c r="B2559" s="39" t="s">
        <v>9134</v>
      </c>
      <c r="C2559" s="40" t="s">
        <v>9133</v>
      </c>
      <c r="D2559" s="278"/>
      <c r="E2559" s="271">
        <f>+E2560</f>
        <v>0</v>
      </c>
      <c r="F2559" s="37"/>
      <c r="G2559" s="37"/>
      <c r="H2559" s="37"/>
      <c r="I2559" s="37"/>
      <c r="J2559" s="37"/>
      <c r="K2559" s="37"/>
      <c r="L2559" s="38"/>
    </row>
    <row r="2560" spans="1:12" x14ac:dyDescent="0.3">
      <c r="A2560" s="85" t="s">
        <v>5803</v>
      </c>
      <c r="B2560" s="86" t="s">
        <v>1691</v>
      </c>
      <c r="C2560" s="87" t="s">
        <v>9133</v>
      </c>
      <c r="D2560" s="278"/>
      <c r="E2560" s="270">
        <f>+'Res pass e impegni plur'!E35</f>
        <v>0</v>
      </c>
      <c r="F2560" s="37" t="s">
        <v>7970</v>
      </c>
      <c r="G2560" s="37" t="s">
        <v>7959</v>
      </c>
      <c r="H2560" s="37" t="s">
        <v>5805</v>
      </c>
      <c r="I2560" s="37">
        <v>5</v>
      </c>
      <c r="J2560" s="37" t="s">
        <v>5805</v>
      </c>
      <c r="K2560" s="37" t="s">
        <v>6122</v>
      </c>
      <c r="L2560" s="38"/>
    </row>
    <row r="2561" spans="1:12" x14ac:dyDescent="0.3">
      <c r="A2561" s="33" t="s">
        <v>5801</v>
      </c>
      <c r="B2561" s="34" t="s">
        <v>9135</v>
      </c>
      <c r="C2561" s="35" t="s">
        <v>1692</v>
      </c>
      <c r="D2561" s="407"/>
      <c r="E2561" s="321">
        <f>+E2562</f>
        <v>0</v>
      </c>
      <c r="F2561" s="37"/>
      <c r="G2561" s="37"/>
      <c r="H2561" s="37"/>
      <c r="I2561" s="37"/>
      <c r="J2561" s="37"/>
      <c r="K2561" s="37"/>
      <c r="L2561" s="38"/>
    </row>
    <row r="2562" spans="1:12" x14ac:dyDescent="0.3">
      <c r="A2562" s="33" t="s">
        <v>5802</v>
      </c>
      <c r="B2562" s="39" t="s">
        <v>9136</v>
      </c>
      <c r="C2562" s="40" t="s">
        <v>1692</v>
      </c>
      <c r="D2562" s="278"/>
      <c r="E2562" s="271">
        <f>+E2563</f>
        <v>0</v>
      </c>
      <c r="F2562" s="37"/>
      <c r="G2562" s="37"/>
      <c r="H2562" s="37"/>
      <c r="I2562" s="37"/>
      <c r="J2562" s="37"/>
      <c r="K2562" s="37"/>
      <c r="L2562" s="38"/>
    </row>
    <row r="2563" spans="1:12" x14ac:dyDescent="0.3">
      <c r="A2563" s="85" t="s">
        <v>5803</v>
      </c>
      <c r="B2563" s="86" t="s">
        <v>1693</v>
      </c>
      <c r="C2563" s="87" t="s">
        <v>1692</v>
      </c>
      <c r="D2563" s="278"/>
      <c r="E2563" s="270">
        <f>+'Res pass e impegni plur'!E36</f>
        <v>0</v>
      </c>
      <c r="F2563" s="37" t="s">
        <v>7970</v>
      </c>
      <c r="G2563" s="37" t="s">
        <v>7959</v>
      </c>
      <c r="H2563" s="37" t="s">
        <v>5805</v>
      </c>
      <c r="I2563" s="37">
        <v>5</v>
      </c>
      <c r="J2563" s="37" t="s">
        <v>5805</v>
      </c>
      <c r="K2563" s="37" t="s">
        <v>6122</v>
      </c>
      <c r="L2563" s="38"/>
    </row>
    <row r="2564" spans="1:12" x14ac:dyDescent="0.3">
      <c r="A2564" s="33" t="s">
        <v>5801</v>
      </c>
      <c r="B2564" s="34" t="s">
        <v>9137</v>
      </c>
      <c r="C2564" s="35" t="s">
        <v>1694</v>
      </c>
      <c r="D2564" s="407"/>
      <c r="E2564" s="321">
        <f>+E2565</f>
        <v>0</v>
      </c>
      <c r="F2564" s="37"/>
      <c r="G2564" s="37"/>
      <c r="H2564" s="37"/>
      <c r="I2564" s="37"/>
      <c r="J2564" s="37"/>
      <c r="K2564" s="37"/>
      <c r="L2564" s="38"/>
    </row>
    <row r="2565" spans="1:12" x14ac:dyDescent="0.3">
      <c r="A2565" s="33" t="s">
        <v>5802</v>
      </c>
      <c r="B2565" s="39" t="s">
        <v>9138</v>
      </c>
      <c r="C2565" s="40" t="s">
        <v>1694</v>
      </c>
      <c r="D2565" s="278"/>
      <c r="E2565" s="271">
        <f>+E2566</f>
        <v>0</v>
      </c>
      <c r="F2565" s="37"/>
      <c r="G2565" s="37"/>
      <c r="H2565" s="37"/>
      <c r="I2565" s="37"/>
      <c r="J2565" s="37"/>
      <c r="K2565" s="37"/>
      <c r="L2565" s="38"/>
    </row>
    <row r="2566" spans="1:12" x14ac:dyDescent="0.3">
      <c r="A2566" s="85" t="s">
        <v>5803</v>
      </c>
      <c r="B2566" s="86" t="s">
        <v>1695</v>
      </c>
      <c r="C2566" s="87" t="s">
        <v>1694</v>
      </c>
      <c r="D2566" s="278"/>
      <c r="E2566" s="270">
        <f>+'Res pass e impegni plur'!E37</f>
        <v>0</v>
      </c>
      <c r="F2566" s="37" t="s">
        <v>7970</v>
      </c>
      <c r="G2566" s="37" t="s">
        <v>7959</v>
      </c>
      <c r="H2566" s="37" t="s">
        <v>5805</v>
      </c>
      <c r="I2566" s="37">
        <v>5</v>
      </c>
      <c r="J2566" s="37" t="s">
        <v>5805</v>
      </c>
      <c r="K2566" s="37" t="s">
        <v>6122</v>
      </c>
      <c r="L2566" s="38"/>
    </row>
    <row r="2567" spans="1:12" x14ac:dyDescent="0.3">
      <c r="A2567" s="33" t="s">
        <v>5801</v>
      </c>
      <c r="B2567" s="34" t="s">
        <v>9139</v>
      </c>
      <c r="C2567" s="35" t="s">
        <v>9140</v>
      </c>
      <c r="D2567" s="407"/>
      <c r="E2567" s="321">
        <f>+E2568</f>
        <v>0</v>
      </c>
      <c r="F2567" s="37"/>
      <c r="G2567" s="37"/>
      <c r="H2567" s="37"/>
      <c r="I2567" s="37"/>
      <c r="J2567" s="37"/>
      <c r="K2567" s="37"/>
      <c r="L2567" s="38"/>
    </row>
    <row r="2568" spans="1:12" x14ac:dyDescent="0.3">
      <c r="A2568" s="33" t="s">
        <v>5802</v>
      </c>
      <c r="B2568" s="39" t="s">
        <v>9141</v>
      </c>
      <c r="C2568" s="40" t="s">
        <v>9140</v>
      </c>
      <c r="D2568" s="278"/>
      <c r="E2568" s="271">
        <f>+E2569</f>
        <v>0</v>
      </c>
      <c r="F2568" s="37"/>
      <c r="G2568" s="37"/>
      <c r="H2568" s="37"/>
      <c r="I2568" s="37"/>
      <c r="J2568" s="37"/>
      <c r="K2568" s="37"/>
      <c r="L2568" s="38"/>
    </row>
    <row r="2569" spans="1:12" x14ac:dyDescent="0.3">
      <c r="A2569" s="85" t="s">
        <v>5803</v>
      </c>
      <c r="B2569" s="86" t="s">
        <v>1697</v>
      </c>
      <c r="C2569" s="87" t="s">
        <v>9140</v>
      </c>
      <c r="D2569" s="278"/>
      <c r="E2569" s="270">
        <f>+'Res pass e impegni plur'!E38</f>
        <v>0</v>
      </c>
      <c r="F2569" s="37" t="s">
        <v>7970</v>
      </c>
      <c r="G2569" s="37" t="s">
        <v>7959</v>
      </c>
      <c r="H2569" s="37" t="s">
        <v>5805</v>
      </c>
      <c r="I2569" s="37">
        <v>5</v>
      </c>
      <c r="J2569" s="37" t="s">
        <v>5805</v>
      </c>
      <c r="K2569" s="37" t="s">
        <v>6122</v>
      </c>
      <c r="L2569" s="38"/>
    </row>
    <row r="2570" spans="1:12" x14ac:dyDescent="0.3">
      <c r="A2570" s="33" t="s">
        <v>5801</v>
      </c>
      <c r="B2570" s="34" t="s">
        <v>9142</v>
      </c>
      <c r="C2570" s="35" t="s">
        <v>1698</v>
      </c>
      <c r="D2570" s="407"/>
      <c r="E2570" s="321">
        <f>+E2571</f>
        <v>0</v>
      </c>
      <c r="F2570" s="37"/>
      <c r="G2570" s="37"/>
      <c r="H2570" s="37"/>
      <c r="I2570" s="37"/>
      <c r="J2570" s="37"/>
      <c r="K2570" s="37"/>
      <c r="L2570" s="38"/>
    </row>
    <row r="2571" spans="1:12" x14ac:dyDescent="0.3">
      <c r="A2571" s="33" t="s">
        <v>5802</v>
      </c>
      <c r="B2571" s="39" t="s">
        <v>9143</v>
      </c>
      <c r="C2571" s="40" t="s">
        <v>1698</v>
      </c>
      <c r="D2571" s="278"/>
      <c r="E2571" s="271">
        <f>+E2572</f>
        <v>0</v>
      </c>
      <c r="F2571" s="37"/>
      <c r="G2571" s="37"/>
      <c r="H2571" s="37"/>
      <c r="I2571" s="37"/>
      <c r="J2571" s="37"/>
      <c r="K2571" s="37"/>
      <c r="L2571" s="38"/>
    </row>
    <row r="2572" spans="1:12" x14ac:dyDescent="0.3">
      <c r="A2572" s="85" t="s">
        <v>5803</v>
      </c>
      <c r="B2572" s="86" t="s">
        <v>1699</v>
      </c>
      <c r="C2572" s="87" t="s">
        <v>1698</v>
      </c>
      <c r="D2572" s="278"/>
      <c r="E2572" s="270">
        <f>+'Res pass e impegni plur'!E39</f>
        <v>0</v>
      </c>
      <c r="F2572" s="37" t="s">
        <v>7970</v>
      </c>
      <c r="G2572" s="37" t="s">
        <v>7959</v>
      </c>
      <c r="H2572" s="37" t="s">
        <v>5805</v>
      </c>
      <c r="I2572" s="37">
        <v>5</v>
      </c>
      <c r="J2572" s="37" t="s">
        <v>5805</v>
      </c>
      <c r="K2572" s="37" t="s">
        <v>6122</v>
      </c>
      <c r="L2572" s="38"/>
    </row>
    <row r="2573" spans="1:12" x14ac:dyDescent="0.3">
      <c r="A2573" s="27" t="s">
        <v>5800</v>
      </c>
      <c r="B2573" s="28" t="s">
        <v>9144</v>
      </c>
      <c r="C2573" s="29" t="s">
        <v>9145</v>
      </c>
      <c r="D2573" s="407"/>
      <c r="E2573" s="320">
        <f>+E2574+E2577</f>
        <v>0</v>
      </c>
      <c r="F2573" s="31"/>
      <c r="G2573" s="31"/>
      <c r="H2573" s="31"/>
      <c r="I2573" s="31"/>
      <c r="J2573" s="31"/>
      <c r="K2573" s="31"/>
      <c r="L2573" s="32"/>
    </row>
    <row r="2574" spans="1:12" x14ac:dyDescent="0.3">
      <c r="A2574" s="33" t="s">
        <v>5801</v>
      </c>
      <c r="B2574" s="34" t="s">
        <v>9146</v>
      </c>
      <c r="C2574" s="35" t="s">
        <v>9147</v>
      </c>
      <c r="D2574" s="407"/>
      <c r="E2574" s="321">
        <f>+E2575</f>
        <v>0</v>
      </c>
      <c r="F2574" s="37"/>
      <c r="G2574" s="37"/>
      <c r="H2574" s="37"/>
      <c r="I2574" s="37"/>
      <c r="J2574" s="37"/>
      <c r="K2574" s="37"/>
      <c r="L2574" s="38"/>
    </row>
    <row r="2575" spans="1:12" x14ac:dyDescent="0.3">
      <c r="A2575" s="33" t="s">
        <v>5802</v>
      </c>
      <c r="B2575" s="39" t="s">
        <v>9148</v>
      </c>
      <c r="C2575" s="40" t="s">
        <v>9147</v>
      </c>
      <c r="D2575" s="278"/>
      <c r="E2575" s="271">
        <f>+E2576</f>
        <v>0</v>
      </c>
      <c r="F2575" s="37"/>
      <c r="G2575" s="37"/>
      <c r="H2575" s="37"/>
      <c r="I2575" s="37"/>
      <c r="J2575" s="37"/>
      <c r="K2575" s="37"/>
      <c r="L2575" s="38"/>
    </row>
    <row r="2576" spans="1:12" x14ac:dyDescent="0.3">
      <c r="A2576" s="85" t="s">
        <v>5803</v>
      </c>
      <c r="B2576" s="86" t="s">
        <v>9149</v>
      </c>
      <c r="C2576" s="87" t="s">
        <v>9147</v>
      </c>
      <c r="D2576" s="278"/>
      <c r="E2576" s="270"/>
      <c r="F2576" s="37" t="s">
        <v>7970</v>
      </c>
      <c r="G2576" s="37" t="s">
        <v>7959</v>
      </c>
      <c r="H2576" s="37" t="s">
        <v>5805</v>
      </c>
      <c r="I2576" s="37">
        <v>5</v>
      </c>
      <c r="J2576" s="37" t="s">
        <v>5805</v>
      </c>
      <c r="K2576" s="37" t="s">
        <v>6122</v>
      </c>
      <c r="L2576" s="38"/>
    </row>
    <row r="2577" spans="1:12" x14ac:dyDescent="0.3">
      <c r="A2577" s="33" t="s">
        <v>5801</v>
      </c>
      <c r="B2577" s="34" t="s">
        <v>9150</v>
      </c>
      <c r="C2577" s="35" t="s">
        <v>2267</v>
      </c>
      <c r="D2577" s="407"/>
      <c r="E2577" s="321">
        <f>+E2578</f>
        <v>0</v>
      </c>
      <c r="F2577" s="37"/>
      <c r="G2577" s="37"/>
      <c r="H2577" s="37"/>
      <c r="I2577" s="37"/>
      <c r="J2577" s="37"/>
      <c r="K2577" s="37"/>
      <c r="L2577" s="38"/>
    </row>
    <row r="2578" spans="1:12" x14ac:dyDescent="0.3">
      <c r="A2578" s="33" t="s">
        <v>5802</v>
      </c>
      <c r="B2578" s="39" t="s">
        <v>9151</v>
      </c>
      <c r="C2578" s="40" t="s">
        <v>2267</v>
      </c>
      <c r="D2578" s="278"/>
      <c r="E2578" s="271">
        <f>+E2579</f>
        <v>0</v>
      </c>
      <c r="F2578" s="37"/>
      <c r="G2578" s="37"/>
      <c r="H2578" s="37"/>
      <c r="I2578" s="37"/>
      <c r="J2578" s="37"/>
      <c r="K2578" s="37"/>
      <c r="L2578" s="38"/>
    </row>
    <row r="2579" spans="1:12" x14ac:dyDescent="0.3">
      <c r="A2579" s="85" t="s">
        <v>5803</v>
      </c>
      <c r="B2579" s="86" t="s">
        <v>2268</v>
      </c>
      <c r="C2579" s="87" t="s">
        <v>2267</v>
      </c>
      <c r="D2579" s="278"/>
      <c r="E2579" s="270">
        <f>+'Res pass e impegni plur'!E407</f>
        <v>0</v>
      </c>
      <c r="F2579" s="37" t="s">
        <v>7970</v>
      </c>
      <c r="G2579" s="37" t="s">
        <v>7959</v>
      </c>
      <c r="H2579" s="37" t="s">
        <v>5805</v>
      </c>
      <c r="I2579" s="37">
        <v>5</v>
      </c>
      <c r="J2579" s="37" t="s">
        <v>5805</v>
      </c>
      <c r="K2579" s="37" t="s">
        <v>6122</v>
      </c>
      <c r="L2579" s="38"/>
    </row>
    <row r="2580" spans="1:12" x14ac:dyDescent="0.3">
      <c r="A2580" s="27" t="s">
        <v>5800</v>
      </c>
      <c r="B2580" s="28" t="s">
        <v>9152</v>
      </c>
      <c r="C2580" s="29" t="s">
        <v>9153</v>
      </c>
      <c r="D2580" s="407"/>
      <c r="E2580" s="320">
        <f>+E2581+E2584</f>
        <v>0</v>
      </c>
      <c r="F2580" s="31"/>
      <c r="G2580" s="31"/>
      <c r="H2580" s="31"/>
      <c r="I2580" s="31"/>
      <c r="J2580" s="31"/>
      <c r="K2580" s="31"/>
      <c r="L2580" s="32"/>
    </row>
    <row r="2581" spans="1:12" x14ac:dyDescent="0.3">
      <c r="A2581" s="33" t="s">
        <v>5801</v>
      </c>
      <c r="B2581" s="34" t="s">
        <v>9154</v>
      </c>
      <c r="C2581" s="35" t="s">
        <v>9155</v>
      </c>
      <c r="D2581" s="407"/>
      <c r="E2581" s="321">
        <f>+E2582</f>
        <v>0</v>
      </c>
      <c r="F2581" s="37"/>
      <c r="G2581" s="37"/>
      <c r="H2581" s="37"/>
      <c r="I2581" s="37"/>
      <c r="J2581" s="37"/>
      <c r="K2581" s="37"/>
      <c r="L2581" s="38"/>
    </row>
    <row r="2582" spans="1:12" x14ac:dyDescent="0.3">
      <c r="A2582" s="33" t="s">
        <v>5802</v>
      </c>
      <c r="B2582" s="39" t="s">
        <v>9156</v>
      </c>
      <c r="C2582" s="40" t="s">
        <v>9155</v>
      </c>
      <c r="D2582" s="278"/>
      <c r="E2582" s="271">
        <f>+E2583</f>
        <v>0</v>
      </c>
      <c r="F2582" s="37"/>
      <c r="G2582" s="37"/>
      <c r="H2582" s="37"/>
      <c r="I2582" s="37"/>
      <c r="J2582" s="37"/>
      <c r="K2582" s="37"/>
      <c r="L2582" s="38"/>
    </row>
    <row r="2583" spans="1:12" x14ac:dyDescent="0.3">
      <c r="A2583" s="85" t="s">
        <v>5803</v>
      </c>
      <c r="B2583" s="86" t="s">
        <v>1622</v>
      </c>
      <c r="C2583" s="87" t="s">
        <v>9155</v>
      </c>
      <c r="D2583" s="278"/>
      <c r="E2583" s="270">
        <f>+'Res pass e impegni plur'!E386</f>
        <v>0</v>
      </c>
      <c r="F2583" s="37" t="s">
        <v>7970</v>
      </c>
      <c r="G2583" s="37" t="s">
        <v>7959</v>
      </c>
      <c r="H2583" s="37" t="s">
        <v>5805</v>
      </c>
      <c r="I2583" s="37">
        <v>5</v>
      </c>
      <c r="J2583" s="37" t="s">
        <v>5805</v>
      </c>
      <c r="K2583" s="37" t="s">
        <v>6122</v>
      </c>
      <c r="L2583" s="38"/>
    </row>
    <row r="2584" spans="1:12" x14ac:dyDescent="0.3">
      <c r="A2584" s="33" t="s">
        <v>5801</v>
      </c>
      <c r="B2584" s="34" t="s">
        <v>9157</v>
      </c>
      <c r="C2584" s="35" t="s">
        <v>9158</v>
      </c>
      <c r="D2584" s="407"/>
      <c r="E2584" s="321">
        <f>+E2585</f>
        <v>0</v>
      </c>
      <c r="F2584" s="37"/>
      <c r="G2584" s="37"/>
      <c r="H2584" s="37"/>
      <c r="I2584" s="37"/>
      <c r="J2584" s="37"/>
      <c r="K2584" s="37"/>
      <c r="L2584" s="38"/>
    </row>
    <row r="2585" spans="1:12" x14ac:dyDescent="0.3">
      <c r="A2585" s="33" t="s">
        <v>5802</v>
      </c>
      <c r="B2585" s="39" t="s">
        <v>9159</v>
      </c>
      <c r="C2585" s="40" t="s">
        <v>9158</v>
      </c>
      <c r="D2585" s="278"/>
      <c r="E2585" s="271">
        <f>+E2586</f>
        <v>0</v>
      </c>
      <c r="F2585" s="37"/>
      <c r="G2585" s="37"/>
      <c r="H2585" s="37"/>
      <c r="I2585" s="37"/>
      <c r="J2585" s="37"/>
      <c r="K2585" s="37"/>
      <c r="L2585" s="38"/>
    </row>
    <row r="2586" spans="1:12" x14ac:dyDescent="0.3">
      <c r="A2586" s="85" t="s">
        <v>5803</v>
      </c>
      <c r="B2586" s="86" t="s">
        <v>2237</v>
      </c>
      <c r="C2586" s="87" t="s">
        <v>9158</v>
      </c>
      <c r="D2586" s="278"/>
      <c r="E2586" s="270">
        <f>+'Res pass e impegni plur'!E387</f>
        <v>0</v>
      </c>
      <c r="F2586" s="37" t="s">
        <v>7970</v>
      </c>
      <c r="G2586" s="37" t="s">
        <v>7959</v>
      </c>
      <c r="H2586" s="37" t="s">
        <v>5805</v>
      </c>
      <c r="I2586" s="37">
        <v>5</v>
      </c>
      <c r="J2586" s="37" t="s">
        <v>5805</v>
      </c>
      <c r="K2586" s="37" t="s">
        <v>6122</v>
      </c>
      <c r="L2586" s="38"/>
    </row>
    <row r="2587" spans="1:12" x14ac:dyDescent="0.3">
      <c r="A2587" s="27" t="s">
        <v>5800</v>
      </c>
      <c r="B2587" s="28" t="s">
        <v>9160</v>
      </c>
      <c r="C2587" s="29" t="s">
        <v>9161</v>
      </c>
      <c r="D2587" s="407"/>
      <c r="E2587" s="320">
        <f>+E2588+E2591</f>
        <v>0</v>
      </c>
      <c r="F2587" s="31"/>
      <c r="G2587" s="31"/>
      <c r="H2587" s="31"/>
      <c r="I2587" s="31"/>
      <c r="J2587" s="31"/>
      <c r="K2587" s="31"/>
      <c r="L2587" s="32"/>
    </row>
    <row r="2588" spans="1:12" x14ac:dyDescent="0.3">
      <c r="A2588" s="33" t="s">
        <v>5801</v>
      </c>
      <c r="B2588" s="34" t="s">
        <v>9162</v>
      </c>
      <c r="C2588" s="35" t="s">
        <v>9163</v>
      </c>
      <c r="D2588" s="407"/>
      <c r="E2588" s="321">
        <f>+E2589</f>
        <v>0</v>
      </c>
      <c r="F2588" s="37"/>
      <c r="G2588" s="37"/>
      <c r="H2588" s="37"/>
      <c r="I2588" s="37"/>
      <c r="J2588" s="37"/>
      <c r="K2588" s="37"/>
      <c r="L2588" s="38"/>
    </row>
    <row r="2589" spans="1:12" x14ac:dyDescent="0.3">
      <c r="A2589" s="33" t="s">
        <v>5802</v>
      </c>
      <c r="B2589" s="39" t="s">
        <v>9164</v>
      </c>
      <c r="C2589" s="40" t="s">
        <v>9163</v>
      </c>
      <c r="D2589" s="278"/>
      <c r="E2589" s="271">
        <f>+E2590</f>
        <v>0</v>
      </c>
      <c r="F2589" s="37"/>
      <c r="G2589" s="37"/>
      <c r="H2589" s="37"/>
      <c r="I2589" s="37"/>
      <c r="J2589" s="37"/>
      <c r="K2589" s="37"/>
      <c r="L2589" s="38"/>
    </row>
    <row r="2590" spans="1:12" x14ac:dyDescent="0.3">
      <c r="A2590" s="85" t="s">
        <v>5803</v>
      </c>
      <c r="B2590" s="86" t="s">
        <v>3223</v>
      </c>
      <c r="C2590" s="87" t="s">
        <v>9165</v>
      </c>
      <c r="D2590" s="278"/>
      <c r="E2590" s="270">
        <f>+'Res pass e impegni plur'!E1213</f>
        <v>0</v>
      </c>
      <c r="F2590" s="37" t="s">
        <v>7970</v>
      </c>
      <c r="G2590" s="37" t="s">
        <v>7959</v>
      </c>
      <c r="H2590" s="37" t="s">
        <v>5805</v>
      </c>
      <c r="I2590" s="37">
        <v>5</v>
      </c>
      <c r="J2590" s="37" t="s">
        <v>5805</v>
      </c>
      <c r="K2590" s="37" t="s">
        <v>6225</v>
      </c>
      <c r="L2590" s="38"/>
    </row>
    <row r="2591" spans="1:12" x14ac:dyDescent="0.3">
      <c r="A2591" s="33" t="s">
        <v>5801</v>
      </c>
      <c r="B2591" s="34" t="s">
        <v>9166</v>
      </c>
      <c r="C2591" s="35" t="s">
        <v>9167</v>
      </c>
      <c r="D2591" s="407"/>
      <c r="E2591" s="321">
        <f>+E2592</f>
        <v>0</v>
      </c>
      <c r="F2591" s="37"/>
      <c r="G2591" s="37"/>
      <c r="H2591" s="37"/>
      <c r="I2591" s="37"/>
      <c r="J2591" s="37"/>
      <c r="K2591" s="37"/>
      <c r="L2591" s="38"/>
    </row>
    <row r="2592" spans="1:12" x14ac:dyDescent="0.3">
      <c r="A2592" s="33" t="s">
        <v>5802</v>
      </c>
      <c r="B2592" s="39" t="s">
        <v>9168</v>
      </c>
      <c r="C2592" s="40" t="s">
        <v>9167</v>
      </c>
      <c r="D2592" s="278"/>
      <c r="E2592" s="271">
        <f>+E2593</f>
        <v>0</v>
      </c>
      <c r="F2592" s="37"/>
      <c r="G2592" s="37"/>
      <c r="H2592" s="37"/>
      <c r="I2592" s="37"/>
      <c r="J2592" s="37"/>
      <c r="K2592" s="37"/>
      <c r="L2592" s="38"/>
    </row>
    <row r="2593" spans="1:12" x14ac:dyDescent="0.3">
      <c r="A2593" s="85" t="s">
        <v>5803</v>
      </c>
      <c r="B2593" s="86" t="s">
        <v>1625</v>
      </c>
      <c r="C2593" s="87" t="s">
        <v>9169</v>
      </c>
      <c r="D2593" s="278"/>
      <c r="E2593" s="270">
        <f>+'Res pass e impegni plur'!E1214</f>
        <v>0</v>
      </c>
      <c r="F2593" s="37" t="s">
        <v>7970</v>
      </c>
      <c r="G2593" s="37" t="s">
        <v>7959</v>
      </c>
      <c r="H2593" s="37" t="s">
        <v>5805</v>
      </c>
      <c r="I2593" s="37">
        <v>5</v>
      </c>
      <c r="J2593" s="37" t="s">
        <v>5805</v>
      </c>
      <c r="K2593" s="37" t="s">
        <v>6225</v>
      </c>
      <c r="L2593" s="38"/>
    </row>
    <row r="2594" spans="1:12" x14ac:dyDescent="0.3">
      <c r="A2594" s="27" t="s">
        <v>5800</v>
      </c>
      <c r="B2594" s="28" t="s">
        <v>9170</v>
      </c>
      <c r="C2594" s="29" t="s">
        <v>9171</v>
      </c>
      <c r="D2594" s="407"/>
      <c r="E2594" s="320">
        <f>+E2595+E2598+E2601+E2604+E2608</f>
        <v>0</v>
      </c>
      <c r="F2594" s="31"/>
      <c r="G2594" s="31"/>
      <c r="H2594" s="31"/>
      <c r="I2594" s="31"/>
      <c r="J2594" s="31"/>
      <c r="K2594" s="31"/>
      <c r="L2594" s="32"/>
    </row>
    <row r="2595" spans="1:12" x14ac:dyDescent="0.3">
      <c r="A2595" s="33" t="s">
        <v>5801</v>
      </c>
      <c r="B2595" s="34" t="s">
        <v>9172</v>
      </c>
      <c r="C2595" s="35" t="s">
        <v>9173</v>
      </c>
      <c r="D2595" s="407"/>
      <c r="E2595" s="321">
        <f>+E2596</f>
        <v>0</v>
      </c>
      <c r="F2595" s="37"/>
      <c r="G2595" s="37"/>
      <c r="H2595" s="37"/>
      <c r="I2595" s="37"/>
      <c r="J2595" s="37"/>
      <c r="K2595" s="37"/>
      <c r="L2595" s="38"/>
    </row>
    <row r="2596" spans="1:12" x14ac:dyDescent="0.3">
      <c r="A2596" s="33" t="s">
        <v>5802</v>
      </c>
      <c r="B2596" s="39" t="s">
        <v>9174</v>
      </c>
      <c r="C2596" s="40" t="s">
        <v>9173</v>
      </c>
      <c r="D2596" s="278"/>
      <c r="E2596" s="271">
        <f>+E2597</f>
        <v>0</v>
      </c>
      <c r="F2596" s="37"/>
      <c r="G2596" s="37"/>
      <c r="H2596" s="37"/>
      <c r="I2596" s="37"/>
      <c r="J2596" s="37"/>
      <c r="K2596" s="37"/>
      <c r="L2596" s="38"/>
    </row>
    <row r="2597" spans="1:12" x14ac:dyDescent="0.3">
      <c r="A2597" s="85" t="s">
        <v>5803</v>
      </c>
      <c r="B2597" s="86" t="s">
        <v>9175</v>
      </c>
      <c r="C2597" s="87" t="s">
        <v>9173</v>
      </c>
      <c r="D2597" s="278"/>
      <c r="E2597" s="270">
        <f>+'Res pass e impegni plur'!E1156</f>
        <v>0</v>
      </c>
      <c r="F2597" s="37" t="s">
        <v>7970</v>
      </c>
      <c r="G2597" s="37" t="s">
        <v>7959</v>
      </c>
      <c r="H2597" s="37" t="s">
        <v>5805</v>
      </c>
      <c r="I2597" s="37">
        <v>5</v>
      </c>
      <c r="J2597" s="37" t="s">
        <v>5805</v>
      </c>
      <c r="K2597" s="37" t="s">
        <v>6122</v>
      </c>
      <c r="L2597" s="38"/>
    </row>
    <row r="2598" spans="1:12" x14ac:dyDescent="0.3">
      <c r="A2598" s="33" t="s">
        <v>5801</v>
      </c>
      <c r="B2598" s="34" t="s">
        <v>9176</v>
      </c>
      <c r="C2598" s="35" t="s">
        <v>1513</v>
      </c>
      <c r="D2598" s="407"/>
      <c r="E2598" s="321">
        <f>+E2599</f>
        <v>0</v>
      </c>
      <c r="F2598" s="37"/>
      <c r="G2598" s="37"/>
      <c r="H2598" s="37"/>
      <c r="I2598" s="37"/>
      <c r="J2598" s="37"/>
      <c r="K2598" s="37"/>
      <c r="L2598" s="38"/>
    </row>
    <row r="2599" spans="1:12" x14ac:dyDescent="0.3">
      <c r="A2599" s="33" t="s">
        <v>5802</v>
      </c>
      <c r="B2599" s="39" t="s">
        <v>9177</v>
      </c>
      <c r="C2599" s="40" t="s">
        <v>1513</v>
      </c>
      <c r="D2599" s="278"/>
      <c r="E2599" s="271">
        <f>+E2600</f>
        <v>0</v>
      </c>
      <c r="F2599" s="37"/>
      <c r="G2599" s="37"/>
      <c r="H2599" s="37"/>
      <c r="I2599" s="37"/>
      <c r="J2599" s="37"/>
      <c r="K2599" s="37"/>
      <c r="L2599" s="38"/>
    </row>
    <row r="2600" spans="1:12" x14ac:dyDescent="0.3">
      <c r="A2600" s="85" t="s">
        <v>5803</v>
      </c>
      <c r="B2600" s="86" t="s">
        <v>9178</v>
      </c>
      <c r="C2600" s="87" t="s">
        <v>1513</v>
      </c>
      <c r="D2600" s="278"/>
      <c r="E2600" s="270">
        <f>+'Res pass e impegni plur'!E1160</f>
        <v>0</v>
      </c>
      <c r="F2600" s="37" t="s">
        <v>7970</v>
      </c>
      <c r="G2600" s="37" t="s">
        <v>7959</v>
      </c>
      <c r="H2600" s="37" t="s">
        <v>5805</v>
      </c>
      <c r="I2600" s="37">
        <v>5</v>
      </c>
      <c r="J2600" s="37" t="s">
        <v>5805</v>
      </c>
      <c r="K2600" s="37" t="s">
        <v>6122</v>
      </c>
      <c r="L2600" s="38"/>
    </row>
    <row r="2601" spans="1:12" x14ac:dyDescent="0.3">
      <c r="A2601" s="33" t="s">
        <v>5801</v>
      </c>
      <c r="B2601" s="34" t="s">
        <v>9179</v>
      </c>
      <c r="C2601" s="35" t="s">
        <v>1518</v>
      </c>
      <c r="D2601" s="407"/>
      <c r="E2601" s="321">
        <f>+E2602</f>
        <v>0</v>
      </c>
      <c r="F2601" s="37"/>
      <c r="G2601" s="37"/>
      <c r="H2601" s="37"/>
      <c r="I2601" s="37"/>
      <c r="J2601" s="37"/>
      <c r="K2601" s="37"/>
      <c r="L2601" s="38"/>
    </row>
    <row r="2602" spans="1:12" x14ac:dyDescent="0.3">
      <c r="A2602" s="33" t="s">
        <v>5802</v>
      </c>
      <c r="B2602" s="39" t="s">
        <v>9180</v>
      </c>
      <c r="C2602" s="40" t="s">
        <v>1518</v>
      </c>
      <c r="D2602" s="278"/>
      <c r="E2602" s="271">
        <f>+E2603</f>
        <v>0</v>
      </c>
      <c r="F2602" s="37"/>
      <c r="G2602" s="37"/>
      <c r="H2602" s="37"/>
      <c r="I2602" s="37"/>
      <c r="J2602" s="37"/>
      <c r="K2602" s="37"/>
      <c r="L2602" s="38"/>
    </row>
    <row r="2603" spans="1:12" x14ac:dyDescent="0.3">
      <c r="A2603" s="85" t="s">
        <v>5803</v>
      </c>
      <c r="B2603" s="86" t="s">
        <v>9181</v>
      </c>
      <c r="C2603" s="87" t="s">
        <v>1518</v>
      </c>
      <c r="D2603" s="278"/>
      <c r="E2603" s="270">
        <f>+'Res pass e impegni plur'!E1163</f>
        <v>0</v>
      </c>
      <c r="F2603" s="37" t="s">
        <v>7970</v>
      </c>
      <c r="G2603" s="37" t="s">
        <v>7959</v>
      </c>
      <c r="H2603" s="37" t="s">
        <v>5805</v>
      </c>
      <c r="I2603" s="37">
        <v>5</v>
      </c>
      <c r="J2603" s="37" t="s">
        <v>5805</v>
      </c>
      <c r="K2603" s="37" t="s">
        <v>6122</v>
      </c>
      <c r="L2603" s="38"/>
    </row>
    <row r="2604" spans="1:12" s="50" customFormat="1" x14ac:dyDescent="0.3">
      <c r="A2604" s="33" t="s">
        <v>5801</v>
      </c>
      <c r="B2604" s="34" t="s">
        <v>9182</v>
      </c>
      <c r="C2604" s="35" t="s">
        <v>9183</v>
      </c>
      <c r="D2604" s="407"/>
      <c r="E2604" s="321">
        <f>+E2605</f>
        <v>0</v>
      </c>
      <c r="L2604" s="38"/>
    </row>
    <row r="2605" spans="1:12" s="50" customFormat="1" x14ac:dyDescent="0.3">
      <c r="A2605" s="33" t="s">
        <v>5802</v>
      </c>
      <c r="B2605" s="39" t="s">
        <v>9184</v>
      </c>
      <c r="C2605" s="40" t="s">
        <v>9185</v>
      </c>
      <c r="D2605" s="278"/>
      <c r="E2605" s="271">
        <f>+E2606+E2607</f>
        <v>0</v>
      </c>
      <c r="L2605" s="51"/>
    </row>
    <row r="2606" spans="1:12" s="50" customFormat="1" ht="22.5" customHeight="1" x14ac:dyDescent="0.3">
      <c r="A2606" s="85" t="s">
        <v>5803</v>
      </c>
      <c r="B2606" s="86" t="s">
        <v>9186</v>
      </c>
      <c r="C2606" s="87" t="s">
        <v>9187</v>
      </c>
      <c r="D2606" s="278"/>
      <c r="E2606" s="270"/>
      <c r="F2606" s="37" t="s">
        <v>7970</v>
      </c>
      <c r="G2606" s="37" t="s">
        <v>7959</v>
      </c>
      <c r="H2606" s="37" t="s">
        <v>5805</v>
      </c>
      <c r="I2606" s="37">
        <v>5</v>
      </c>
      <c r="J2606" s="37" t="s">
        <v>5805</v>
      </c>
      <c r="K2606" s="37" t="s">
        <v>6122</v>
      </c>
      <c r="L2606" s="38"/>
    </row>
    <row r="2607" spans="1:12" s="50" customFormat="1" x14ac:dyDescent="0.3">
      <c r="A2607" s="85" t="s">
        <v>5803</v>
      </c>
      <c r="B2607" s="86" t="s">
        <v>9188</v>
      </c>
      <c r="C2607" s="87" t="s">
        <v>9189</v>
      </c>
      <c r="D2607" s="278"/>
      <c r="E2607" s="270">
        <f>+'Res pass e impegni plur'!E1157</f>
        <v>0</v>
      </c>
      <c r="F2607" s="37" t="s">
        <v>7970</v>
      </c>
      <c r="G2607" s="37" t="s">
        <v>7959</v>
      </c>
      <c r="H2607" s="37" t="s">
        <v>5805</v>
      </c>
      <c r="I2607" s="37">
        <v>5</v>
      </c>
      <c r="J2607" s="37" t="s">
        <v>5805</v>
      </c>
      <c r="K2607" s="37" t="s">
        <v>6122</v>
      </c>
      <c r="L2607" s="38"/>
    </row>
    <row r="2608" spans="1:12" s="50" customFormat="1" x14ac:dyDescent="0.3">
      <c r="A2608" s="33" t="s">
        <v>5801</v>
      </c>
      <c r="B2608" s="34" t="s">
        <v>9190</v>
      </c>
      <c r="C2608" s="35" t="s">
        <v>9191</v>
      </c>
      <c r="D2608" s="407"/>
      <c r="E2608" s="321">
        <f>+E2609</f>
        <v>0</v>
      </c>
      <c r="F2608" s="37"/>
      <c r="G2608" s="37"/>
      <c r="H2608" s="37"/>
      <c r="I2608" s="37"/>
      <c r="J2608" s="37"/>
      <c r="K2608" s="37"/>
      <c r="L2608" s="38"/>
    </row>
    <row r="2609" spans="1:12" s="50" customFormat="1" x14ac:dyDescent="0.3">
      <c r="A2609" s="33" t="s">
        <v>5802</v>
      </c>
      <c r="B2609" s="39" t="s">
        <v>9192</v>
      </c>
      <c r="C2609" s="40" t="s">
        <v>9191</v>
      </c>
      <c r="D2609" s="278"/>
      <c r="E2609" s="271">
        <f>+E2610</f>
        <v>0</v>
      </c>
      <c r="F2609" s="37"/>
      <c r="G2609" s="37"/>
      <c r="H2609" s="37"/>
      <c r="I2609" s="37"/>
      <c r="J2609" s="37"/>
      <c r="K2609" s="37"/>
      <c r="L2609" s="38"/>
    </row>
    <row r="2610" spans="1:12" s="50" customFormat="1" x14ac:dyDescent="0.3">
      <c r="A2610" s="85" t="s">
        <v>5803</v>
      </c>
      <c r="B2610" s="86" t="s">
        <v>9193</v>
      </c>
      <c r="C2610" s="87" t="s">
        <v>9191</v>
      </c>
      <c r="D2610" s="278"/>
      <c r="E2610" s="270">
        <f>+'Res pass e impegni plur'!E1158</f>
        <v>0</v>
      </c>
      <c r="F2610" s="37" t="s">
        <v>7970</v>
      </c>
      <c r="G2610" s="37" t="s">
        <v>7959</v>
      </c>
      <c r="H2610" s="37" t="s">
        <v>5805</v>
      </c>
      <c r="I2610" s="37">
        <v>5</v>
      </c>
      <c r="J2610" s="37" t="s">
        <v>5805</v>
      </c>
      <c r="K2610" s="37" t="s">
        <v>6122</v>
      </c>
      <c r="L2610" s="38"/>
    </row>
    <row r="2611" spans="1:12" x14ac:dyDescent="0.3">
      <c r="A2611" s="27" t="s">
        <v>5800</v>
      </c>
      <c r="B2611" s="28" t="s">
        <v>9194</v>
      </c>
      <c r="C2611" s="29" t="s">
        <v>9195</v>
      </c>
      <c r="D2611" s="407"/>
      <c r="E2611" s="320">
        <f>+E2612+E2615+E2618</f>
        <v>0</v>
      </c>
      <c r="F2611" s="31"/>
      <c r="G2611" s="31"/>
      <c r="H2611" s="31"/>
      <c r="I2611" s="31"/>
      <c r="J2611" s="31"/>
      <c r="K2611" s="31"/>
      <c r="L2611" s="32"/>
    </row>
    <row r="2612" spans="1:12" x14ac:dyDescent="0.3">
      <c r="A2612" s="33" t="s">
        <v>5801</v>
      </c>
      <c r="B2612" s="34" t="s">
        <v>9196</v>
      </c>
      <c r="C2612" s="35" t="s">
        <v>9197</v>
      </c>
      <c r="D2612" s="407"/>
      <c r="E2612" s="321">
        <f>+E2613</f>
        <v>0</v>
      </c>
      <c r="F2612" s="37"/>
      <c r="G2612" s="37"/>
      <c r="H2612" s="37"/>
      <c r="I2612" s="37"/>
      <c r="J2612" s="37"/>
      <c r="K2612" s="37"/>
      <c r="L2612" s="38"/>
    </row>
    <row r="2613" spans="1:12" x14ac:dyDescent="0.3">
      <c r="A2613" s="33" t="s">
        <v>5802</v>
      </c>
      <c r="B2613" s="39" t="s">
        <v>9198</v>
      </c>
      <c r="C2613" s="40" t="s">
        <v>9197</v>
      </c>
      <c r="D2613" s="278"/>
      <c r="E2613" s="271">
        <f>+E2614</f>
        <v>0</v>
      </c>
      <c r="F2613" s="37"/>
      <c r="G2613" s="37"/>
      <c r="H2613" s="37"/>
      <c r="I2613" s="37"/>
      <c r="J2613" s="37"/>
      <c r="K2613" s="37"/>
      <c r="L2613" s="38"/>
    </row>
    <row r="2614" spans="1:12" x14ac:dyDescent="0.3">
      <c r="A2614" s="85" t="s">
        <v>5803</v>
      </c>
      <c r="B2614" s="86" t="s">
        <v>9199</v>
      </c>
      <c r="C2614" s="87" t="s">
        <v>9197</v>
      </c>
      <c r="D2614" s="278"/>
      <c r="E2614" s="270"/>
      <c r="F2614" s="37" t="s">
        <v>7970</v>
      </c>
      <c r="G2614" s="37" t="s">
        <v>7959</v>
      </c>
      <c r="H2614" s="37" t="s">
        <v>5805</v>
      </c>
      <c r="I2614" s="37">
        <v>5</v>
      </c>
      <c r="J2614" s="37" t="s">
        <v>5805</v>
      </c>
      <c r="K2614" s="37" t="s">
        <v>6122</v>
      </c>
      <c r="L2614" s="38"/>
    </row>
    <row r="2615" spans="1:12" x14ac:dyDescent="0.3">
      <c r="A2615" s="33" t="s">
        <v>5801</v>
      </c>
      <c r="B2615" s="34" t="s">
        <v>9200</v>
      </c>
      <c r="C2615" s="35" t="s">
        <v>9201</v>
      </c>
      <c r="D2615" s="407"/>
      <c r="E2615" s="321">
        <f>+E2616</f>
        <v>0</v>
      </c>
      <c r="F2615" s="37"/>
      <c r="G2615" s="37"/>
      <c r="H2615" s="37"/>
      <c r="I2615" s="37"/>
      <c r="J2615" s="37"/>
      <c r="K2615" s="37"/>
      <c r="L2615" s="38"/>
    </row>
    <row r="2616" spans="1:12" x14ac:dyDescent="0.3">
      <c r="A2616" s="33" t="s">
        <v>5802</v>
      </c>
      <c r="B2616" s="39" t="s">
        <v>9202</v>
      </c>
      <c r="C2616" s="40" t="s">
        <v>9201</v>
      </c>
      <c r="D2616" s="278"/>
      <c r="E2616" s="271">
        <f>+E2617</f>
        <v>0</v>
      </c>
      <c r="F2616" s="37"/>
      <c r="G2616" s="37"/>
      <c r="H2616" s="37"/>
      <c r="I2616" s="37"/>
      <c r="J2616" s="37"/>
      <c r="K2616" s="37"/>
      <c r="L2616" s="38"/>
    </row>
    <row r="2617" spans="1:12" x14ac:dyDescent="0.3">
      <c r="A2617" s="85" t="s">
        <v>5803</v>
      </c>
      <c r="B2617" s="86" t="s">
        <v>9203</v>
      </c>
      <c r="C2617" s="87" t="s">
        <v>9201</v>
      </c>
      <c r="D2617" s="278"/>
      <c r="E2617" s="270"/>
      <c r="F2617" s="37" t="s">
        <v>7970</v>
      </c>
      <c r="G2617" s="37" t="s">
        <v>7959</v>
      </c>
      <c r="H2617" s="37" t="s">
        <v>5805</v>
      </c>
      <c r="I2617" s="37">
        <v>5</v>
      </c>
      <c r="J2617" s="37" t="s">
        <v>5805</v>
      </c>
      <c r="K2617" s="37" t="s">
        <v>6122</v>
      </c>
      <c r="L2617" s="38"/>
    </row>
    <row r="2618" spans="1:12" x14ac:dyDescent="0.3">
      <c r="A2618" s="33" t="s">
        <v>5801</v>
      </c>
      <c r="B2618" s="34" t="s">
        <v>9204</v>
      </c>
      <c r="C2618" s="35" t="s">
        <v>9205</v>
      </c>
      <c r="D2618" s="407"/>
      <c r="E2618" s="321">
        <f>+E2619</f>
        <v>0</v>
      </c>
      <c r="F2618" s="37"/>
      <c r="G2618" s="37"/>
      <c r="H2618" s="37"/>
      <c r="I2618" s="37"/>
      <c r="J2618" s="37"/>
      <c r="K2618" s="37"/>
      <c r="L2618" s="38"/>
    </row>
    <row r="2619" spans="1:12" x14ac:dyDescent="0.3">
      <c r="A2619" s="33" t="s">
        <v>5802</v>
      </c>
      <c r="B2619" s="39" t="s">
        <v>9206</v>
      </c>
      <c r="C2619" s="40" t="s">
        <v>9205</v>
      </c>
      <c r="D2619" s="278"/>
      <c r="E2619" s="271">
        <f>+E2620</f>
        <v>0</v>
      </c>
      <c r="F2619" s="37"/>
      <c r="G2619" s="37"/>
      <c r="H2619" s="37"/>
      <c r="I2619" s="37"/>
      <c r="J2619" s="37"/>
      <c r="K2619" s="37"/>
      <c r="L2619" s="38"/>
    </row>
    <row r="2620" spans="1:12" x14ac:dyDescent="0.3">
      <c r="A2620" s="85" t="s">
        <v>5803</v>
      </c>
      <c r="B2620" s="86" t="s">
        <v>5675</v>
      </c>
      <c r="C2620" s="87" t="s">
        <v>9205</v>
      </c>
      <c r="D2620" s="270">
        <f>+'Res att e accert plur'!G248</f>
        <v>0</v>
      </c>
      <c r="E2620" s="270">
        <f>+'Res pass e impegni plur'!E395</f>
        <v>0</v>
      </c>
      <c r="F2620" s="37" t="s">
        <v>7970</v>
      </c>
      <c r="G2620" s="37" t="s">
        <v>7959</v>
      </c>
      <c r="H2620" s="37" t="s">
        <v>5805</v>
      </c>
      <c r="I2620" s="37">
        <v>5</v>
      </c>
      <c r="J2620" s="37" t="s">
        <v>5805</v>
      </c>
      <c r="K2620" s="37" t="s">
        <v>6122</v>
      </c>
      <c r="L2620" s="38"/>
    </row>
    <row r="2621" spans="1:12" s="50" customFormat="1" x14ac:dyDescent="0.3">
      <c r="A2621" s="33" t="s">
        <v>5805</v>
      </c>
      <c r="B2621" s="48" t="s">
        <v>5805</v>
      </c>
      <c r="C2621" s="49" t="s">
        <v>5805</v>
      </c>
      <c r="D2621" s="409"/>
      <c r="E2621" s="271"/>
      <c r="F2621" s="37"/>
      <c r="G2621" s="37"/>
      <c r="H2621" s="37"/>
      <c r="I2621" s="37"/>
      <c r="J2621" s="37"/>
      <c r="K2621" s="37"/>
      <c r="L2621" s="38"/>
    </row>
    <row r="2622" spans="1:12" x14ac:dyDescent="0.3">
      <c r="A2622" s="21" t="s">
        <v>5799</v>
      </c>
      <c r="B2622" s="22" t="s">
        <v>9207</v>
      </c>
      <c r="C2622" s="23" t="s">
        <v>9208</v>
      </c>
      <c r="D2622" s="406"/>
      <c r="E2622" s="322">
        <f>+E2623+E2636</f>
        <v>0</v>
      </c>
      <c r="F2622" s="25"/>
      <c r="G2622" s="25"/>
      <c r="H2622" s="25"/>
      <c r="I2622" s="25"/>
      <c r="J2622" s="25"/>
      <c r="K2622" s="25"/>
      <c r="L2622" s="26"/>
    </row>
    <row r="2623" spans="1:12" x14ac:dyDescent="0.3">
      <c r="A2623" s="27" t="s">
        <v>5800</v>
      </c>
      <c r="B2623" s="28" t="s">
        <v>9209</v>
      </c>
      <c r="C2623" s="29" t="s">
        <v>9210</v>
      </c>
      <c r="D2623" s="407"/>
      <c r="E2623" s="320">
        <f>+E2624+E2627+E2630+E2633</f>
        <v>0</v>
      </c>
      <c r="F2623" s="31"/>
      <c r="G2623" s="31"/>
      <c r="H2623" s="31"/>
      <c r="I2623" s="31"/>
      <c r="J2623" s="31"/>
      <c r="K2623" s="31"/>
      <c r="L2623" s="32"/>
    </row>
    <row r="2624" spans="1:12" x14ac:dyDescent="0.3">
      <c r="A2624" s="33" t="s">
        <v>5801</v>
      </c>
      <c r="B2624" s="34" t="s">
        <v>9211</v>
      </c>
      <c r="C2624" s="35" t="s">
        <v>1650</v>
      </c>
      <c r="D2624" s="407"/>
      <c r="E2624" s="321">
        <f>+E2625</f>
        <v>0</v>
      </c>
      <c r="F2624" s="37"/>
      <c r="G2624" s="37"/>
      <c r="H2624" s="37"/>
      <c r="I2624" s="37"/>
      <c r="J2624" s="37"/>
      <c r="K2624" s="37"/>
      <c r="L2624" s="38"/>
    </row>
    <row r="2625" spans="1:12" x14ac:dyDescent="0.3">
      <c r="A2625" s="33" t="s">
        <v>5802</v>
      </c>
      <c r="B2625" s="39" t="s">
        <v>9212</v>
      </c>
      <c r="C2625" s="40" t="s">
        <v>1650</v>
      </c>
      <c r="D2625" s="278"/>
      <c r="E2625" s="271">
        <f>+E2626</f>
        <v>0</v>
      </c>
      <c r="F2625" s="37"/>
      <c r="G2625" s="37"/>
      <c r="H2625" s="37"/>
      <c r="I2625" s="37"/>
      <c r="J2625" s="37"/>
      <c r="K2625" s="37"/>
      <c r="L2625" s="38"/>
    </row>
    <row r="2626" spans="1:12" x14ac:dyDescent="0.3">
      <c r="A2626" s="85" t="s">
        <v>5803</v>
      </c>
      <c r="B2626" s="86" t="s">
        <v>1651</v>
      </c>
      <c r="C2626" s="87" t="s">
        <v>1650</v>
      </c>
      <c r="D2626" s="278"/>
      <c r="E2626" s="270">
        <f>+'Res pass e impegni plur'!E15</f>
        <v>0</v>
      </c>
      <c r="F2626" s="37" t="s">
        <v>7970</v>
      </c>
      <c r="G2626" s="37" t="s">
        <v>7959</v>
      </c>
      <c r="H2626" s="37" t="s">
        <v>5805</v>
      </c>
      <c r="I2626" s="37">
        <v>5</v>
      </c>
      <c r="J2626" s="37" t="s">
        <v>5805</v>
      </c>
      <c r="K2626" s="37" t="s">
        <v>6220</v>
      </c>
      <c r="L2626" s="38"/>
    </row>
    <row r="2627" spans="1:12" x14ac:dyDescent="0.3">
      <c r="A2627" s="33" t="s">
        <v>5801</v>
      </c>
      <c r="B2627" s="34" t="s">
        <v>9213</v>
      </c>
      <c r="C2627" s="35" t="s">
        <v>9214</v>
      </c>
      <c r="D2627" s="407"/>
      <c r="E2627" s="321">
        <f>+E2628</f>
        <v>0</v>
      </c>
      <c r="F2627" s="37"/>
      <c r="G2627" s="37"/>
      <c r="H2627" s="37"/>
      <c r="I2627" s="37"/>
      <c r="J2627" s="37"/>
      <c r="K2627" s="37"/>
      <c r="L2627" s="38"/>
    </row>
    <row r="2628" spans="1:12" x14ac:dyDescent="0.3">
      <c r="A2628" s="33" t="s">
        <v>5802</v>
      </c>
      <c r="B2628" s="39" t="s">
        <v>9215</v>
      </c>
      <c r="C2628" s="40" t="s">
        <v>9214</v>
      </c>
      <c r="D2628" s="278"/>
      <c r="E2628" s="271">
        <f>+E2629</f>
        <v>0</v>
      </c>
      <c r="F2628" s="37"/>
      <c r="G2628" s="37"/>
      <c r="H2628" s="37"/>
      <c r="I2628" s="37"/>
      <c r="J2628" s="37"/>
      <c r="K2628" s="37"/>
      <c r="L2628" s="38"/>
    </row>
    <row r="2629" spans="1:12" x14ac:dyDescent="0.3">
      <c r="A2629" s="85" t="s">
        <v>5803</v>
      </c>
      <c r="B2629" s="86" t="s">
        <v>1653</v>
      </c>
      <c r="C2629" s="87" t="s">
        <v>9214</v>
      </c>
      <c r="D2629" s="278"/>
      <c r="E2629" s="270">
        <f>+'Res pass e impegni plur'!E16</f>
        <v>0</v>
      </c>
      <c r="F2629" s="37" t="s">
        <v>7970</v>
      </c>
      <c r="G2629" s="37" t="s">
        <v>7959</v>
      </c>
      <c r="H2629" s="37" t="s">
        <v>5805</v>
      </c>
      <c r="I2629" s="37">
        <v>5</v>
      </c>
      <c r="J2629" s="37" t="s">
        <v>5805</v>
      </c>
      <c r="K2629" s="37" t="s">
        <v>6220</v>
      </c>
      <c r="L2629" s="38"/>
    </row>
    <row r="2630" spans="1:12" x14ac:dyDescent="0.3">
      <c r="A2630" s="33" t="s">
        <v>5801</v>
      </c>
      <c r="B2630" s="34" t="s">
        <v>9216</v>
      </c>
      <c r="C2630" s="35" t="s">
        <v>1654</v>
      </c>
      <c r="D2630" s="407"/>
      <c r="E2630" s="321">
        <f>+E2631</f>
        <v>0</v>
      </c>
      <c r="F2630" s="37"/>
      <c r="G2630" s="37"/>
      <c r="H2630" s="37"/>
      <c r="I2630" s="37"/>
      <c r="J2630" s="37"/>
      <c r="K2630" s="37"/>
      <c r="L2630" s="38"/>
    </row>
    <row r="2631" spans="1:12" x14ac:dyDescent="0.3">
      <c r="A2631" s="33" t="s">
        <v>5802</v>
      </c>
      <c r="B2631" s="39" t="s">
        <v>9217</v>
      </c>
      <c r="C2631" s="40" t="s">
        <v>1654</v>
      </c>
      <c r="D2631" s="278"/>
      <c r="E2631" s="271">
        <f>+E2632</f>
        <v>0</v>
      </c>
      <c r="F2631" s="37"/>
      <c r="G2631" s="37"/>
      <c r="H2631" s="37"/>
      <c r="I2631" s="37"/>
      <c r="J2631" s="37"/>
      <c r="K2631" s="37"/>
      <c r="L2631" s="38"/>
    </row>
    <row r="2632" spans="1:12" x14ac:dyDescent="0.3">
      <c r="A2632" s="85" t="s">
        <v>5803</v>
      </c>
      <c r="B2632" s="86" t="s">
        <v>1655</v>
      </c>
      <c r="C2632" s="87" t="s">
        <v>1654</v>
      </c>
      <c r="D2632" s="278"/>
      <c r="E2632" s="270">
        <f>+'Res pass e impegni plur'!E17</f>
        <v>0</v>
      </c>
      <c r="F2632" s="37" t="s">
        <v>7970</v>
      </c>
      <c r="G2632" s="37" t="s">
        <v>7959</v>
      </c>
      <c r="H2632" s="37" t="s">
        <v>5805</v>
      </c>
      <c r="I2632" s="37">
        <v>5</v>
      </c>
      <c r="J2632" s="37" t="s">
        <v>5805</v>
      </c>
      <c r="K2632" s="37" t="s">
        <v>6220</v>
      </c>
      <c r="L2632" s="38"/>
    </row>
    <row r="2633" spans="1:12" x14ac:dyDescent="0.3">
      <c r="A2633" s="33" t="s">
        <v>5801</v>
      </c>
      <c r="B2633" s="34" t="s">
        <v>9218</v>
      </c>
      <c r="C2633" s="35" t="s">
        <v>1656</v>
      </c>
      <c r="D2633" s="407"/>
      <c r="E2633" s="321">
        <f>+E2634</f>
        <v>0</v>
      </c>
      <c r="F2633" s="37"/>
      <c r="G2633" s="37"/>
      <c r="H2633" s="37"/>
      <c r="I2633" s="37"/>
      <c r="J2633" s="37"/>
      <c r="K2633" s="37"/>
      <c r="L2633" s="38"/>
    </row>
    <row r="2634" spans="1:12" x14ac:dyDescent="0.3">
      <c r="A2634" s="33" t="s">
        <v>5802</v>
      </c>
      <c r="B2634" s="39" t="s">
        <v>9219</v>
      </c>
      <c r="C2634" s="40" t="s">
        <v>1656</v>
      </c>
      <c r="D2634" s="278"/>
      <c r="E2634" s="271">
        <f>+E2635</f>
        <v>0</v>
      </c>
      <c r="F2634" s="37"/>
      <c r="G2634" s="37"/>
      <c r="H2634" s="37"/>
      <c r="I2634" s="37"/>
      <c r="J2634" s="37"/>
      <c r="K2634" s="37"/>
      <c r="L2634" s="38"/>
    </row>
    <row r="2635" spans="1:12" x14ac:dyDescent="0.3">
      <c r="A2635" s="85" t="s">
        <v>5803</v>
      </c>
      <c r="B2635" s="86" t="s">
        <v>1657</v>
      </c>
      <c r="C2635" s="87" t="s">
        <v>1656</v>
      </c>
      <c r="D2635" s="278"/>
      <c r="E2635" s="270">
        <f>+'Res pass e impegni plur'!E18</f>
        <v>0</v>
      </c>
      <c r="F2635" s="37" t="s">
        <v>7970</v>
      </c>
      <c r="G2635" s="37" t="s">
        <v>7959</v>
      </c>
      <c r="H2635" s="37" t="s">
        <v>5805</v>
      </c>
      <c r="I2635" s="37">
        <v>5</v>
      </c>
      <c r="J2635" s="37" t="s">
        <v>5805</v>
      </c>
      <c r="K2635" s="37" t="s">
        <v>6220</v>
      </c>
      <c r="L2635" s="38"/>
    </row>
    <row r="2636" spans="1:12" x14ac:dyDescent="0.3">
      <c r="A2636" s="27" t="s">
        <v>5800</v>
      </c>
      <c r="B2636" s="28" t="s">
        <v>9220</v>
      </c>
      <c r="C2636" s="29" t="s">
        <v>9221</v>
      </c>
      <c r="D2636" s="407"/>
      <c r="E2636" s="320">
        <f>+E2637+E2644</f>
        <v>0</v>
      </c>
      <c r="F2636" s="31"/>
      <c r="G2636" s="31"/>
      <c r="H2636" s="31"/>
      <c r="I2636" s="31"/>
      <c r="J2636" s="31"/>
      <c r="K2636" s="31"/>
      <c r="L2636" s="32"/>
    </row>
    <row r="2637" spans="1:12" x14ac:dyDescent="0.3">
      <c r="A2637" s="33" t="s">
        <v>5801</v>
      </c>
      <c r="B2637" s="34" t="s">
        <v>9222</v>
      </c>
      <c r="C2637" s="35" t="s">
        <v>1514</v>
      </c>
      <c r="D2637" s="407"/>
      <c r="E2637" s="321">
        <f>+E2638+E2640+E2642</f>
        <v>0</v>
      </c>
      <c r="F2637" s="37"/>
      <c r="G2637" s="37"/>
      <c r="H2637" s="37"/>
      <c r="I2637" s="37"/>
      <c r="J2637" s="37"/>
      <c r="K2637" s="37"/>
      <c r="L2637" s="38"/>
    </row>
    <row r="2638" spans="1:12" ht="24.75" customHeight="1" x14ac:dyDescent="0.3">
      <c r="A2638" s="33" t="s">
        <v>5802</v>
      </c>
      <c r="B2638" s="39" t="s">
        <v>9223</v>
      </c>
      <c r="C2638" s="40" t="s">
        <v>1514</v>
      </c>
      <c r="D2638" s="278"/>
      <c r="E2638" s="271">
        <f>+E2639</f>
        <v>0</v>
      </c>
      <c r="F2638" s="37"/>
      <c r="G2638" s="37"/>
      <c r="H2638" s="37"/>
      <c r="I2638" s="37"/>
      <c r="J2638" s="37"/>
      <c r="K2638" s="37"/>
      <c r="L2638" s="38"/>
    </row>
    <row r="2639" spans="1:12" x14ac:dyDescent="0.3">
      <c r="A2639" s="85" t="s">
        <v>5803</v>
      </c>
      <c r="B2639" s="86" t="s">
        <v>9224</v>
      </c>
      <c r="C2639" s="87" t="s">
        <v>1514</v>
      </c>
      <c r="D2639" s="278"/>
      <c r="E2639" s="270"/>
      <c r="F2639" s="37" t="s">
        <v>7970</v>
      </c>
      <c r="G2639" s="37" t="s">
        <v>7959</v>
      </c>
      <c r="H2639" s="37" t="s">
        <v>5805</v>
      </c>
      <c r="I2639" s="37">
        <v>5</v>
      </c>
      <c r="J2639" s="37" t="s">
        <v>5805</v>
      </c>
      <c r="K2639" s="37" t="s">
        <v>6220</v>
      </c>
      <c r="L2639" s="38"/>
    </row>
    <row r="2640" spans="1:12" ht="25.5" customHeight="1" x14ac:dyDescent="0.3">
      <c r="A2640" s="33" t="s">
        <v>5802</v>
      </c>
      <c r="B2640" s="39" t="s">
        <v>9225</v>
      </c>
      <c r="C2640" s="40" t="s">
        <v>3132</v>
      </c>
      <c r="D2640" s="278"/>
      <c r="E2640" s="271">
        <f>+E2641</f>
        <v>0</v>
      </c>
      <c r="F2640" s="37"/>
      <c r="G2640" s="37"/>
      <c r="H2640" s="37"/>
      <c r="I2640" s="37"/>
      <c r="J2640" s="37"/>
      <c r="K2640" s="37"/>
      <c r="L2640" s="38"/>
    </row>
    <row r="2641" spans="1:12" ht="21.6" x14ac:dyDescent="0.3">
      <c r="A2641" s="85" t="s">
        <v>5803</v>
      </c>
      <c r="B2641" s="86" t="s">
        <v>9226</v>
      </c>
      <c r="C2641" s="87" t="s">
        <v>3132</v>
      </c>
      <c r="D2641" s="278"/>
      <c r="E2641" s="270">
        <f>+'Res pass e impegni plur'!E1161</f>
        <v>0</v>
      </c>
      <c r="F2641" s="37" t="s">
        <v>7970</v>
      </c>
      <c r="G2641" s="37" t="s">
        <v>7959</v>
      </c>
      <c r="H2641" s="37" t="s">
        <v>5805</v>
      </c>
      <c r="I2641" s="37">
        <v>5</v>
      </c>
      <c r="J2641" s="37" t="s">
        <v>5805</v>
      </c>
      <c r="K2641" s="37" t="s">
        <v>6220</v>
      </c>
      <c r="L2641" s="38"/>
    </row>
    <row r="2642" spans="1:12" ht="24.75" customHeight="1" x14ac:dyDescent="0.3">
      <c r="A2642" s="33" t="s">
        <v>5802</v>
      </c>
      <c r="B2642" s="39" t="s">
        <v>9227</v>
      </c>
      <c r="C2642" s="40" t="s">
        <v>3135</v>
      </c>
      <c r="D2642" s="278"/>
      <c r="E2642" s="271">
        <f>+E2643</f>
        <v>0</v>
      </c>
      <c r="F2642" s="37"/>
      <c r="G2642" s="37"/>
      <c r="H2642" s="37"/>
      <c r="I2642" s="37"/>
      <c r="J2642" s="37"/>
      <c r="K2642" s="37"/>
      <c r="L2642" s="38"/>
    </row>
    <row r="2643" spans="1:12" x14ac:dyDescent="0.3">
      <c r="A2643" s="85" t="s">
        <v>5803</v>
      </c>
      <c r="B2643" s="86" t="s">
        <v>9228</v>
      </c>
      <c r="C2643" s="87" t="s">
        <v>3135</v>
      </c>
      <c r="D2643" s="278"/>
      <c r="E2643" s="270"/>
      <c r="F2643" s="37" t="s">
        <v>7970</v>
      </c>
      <c r="G2643" s="37" t="s">
        <v>7959</v>
      </c>
      <c r="H2643" s="37" t="s">
        <v>5805</v>
      </c>
      <c r="I2643" s="37">
        <v>5</v>
      </c>
      <c r="J2643" s="37" t="s">
        <v>5805</v>
      </c>
      <c r="K2643" s="37" t="s">
        <v>6220</v>
      </c>
      <c r="L2643" s="38"/>
    </row>
    <row r="2644" spans="1:12" x14ac:dyDescent="0.3">
      <c r="A2644" s="33" t="s">
        <v>5801</v>
      </c>
      <c r="B2644" s="34" t="s">
        <v>9229</v>
      </c>
      <c r="C2644" s="35" t="s">
        <v>1519</v>
      </c>
      <c r="D2644" s="407"/>
      <c r="E2644" s="321">
        <f>+E2645</f>
        <v>0</v>
      </c>
      <c r="F2644" s="37"/>
      <c r="G2644" s="37"/>
      <c r="H2644" s="37"/>
      <c r="I2644" s="37"/>
      <c r="J2644" s="37"/>
      <c r="K2644" s="37"/>
      <c r="L2644" s="38"/>
    </row>
    <row r="2645" spans="1:12" ht="27.75" customHeight="1" x14ac:dyDescent="0.3">
      <c r="A2645" s="33" t="s">
        <v>5802</v>
      </c>
      <c r="B2645" s="39" t="s">
        <v>9230</v>
      </c>
      <c r="C2645" s="40" t="s">
        <v>1519</v>
      </c>
      <c r="D2645" s="278"/>
      <c r="E2645" s="271">
        <f>+E2646</f>
        <v>0</v>
      </c>
      <c r="F2645" s="37"/>
      <c r="G2645" s="37"/>
      <c r="H2645" s="37"/>
      <c r="I2645" s="37"/>
      <c r="J2645" s="37"/>
      <c r="K2645" s="37"/>
      <c r="L2645" s="38"/>
    </row>
    <row r="2646" spans="1:12" x14ac:dyDescent="0.3">
      <c r="A2646" s="85" t="s">
        <v>5803</v>
      </c>
      <c r="B2646" s="86" t="s">
        <v>9231</v>
      </c>
      <c r="C2646" s="87" t="s">
        <v>1519</v>
      </c>
      <c r="D2646" s="278"/>
      <c r="E2646" s="270">
        <f>+'Res pass e impegni plur'!E1164</f>
        <v>0</v>
      </c>
      <c r="F2646" s="37" t="s">
        <v>7970</v>
      </c>
      <c r="G2646" s="37" t="s">
        <v>7959</v>
      </c>
      <c r="H2646" s="37" t="s">
        <v>5805</v>
      </c>
      <c r="I2646" s="37">
        <v>5</v>
      </c>
      <c r="J2646" s="37" t="s">
        <v>5805</v>
      </c>
      <c r="K2646" s="37" t="s">
        <v>6220</v>
      </c>
      <c r="L2646" s="38"/>
    </row>
    <row r="2647" spans="1:12" x14ac:dyDescent="0.3">
      <c r="A2647" s="21" t="s">
        <v>5799</v>
      </c>
      <c r="B2647" s="22" t="s">
        <v>9232</v>
      </c>
      <c r="C2647" s="23" t="s">
        <v>9233</v>
      </c>
      <c r="D2647" s="406"/>
      <c r="E2647" s="322">
        <f>+E2648+E2700+E2707+E2720</f>
        <v>0</v>
      </c>
      <c r="F2647" s="25"/>
      <c r="G2647" s="25"/>
      <c r="H2647" s="25"/>
      <c r="I2647" s="25"/>
      <c r="J2647" s="25"/>
      <c r="K2647" s="25"/>
      <c r="L2647" s="26"/>
    </row>
    <row r="2648" spans="1:12" x14ac:dyDescent="0.3">
      <c r="A2648" s="27" t="s">
        <v>5800</v>
      </c>
      <c r="B2648" s="28" t="s">
        <v>9234</v>
      </c>
      <c r="C2648" s="29" t="s">
        <v>9235</v>
      </c>
      <c r="D2648" s="407"/>
      <c r="E2648" s="320">
        <f>+E2649+E2652+E2655+E2658+E2661+E2664+E2667+E2670+E2673+E2676+E2679+E2682+E2685+E2688+E2691+E2694+E2697</f>
        <v>0</v>
      </c>
      <c r="F2648" s="31"/>
      <c r="G2648" s="31"/>
      <c r="H2648" s="31"/>
      <c r="I2648" s="31"/>
      <c r="J2648" s="31"/>
      <c r="K2648" s="31"/>
      <c r="L2648" s="32"/>
    </row>
    <row r="2649" spans="1:12" x14ac:dyDescent="0.3">
      <c r="A2649" s="33" t="s">
        <v>5801</v>
      </c>
      <c r="B2649" s="34" t="s">
        <v>9236</v>
      </c>
      <c r="C2649" s="35" t="s">
        <v>9237</v>
      </c>
      <c r="D2649" s="407"/>
      <c r="E2649" s="321">
        <f>+E2650</f>
        <v>0</v>
      </c>
      <c r="F2649" s="37"/>
      <c r="G2649" s="37"/>
      <c r="H2649" s="37"/>
      <c r="I2649" s="37"/>
      <c r="J2649" s="37"/>
      <c r="K2649" s="37"/>
      <c r="L2649" s="38"/>
    </row>
    <row r="2650" spans="1:12" ht="21" customHeight="1" x14ac:dyDescent="0.3">
      <c r="A2650" s="33" t="s">
        <v>5802</v>
      </c>
      <c r="B2650" s="39" t="s">
        <v>9238</v>
      </c>
      <c r="C2650" s="40" t="s">
        <v>9237</v>
      </c>
      <c r="D2650" s="278"/>
      <c r="E2650" s="271">
        <f>+E2651</f>
        <v>0</v>
      </c>
      <c r="F2650" s="37"/>
      <c r="G2650" s="37"/>
      <c r="H2650" s="37"/>
      <c r="I2650" s="37"/>
      <c r="J2650" s="37"/>
      <c r="K2650" s="37"/>
      <c r="L2650" s="38"/>
    </row>
    <row r="2651" spans="1:12" x14ac:dyDescent="0.3">
      <c r="A2651" s="85" t="s">
        <v>5803</v>
      </c>
      <c r="B2651" s="86" t="s">
        <v>1628</v>
      </c>
      <c r="C2651" s="87" t="s">
        <v>9237</v>
      </c>
      <c r="D2651" s="278"/>
      <c r="E2651" s="270">
        <f>+'Res pass e impegni plur'!E3</f>
        <v>0</v>
      </c>
      <c r="F2651" s="37" t="s">
        <v>7970</v>
      </c>
      <c r="G2651" s="37" t="s">
        <v>7959</v>
      </c>
      <c r="H2651" s="37" t="s">
        <v>5805</v>
      </c>
      <c r="I2651" s="37">
        <v>5</v>
      </c>
      <c r="J2651" s="37" t="s">
        <v>5805</v>
      </c>
      <c r="K2651" s="37" t="s">
        <v>6816</v>
      </c>
      <c r="L2651" s="38"/>
    </row>
    <row r="2652" spans="1:12" x14ac:dyDescent="0.3">
      <c r="A2652" s="33" t="s">
        <v>5801</v>
      </c>
      <c r="B2652" s="34" t="s">
        <v>9239</v>
      </c>
      <c r="C2652" s="35" t="s">
        <v>9240</v>
      </c>
      <c r="D2652" s="407"/>
      <c r="E2652" s="321">
        <f>+E2653</f>
        <v>0</v>
      </c>
      <c r="F2652" s="37"/>
      <c r="G2652" s="37"/>
      <c r="H2652" s="37"/>
      <c r="I2652" s="37"/>
      <c r="J2652" s="37"/>
      <c r="K2652" s="37"/>
      <c r="L2652" s="38"/>
    </row>
    <row r="2653" spans="1:12" x14ac:dyDescent="0.3">
      <c r="A2653" s="33" t="s">
        <v>5802</v>
      </c>
      <c r="B2653" s="39" t="s">
        <v>9241</v>
      </c>
      <c r="C2653" s="40" t="s">
        <v>9240</v>
      </c>
      <c r="D2653" s="278"/>
      <c r="E2653" s="271">
        <f>+E2654</f>
        <v>0</v>
      </c>
      <c r="F2653" s="37"/>
      <c r="G2653" s="37"/>
      <c r="H2653" s="37"/>
      <c r="I2653" s="37"/>
      <c r="J2653" s="37"/>
      <c r="K2653" s="37"/>
      <c r="L2653" s="38"/>
    </row>
    <row r="2654" spans="1:12" x14ac:dyDescent="0.3">
      <c r="A2654" s="85" t="s">
        <v>5803</v>
      </c>
      <c r="B2654" s="86" t="s">
        <v>1630</v>
      </c>
      <c r="C2654" s="87" t="s">
        <v>9240</v>
      </c>
      <c r="D2654" s="278"/>
      <c r="E2654" s="270">
        <f>+'Res pass e impegni plur'!E4</f>
        <v>0</v>
      </c>
      <c r="F2654" s="37" t="s">
        <v>7970</v>
      </c>
      <c r="G2654" s="37" t="s">
        <v>7959</v>
      </c>
      <c r="H2654" s="37" t="s">
        <v>5805</v>
      </c>
      <c r="I2654" s="37">
        <v>5</v>
      </c>
      <c r="J2654" s="37" t="s">
        <v>5805</v>
      </c>
      <c r="K2654" s="37" t="s">
        <v>6816</v>
      </c>
      <c r="L2654" s="38"/>
    </row>
    <row r="2655" spans="1:12" x14ac:dyDescent="0.3">
      <c r="A2655" s="33" t="s">
        <v>5801</v>
      </c>
      <c r="B2655" s="34" t="s">
        <v>9242</v>
      </c>
      <c r="C2655" s="35" t="s">
        <v>9243</v>
      </c>
      <c r="D2655" s="407"/>
      <c r="E2655" s="321">
        <f>+E2656</f>
        <v>0</v>
      </c>
      <c r="F2655" s="37"/>
      <c r="G2655" s="37"/>
      <c r="H2655" s="37"/>
      <c r="I2655" s="37"/>
      <c r="J2655" s="37"/>
      <c r="K2655" s="37"/>
      <c r="L2655" s="38"/>
    </row>
    <row r="2656" spans="1:12" x14ac:dyDescent="0.3">
      <c r="A2656" s="33" t="s">
        <v>5802</v>
      </c>
      <c r="B2656" s="39" t="s">
        <v>9244</v>
      </c>
      <c r="C2656" s="40" t="s">
        <v>9243</v>
      </c>
      <c r="D2656" s="278"/>
      <c r="E2656" s="271">
        <f>+E2657</f>
        <v>0</v>
      </c>
      <c r="F2656" s="37"/>
      <c r="G2656" s="37"/>
      <c r="H2656" s="37"/>
      <c r="I2656" s="37"/>
      <c r="J2656" s="37"/>
      <c r="K2656" s="37"/>
      <c r="L2656" s="38"/>
    </row>
    <row r="2657" spans="1:12" x14ac:dyDescent="0.3">
      <c r="A2657" s="85" t="s">
        <v>5803</v>
      </c>
      <c r="B2657" s="86" t="s">
        <v>1632</v>
      </c>
      <c r="C2657" s="87" t="s">
        <v>9243</v>
      </c>
      <c r="D2657" s="278"/>
      <c r="E2657" s="270">
        <f>+'Res pass e impegni plur'!E5</f>
        <v>0</v>
      </c>
      <c r="F2657" s="37" t="s">
        <v>7970</v>
      </c>
      <c r="G2657" s="37" t="s">
        <v>7959</v>
      </c>
      <c r="H2657" s="37" t="s">
        <v>5805</v>
      </c>
      <c r="I2657" s="37">
        <v>5</v>
      </c>
      <c r="J2657" s="37" t="s">
        <v>5805</v>
      </c>
      <c r="K2657" s="37" t="s">
        <v>6816</v>
      </c>
      <c r="L2657" s="38"/>
    </row>
    <row r="2658" spans="1:12" ht="22.5" customHeight="1" x14ac:dyDescent="0.3">
      <c r="A2658" s="33" t="s">
        <v>5801</v>
      </c>
      <c r="B2658" s="34" t="s">
        <v>9245</v>
      </c>
      <c r="C2658" s="35" t="s">
        <v>9246</v>
      </c>
      <c r="D2658" s="407"/>
      <c r="E2658" s="321">
        <f>+E2659</f>
        <v>0</v>
      </c>
      <c r="F2658" s="37"/>
      <c r="G2658" s="37"/>
      <c r="H2658" s="37"/>
      <c r="I2658" s="37"/>
      <c r="J2658" s="37"/>
      <c r="K2658" s="37"/>
      <c r="L2658" s="38"/>
    </row>
    <row r="2659" spans="1:12" ht="24" customHeight="1" x14ac:dyDescent="0.3">
      <c r="A2659" s="33" t="s">
        <v>5802</v>
      </c>
      <c r="B2659" s="39" t="s">
        <v>9247</v>
      </c>
      <c r="C2659" s="40" t="s">
        <v>9246</v>
      </c>
      <c r="D2659" s="278"/>
      <c r="E2659" s="271">
        <f>+E2660</f>
        <v>0</v>
      </c>
      <c r="F2659" s="37"/>
      <c r="G2659" s="37"/>
      <c r="H2659" s="37"/>
      <c r="I2659" s="37"/>
      <c r="J2659" s="37"/>
      <c r="K2659" s="37"/>
      <c r="L2659" s="38"/>
    </row>
    <row r="2660" spans="1:12" ht="21.6" x14ac:dyDescent="0.3">
      <c r="A2660" s="85" t="s">
        <v>5803</v>
      </c>
      <c r="B2660" s="86" t="s">
        <v>1634</v>
      </c>
      <c r="C2660" s="87" t="s">
        <v>9246</v>
      </c>
      <c r="D2660" s="278"/>
      <c r="E2660" s="270">
        <f>+'Res pass e impegni plur'!E6</f>
        <v>0</v>
      </c>
      <c r="F2660" s="37" t="s">
        <v>7970</v>
      </c>
      <c r="G2660" s="37" t="s">
        <v>7959</v>
      </c>
      <c r="H2660" s="37" t="s">
        <v>5805</v>
      </c>
      <c r="I2660" s="37">
        <v>5</v>
      </c>
      <c r="J2660" s="37" t="s">
        <v>5805</v>
      </c>
      <c r="K2660" s="37" t="s">
        <v>6816</v>
      </c>
      <c r="L2660" s="38"/>
    </row>
    <row r="2661" spans="1:12" x14ac:dyDescent="0.3">
      <c r="A2661" s="33" t="s">
        <v>5801</v>
      </c>
      <c r="B2661" s="34" t="s">
        <v>9248</v>
      </c>
      <c r="C2661" s="35" t="s">
        <v>9249</v>
      </c>
      <c r="D2661" s="407"/>
      <c r="E2661" s="321">
        <f>+E2662</f>
        <v>0</v>
      </c>
      <c r="F2661" s="37"/>
      <c r="G2661" s="37"/>
      <c r="H2661" s="37"/>
      <c r="I2661" s="37"/>
      <c r="J2661" s="37"/>
      <c r="K2661" s="37"/>
      <c r="L2661" s="38"/>
    </row>
    <row r="2662" spans="1:12" ht="22.5" customHeight="1" x14ac:dyDescent="0.3">
      <c r="A2662" s="33" t="s">
        <v>5802</v>
      </c>
      <c r="B2662" s="39" t="s">
        <v>9250</v>
      </c>
      <c r="C2662" s="40" t="s">
        <v>9249</v>
      </c>
      <c r="D2662" s="278"/>
      <c r="E2662" s="271">
        <f>+E2663</f>
        <v>0</v>
      </c>
      <c r="F2662" s="37"/>
      <c r="G2662" s="37"/>
      <c r="H2662" s="37"/>
      <c r="I2662" s="37"/>
      <c r="J2662" s="37"/>
      <c r="K2662" s="37"/>
      <c r="L2662" s="38"/>
    </row>
    <row r="2663" spans="1:12" x14ac:dyDescent="0.3">
      <c r="A2663" s="85" t="s">
        <v>5803</v>
      </c>
      <c r="B2663" s="86" t="s">
        <v>1636</v>
      </c>
      <c r="C2663" s="87" t="s">
        <v>9249</v>
      </c>
      <c r="D2663" s="278"/>
      <c r="E2663" s="270">
        <f>+'Res pass e impegni plur'!E7</f>
        <v>0</v>
      </c>
      <c r="F2663" s="37" t="s">
        <v>7970</v>
      </c>
      <c r="G2663" s="37" t="s">
        <v>7959</v>
      </c>
      <c r="H2663" s="37" t="s">
        <v>5805</v>
      </c>
      <c r="I2663" s="37">
        <v>5</v>
      </c>
      <c r="J2663" s="37" t="s">
        <v>5805</v>
      </c>
      <c r="K2663" s="37" t="s">
        <v>6816</v>
      </c>
      <c r="L2663" s="38"/>
    </row>
    <row r="2664" spans="1:12" x14ac:dyDescent="0.3">
      <c r="A2664" s="33" t="s">
        <v>5801</v>
      </c>
      <c r="B2664" s="34" t="s">
        <v>9251</v>
      </c>
      <c r="C2664" s="35" t="s">
        <v>9252</v>
      </c>
      <c r="D2664" s="407"/>
      <c r="E2664" s="321">
        <f>+E2665</f>
        <v>0</v>
      </c>
      <c r="F2664" s="37"/>
      <c r="G2664" s="37"/>
      <c r="H2664" s="37"/>
      <c r="I2664" s="37"/>
      <c r="J2664" s="37"/>
      <c r="K2664" s="37"/>
      <c r="L2664" s="38"/>
    </row>
    <row r="2665" spans="1:12" x14ac:dyDescent="0.3">
      <c r="A2665" s="33" t="s">
        <v>5802</v>
      </c>
      <c r="B2665" s="39" t="s">
        <v>9253</v>
      </c>
      <c r="C2665" s="40" t="s">
        <v>9252</v>
      </c>
      <c r="D2665" s="278"/>
      <c r="E2665" s="271">
        <f>+E2666</f>
        <v>0</v>
      </c>
      <c r="F2665" s="37"/>
      <c r="G2665" s="37"/>
      <c r="H2665" s="37"/>
      <c r="I2665" s="37"/>
      <c r="J2665" s="37"/>
      <c r="K2665" s="37"/>
      <c r="L2665" s="38"/>
    </row>
    <row r="2666" spans="1:12" x14ac:dyDescent="0.3">
      <c r="A2666" s="85" t="s">
        <v>5803</v>
      </c>
      <c r="B2666" s="86" t="s">
        <v>1638</v>
      </c>
      <c r="C2666" s="87" t="s">
        <v>9252</v>
      </c>
      <c r="D2666" s="278"/>
      <c r="E2666" s="270">
        <f>+'Res pass e impegni plur'!E8</f>
        <v>0</v>
      </c>
      <c r="F2666" s="37" t="s">
        <v>7970</v>
      </c>
      <c r="G2666" s="37" t="s">
        <v>7959</v>
      </c>
      <c r="H2666" s="37" t="s">
        <v>5805</v>
      </c>
      <c r="I2666" s="37">
        <v>5</v>
      </c>
      <c r="J2666" s="37" t="s">
        <v>5805</v>
      </c>
      <c r="K2666" s="37" t="s">
        <v>6816</v>
      </c>
      <c r="L2666" s="38"/>
    </row>
    <row r="2667" spans="1:12" x14ac:dyDescent="0.3">
      <c r="A2667" s="33" t="s">
        <v>5801</v>
      </c>
      <c r="B2667" s="34" t="s">
        <v>9254</v>
      </c>
      <c r="C2667" s="35" t="s">
        <v>9255</v>
      </c>
      <c r="D2667" s="407"/>
      <c r="E2667" s="321">
        <f>+E2668</f>
        <v>0</v>
      </c>
      <c r="F2667" s="37"/>
      <c r="G2667" s="37"/>
      <c r="H2667" s="37"/>
      <c r="I2667" s="37"/>
      <c r="J2667" s="37"/>
      <c r="K2667" s="37"/>
      <c r="L2667" s="38"/>
    </row>
    <row r="2668" spans="1:12" x14ac:dyDescent="0.3">
      <c r="A2668" s="33" t="s">
        <v>5802</v>
      </c>
      <c r="B2668" s="39" t="s">
        <v>9256</v>
      </c>
      <c r="C2668" s="40" t="s">
        <v>9255</v>
      </c>
      <c r="D2668" s="278"/>
      <c r="E2668" s="271">
        <f>+E2669</f>
        <v>0</v>
      </c>
      <c r="F2668" s="37"/>
      <c r="G2668" s="37"/>
      <c r="H2668" s="37"/>
      <c r="I2668" s="37"/>
      <c r="J2668" s="37"/>
      <c r="K2668" s="37"/>
      <c r="L2668" s="38"/>
    </row>
    <row r="2669" spans="1:12" x14ac:dyDescent="0.3">
      <c r="A2669" s="85" t="s">
        <v>5803</v>
      </c>
      <c r="B2669" s="86" t="s">
        <v>1640</v>
      </c>
      <c r="C2669" s="87" t="s">
        <v>9255</v>
      </c>
      <c r="D2669" s="278"/>
      <c r="E2669" s="270">
        <f>+'Res pass e impegni plur'!E9</f>
        <v>0</v>
      </c>
      <c r="F2669" s="37" t="s">
        <v>7970</v>
      </c>
      <c r="G2669" s="37" t="s">
        <v>7959</v>
      </c>
      <c r="H2669" s="37" t="s">
        <v>5805</v>
      </c>
      <c r="I2669" s="37">
        <v>5</v>
      </c>
      <c r="J2669" s="37" t="s">
        <v>5805</v>
      </c>
      <c r="K2669" s="37" t="s">
        <v>6816</v>
      </c>
      <c r="L2669" s="38"/>
    </row>
    <row r="2670" spans="1:12" ht="24.75" customHeight="1" x14ac:dyDescent="0.3">
      <c r="A2670" s="33" t="s">
        <v>5801</v>
      </c>
      <c r="B2670" s="34" t="s">
        <v>9257</v>
      </c>
      <c r="C2670" s="35" t="s">
        <v>9258</v>
      </c>
      <c r="D2670" s="407"/>
      <c r="E2670" s="321">
        <f>+E2671</f>
        <v>0</v>
      </c>
      <c r="F2670" s="37"/>
      <c r="G2670" s="37"/>
      <c r="H2670" s="37"/>
      <c r="I2670" s="37"/>
      <c r="J2670" s="37"/>
      <c r="K2670" s="37"/>
      <c r="L2670" s="38"/>
    </row>
    <row r="2671" spans="1:12" ht="29.25" customHeight="1" x14ac:dyDescent="0.3">
      <c r="A2671" s="33" t="s">
        <v>5802</v>
      </c>
      <c r="B2671" s="39" t="s">
        <v>9259</v>
      </c>
      <c r="C2671" s="40" t="s">
        <v>9258</v>
      </c>
      <c r="D2671" s="278"/>
      <c r="E2671" s="271">
        <f>+E2672</f>
        <v>0</v>
      </c>
      <c r="F2671" s="37"/>
      <c r="G2671" s="37"/>
      <c r="H2671" s="37"/>
      <c r="I2671" s="37"/>
      <c r="J2671" s="37"/>
      <c r="K2671" s="37"/>
      <c r="L2671" s="38"/>
    </row>
    <row r="2672" spans="1:12" ht="21.6" x14ac:dyDescent="0.3">
      <c r="A2672" s="85" t="s">
        <v>5803</v>
      </c>
      <c r="B2672" s="86" t="s">
        <v>1642</v>
      </c>
      <c r="C2672" s="87" t="s">
        <v>9258</v>
      </c>
      <c r="D2672" s="278"/>
      <c r="E2672" s="270">
        <f>+'Res pass e impegni plur'!E10</f>
        <v>0</v>
      </c>
      <c r="F2672" s="37" t="s">
        <v>7970</v>
      </c>
      <c r="G2672" s="37" t="s">
        <v>7959</v>
      </c>
      <c r="H2672" s="37" t="s">
        <v>5805</v>
      </c>
      <c r="I2672" s="37">
        <v>5</v>
      </c>
      <c r="J2672" s="37" t="s">
        <v>5805</v>
      </c>
      <c r="K2672" s="37" t="s">
        <v>6816</v>
      </c>
      <c r="L2672" s="38"/>
    </row>
    <row r="2673" spans="1:12" x14ac:dyDescent="0.3">
      <c r="A2673" s="33" t="s">
        <v>5801</v>
      </c>
      <c r="B2673" s="34" t="s">
        <v>9260</v>
      </c>
      <c r="C2673" s="35" t="s">
        <v>9261</v>
      </c>
      <c r="D2673" s="407"/>
      <c r="E2673" s="321">
        <f>+E2674</f>
        <v>0</v>
      </c>
      <c r="F2673" s="37"/>
      <c r="G2673" s="37"/>
      <c r="H2673" s="37"/>
      <c r="I2673" s="37"/>
      <c r="J2673" s="37"/>
      <c r="K2673" s="37"/>
      <c r="L2673" s="38"/>
    </row>
    <row r="2674" spans="1:12" x14ac:dyDescent="0.3">
      <c r="A2674" s="33" t="s">
        <v>5802</v>
      </c>
      <c r="B2674" s="39" t="s">
        <v>9262</v>
      </c>
      <c r="C2674" s="40" t="s">
        <v>9261</v>
      </c>
      <c r="D2674" s="278"/>
      <c r="E2674" s="271">
        <f>+E2675</f>
        <v>0</v>
      </c>
      <c r="F2674" s="37"/>
      <c r="G2674" s="37"/>
      <c r="H2674" s="37"/>
      <c r="I2674" s="37"/>
      <c r="J2674" s="37"/>
      <c r="K2674" s="37"/>
      <c r="L2674" s="38"/>
    </row>
    <row r="2675" spans="1:12" x14ac:dyDescent="0.3">
      <c r="A2675" s="85" t="s">
        <v>5803</v>
      </c>
      <c r="B2675" s="86" t="s">
        <v>1644</v>
      </c>
      <c r="C2675" s="87" t="s">
        <v>9261</v>
      </c>
      <c r="D2675" s="278"/>
      <c r="E2675" s="270">
        <f>+'Res pass e impegni plur'!E11</f>
        <v>0</v>
      </c>
      <c r="F2675" s="37" t="s">
        <v>7970</v>
      </c>
      <c r="G2675" s="37" t="s">
        <v>7959</v>
      </c>
      <c r="H2675" s="37" t="s">
        <v>5805</v>
      </c>
      <c r="I2675" s="37">
        <v>5</v>
      </c>
      <c r="J2675" s="37" t="s">
        <v>5805</v>
      </c>
      <c r="K2675" s="37" t="s">
        <v>6816</v>
      </c>
      <c r="L2675" s="38"/>
    </row>
    <row r="2676" spans="1:12" x14ac:dyDescent="0.3">
      <c r="A2676" s="33" t="s">
        <v>5801</v>
      </c>
      <c r="B2676" s="34" t="s">
        <v>9263</v>
      </c>
      <c r="C2676" s="35" t="s">
        <v>9264</v>
      </c>
      <c r="D2676" s="407"/>
      <c r="E2676" s="321">
        <f>+E2677</f>
        <v>0</v>
      </c>
      <c r="F2676" s="37"/>
      <c r="G2676" s="37"/>
      <c r="H2676" s="37"/>
      <c r="I2676" s="37"/>
      <c r="J2676" s="37"/>
      <c r="K2676" s="37"/>
      <c r="L2676" s="38"/>
    </row>
    <row r="2677" spans="1:12" x14ac:dyDescent="0.3">
      <c r="A2677" s="33" t="s">
        <v>5802</v>
      </c>
      <c r="B2677" s="39" t="s">
        <v>9265</v>
      </c>
      <c r="C2677" s="40" t="s">
        <v>9264</v>
      </c>
      <c r="D2677" s="278"/>
      <c r="E2677" s="271">
        <f>+E2678</f>
        <v>0</v>
      </c>
      <c r="F2677" s="37"/>
      <c r="G2677" s="37"/>
      <c r="H2677" s="37"/>
      <c r="I2677" s="37"/>
      <c r="J2677" s="37"/>
      <c r="K2677" s="37"/>
      <c r="L2677" s="38"/>
    </row>
    <row r="2678" spans="1:12" x14ac:dyDescent="0.3">
      <c r="A2678" s="85" t="s">
        <v>5803</v>
      </c>
      <c r="B2678" s="86" t="s">
        <v>1659</v>
      </c>
      <c r="C2678" s="87" t="s">
        <v>9264</v>
      </c>
      <c r="D2678" s="278"/>
      <c r="E2678" s="270">
        <f>+'Res pass e impegni plur'!E19</f>
        <v>0</v>
      </c>
      <c r="F2678" s="37" t="s">
        <v>7970</v>
      </c>
      <c r="G2678" s="37" t="s">
        <v>7959</v>
      </c>
      <c r="H2678" s="37" t="s">
        <v>5805</v>
      </c>
      <c r="I2678" s="37">
        <v>5</v>
      </c>
      <c r="J2678" s="37" t="s">
        <v>5805</v>
      </c>
      <c r="K2678" s="37" t="s">
        <v>6816</v>
      </c>
      <c r="L2678" s="38"/>
    </row>
    <row r="2679" spans="1:12" x14ac:dyDescent="0.3">
      <c r="A2679" s="33" t="s">
        <v>5801</v>
      </c>
      <c r="B2679" s="34" t="s">
        <v>9266</v>
      </c>
      <c r="C2679" s="35" t="s">
        <v>9267</v>
      </c>
      <c r="D2679" s="407"/>
      <c r="E2679" s="321">
        <f>+E2680</f>
        <v>0</v>
      </c>
      <c r="F2679" s="37"/>
      <c r="G2679" s="37"/>
      <c r="H2679" s="37"/>
      <c r="I2679" s="37"/>
      <c r="J2679" s="37"/>
      <c r="K2679" s="37"/>
      <c r="L2679" s="38"/>
    </row>
    <row r="2680" spans="1:12" x14ac:dyDescent="0.3">
      <c r="A2680" s="33" t="s">
        <v>5802</v>
      </c>
      <c r="B2680" s="39" t="s">
        <v>9268</v>
      </c>
      <c r="C2680" s="40" t="s">
        <v>9267</v>
      </c>
      <c r="D2680" s="278"/>
      <c r="E2680" s="271">
        <f>+E2681</f>
        <v>0</v>
      </c>
      <c r="F2680" s="37"/>
      <c r="G2680" s="37"/>
      <c r="H2680" s="37"/>
      <c r="I2680" s="37"/>
      <c r="J2680" s="37"/>
      <c r="K2680" s="37"/>
      <c r="L2680" s="38"/>
    </row>
    <row r="2681" spans="1:12" x14ac:dyDescent="0.3">
      <c r="A2681" s="85" t="s">
        <v>5803</v>
      </c>
      <c r="B2681" s="86" t="s">
        <v>1661</v>
      </c>
      <c r="C2681" s="87" t="s">
        <v>9267</v>
      </c>
      <c r="D2681" s="278"/>
      <c r="E2681" s="270">
        <f>+'Res pass e impegni plur'!E20</f>
        <v>0</v>
      </c>
      <c r="F2681" s="37" t="s">
        <v>7970</v>
      </c>
      <c r="G2681" s="37" t="s">
        <v>7959</v>
      </c>
      <c r="H2681" s="37" t="s">
        <v>5805</v>
      </c>
      <c r="I2681" s="37">
        <v>5</v>
      </c>
      <c r="J2681" s="37" t="s">
        <v>5805</v>
      </c>
      <c r="K2681" s="37" t="s">
        <v>6816</v>
      </c>
      <c r="L2681" s="38"/>
    </row>
    <row r="2682" spans="1:12" x14ac:dyDescent="0.3">
      <c r="A2682" s="33" t="s">
        <v>5801</v>
      </c>
      <c r="B2682" s="34" t="s">
        <v>9269</v>
      </c>
      <c r="C2682" s="35" t="s">
        <v>9270</v>
      </c>
      <c r="D2682" s="407"/>
      <c r="E2682" s="321">
        <f>+E2683</f>
        <v>0</v>
      </c>
      <c r="F2682" s="37"/>
      <c r="G2682" s="37"/>
      <c r="H2682" s="37"/>
      <c r="I2682" s="37"/>
      <c r="J2682" s="37"/>
      <c r="K2682" s="37"/>
      <c r="L2682" s="38"/>
    </row>
    <row r="2683" spans="1:12" x14ac:dyDescent="0.3">
      <c r="A2683" s="33" t="s">
        <v>5802</v>
      </c>
      <c r="B2683" s="39" t="s">
        <v>9271</v>
      </c>
      <c r="C2683" s="40" t="s">
        <v>9270</v>
      </c>
      <c r="D2683" s="278"/>
      <c r="E2683" s="271">
        <f>+E2684</f>
        <v>0</v>
      </c>
      <c r="F2683" s="37"/>
      <c r="G2683" s="37"/>
      <c r="H2683" s="37"/>
      <c r="I2683" s="37"/>
      <c r="J2683" s="37"/>
      <c r="K2683" s="37"/>
      <c r="L2683" s="38"/>
    </row>
    <row r="2684" spans="1:12" x14ac:dyDescent="0.3">
      <c r="A2684" s="85" t="s">
        <v>5803</v>
      </c>
      <c r="B2684" s="86" t="s">
        <v>1663</v>
      </c>
      <c r="C2684" s="87" t="s">
        <v>9270</v>
      </c>
      <c r="D2684" s="278"/>
      <c r="E2684" s="270">
        <f>+'Res pass e impegni plur'!E21</f>
        <v>0</v>
      </c>
      <c r="F2684" s="37" t="s">
        <v>7970</v>
      </c>
      <c r="G2684" s="37" t="s">
        <v>7959</v>
      </c>
      <c r="H2684" s="37" t="s">
        <v>5805</v>
      </c>
      <c r="I2684" s="37">
        <v>5</v>
      </c>
      <c r="J2684" s="37" t="s">
        <v>5805</v>
      </c>
      <c r="K2684" s="37" t="s">
        <v>6816</v>
      </c>
      <c r="L2684" s="38"/>
    </row>
    <row r="2685" spans="1:12" x14ac:dyDescent="0.3">
      <c r="A2685" s="33" t="s">
        <v>5801</v>
      </c>
      <c r="B2685" s="34" t="s">
        <v>9272</v>
      </c>
      <c r="C2685" s="35" t="s">
        <v>9602</v>
      </c>
      <c r="D2685" s="407"/>
      <c r="E2685" s="321">
        <f>+E2686</f>
        <v>0</v>
      </c>
      <c r="F2685" s="37"/>
      <c r="G2685" s="37"/>
      <c r="H2685" s="37"/>
      <c r="I2685" s="37"/>
      <c r="J2685" s="37"/>
      <c r="K2685" s="37"/>
      <c r="L2685" s="38"/>
    </row>
    <row r="2686" spans="1:12" x14ac:dyDescent="0.3">
      <c r="A2686" s="33" t="s">
        <v>5802</v>
      </c>
      <c r="B2686" s="39" t="s">
        <v>9273</v>
      </c>
      <c r="C2686" s="40" t="s">
        <v>9609</v>
      </c>
      <c r="D2686" s="278"/>
      <c r="E2686" s="271">
        <f>+E2687</f>
        <v>0</v>
      </c>
      <c r="F2686" s="37"/>
      <c r="G2686" s="37"/>
      <c r="H2686" s="37"/>
      <c r="I2686" s="37"/>
      <c r="J2686" s="37"/>
      <c r="K2686" s="37"/>
      <c r="L2686" s="38"/>
    </row>
    <row r="2687" spans="1:12" x14ac:dyDescent="0.3">
      <c r="A2687" s="85" t="s">
        <v>5803</v>
      </c>
      <c r="B2687" s="86" t="s">
        <v>1669</v>
      </c>
      <c r="C2687" s="90" t="s">
        <v>9274</v>
      </c>
      <c r="D2687" s="279"/>
      <c r="E2687" s="272">
        <f>+'Res pass e impegni plur'!E24</f>
        <v>0</v>
      </c>
      <c r="F2687" s="37" t="s">
        <v>7970</v>
      </c>
      <c r="G2687" s="37" t="s">
        <v>7959</v>
      </c>
      <c r="H2687" s="37" t="s">
        <v>5805</v>
      </c>
      <c r="I2687" s="37">
        <v>5</v>
      </c>
      <c r="J2687" s="37" t="s">
        <v>5805</v>
      </c>
      <c r="K2687" s="37" t="s">
        <v>6816</v>
      </c>
      <c r="L2687" s="38"/>
    </row>
    <row r="2688" spans="1:12" x14ac:dyDescent="0.3">
      <c r="A2688" s="33" t="s">
        <v>5801</v>
      </c>
      <c r="B2688" s="34" t="s">
        <v>9275</v>
      </c>
      <c r="C2688" s="35" t="s">
        <v>1735</v>
      </c>
      <c r="D2688" s="407"/>
      <c r="E2688" s="321">
        <f>+E2689</f>
        <v>0</v>
      </c>
      <c r="F2688" s="37"/>
      <c r="G2688" s="37"/>
      <c r="H2688" s="37"/>
      <c r="I2688" s="37"/>
      <c r="J2688" s="37"/>
      <c r="K2688" s="37"/>
      <c r="L2688" s="38"/>
    </row>
    <row r="2689" spans="1:12" x14ac:dyDescent="0.3">
      <c r="A2689" s="33" t="s">
        <v>5802</v>
      </c>
      <c r="B2689" s="39" t="s">
        <v>9276</v>
      </c>
      <c r="C2689" s="40" t="s">
        <v>1735</v>
      </c>
      <c r="D2689" s="278"/>
      <c r="E2689" s="271">
        <f>+E2690</f>
        <v>0</v>
      </c>
      <c r="F2689" s="37"/>
      <c r="G2689" s="37"/>
      <c r="H2689" s="37"/>
      <c r="I2689" s="37"/>
      <c r="J2689" s="37"/>
      <c r="K2689" s="37"/>
      <c r="L2689" s="38"/>
    </row>
    <row r="2690" spans="1:12" x14ac:dyDescent="0.3">
      <c r="A2690" s="85" t="s">
        <v>5803</v>
      </c>
      <c r="B2690" s="86" t="s">
        <v>1736</v>
      </c>
      <c r="C2690" s="87" t="s">
        <v>1735</v>
      </c>
      <c r="D2690" s="278"/>
      <c r="E2690" s="270">
        <f>+'Res pass e impegni plur'!E72</f>
        <v>0</v>
      </c>
      <c r="F2690" s="37" t="s">
        <v>7970</v>
      </c>
      <c r="G2690" s="37" t="s">
        <v>7959</v>
      </c>
      <c r="H2690" s="37" t="s">
        <v>5805</v>
      </c>
      <c r="I2690" s="37">
        <v>5</v>
      </c>
      <c r="J2690" s="37" t="s">
        <v>5805</v>
      </c>
      <c r="K2690" s="37" t="s">
        <v>6816</v>
      </c>
      <c r="L2690" s="38"/>
    </row>
    <row r="2691" spans="1:12" x14ac:dyDescent="0.3">
      <c r="A2691" s="33" t="s">
        <v>5801</v>
      </c>
      <c r="B2691" s="34" t="s">
        <v>9277</v>
      </c>
      <c r="C2691" s="35" t="s">
        <v>1737</v>
      </c>
      <c r="D2691" s="407"/>
      <c r="E2691" s="321">
        <f>+E2692</f>
        <v>0</v>
      </c>
      <c r="F2691" s="37"/>
      <c r="G2691" s="37"/>
      <c r="H2691" s="37"/>
      <c r="I2691" s="37"/>
      <c r="J2691" s="37"/>
      <c r="K2691" s="37"/>
      <c r="L2691" s="38"/>
    </row>
    <row r="2692" spans="1:12" x14ac:dyDescent="0.3">
      <c r="A2692" s="33" t="s">
        <v>5802</v>
      </c>
      <c r="B2692" s="39" t="s">
        <v>9278</v>
      </c>
      <c r="C2692" s="40" t="s">
        <v>1737</v>
      </c>
      <c r="D2692" s="278"/>
      <c r="E2692" s="271">
        <f>+E2693</f>
        <v>0</v>
      </c>
      <c r="F2692" s="37"/>
      <c r="G2692" s="37"/>
      <c r="H2692" s="37"/>
      <c r="I2692" s="37"/>
      <c r="J2692" s="37"/>
      <c r="K2692" s="37"/>
      <c r="L2692" s="38"/>
    </row>
    <row r="2693" spans="1:12" x14ac:dyDescent="0.3">
      <c r="A2693" s="85" t="s">
        <v>5803</v>
      </c>
      <c r="B2693" s="86" t="s">
        <v>1738</v>
      </c>
      <c r="C2693" s="87" t="s">
        <v>1737</v>
      </c>
      <c r="D2693" s="278"/>
      <c r="E2693" s="270">
        <f>+'Res pass e impegni plur'!E73</f>
        <v>0</v>
      </c>
      <c r="F2693" s="37" t="s">
        <v>7970</v>
      </c>
      <c r="G2693" s="37" t="s">
        <v>7959</v>
      </c>
      <c r="H2693" s="37" t="s">
        <v>5805</v>
      </c>
      <c r="I2693" s="37">
        <v>5</v>
      </c>
      <c r="J2693" s="37" t="s">
        <v>5805</v>
      </c>
      <c r="K2693" s="37" t="s">
        <v>6816</v>
      </c>
      <c r="L2693" s="38"/>
    </row>
    <row r="2694" spans="1:12" ht="25.5" customHeight="1" x14ac:dyDescent="0.3">
      <c r="A2694" s="33" t="s">
        <v>5801</v>
      </c>
      <c r="B2694" s="34" t="s">
        <v>9279</v>
      </c>
      <c r="C2694" s="35" t="s">
        <v>9280</v>
      </c>
      <c r="D2694" s="407"/>
      <c r="E2694" s="321">
        <f>+E2695</f>
        <v>0</v>
      </c>
      <c r="F2694" s="37"/>
      <c r="G2694" s="37"/>
      <c r="H2694" s="37"/>
      <c r="I2694" s="37"/>
      <c r="J2694" s="37"/>
      <c r="K2694" s="37"/>
      <c r="L2694" s="38"/>
    </row>
    <row r="2695" spans="1:12" ht="27.75" customHeight="1" x14ac:dyDescent="0.3">
      <c r="A2695" s="33" t="s">
        <v>5802</v>
      </c>
      <c r="B2695" s="39" t="s">
        <v>9281</v>
      </c>
      <c r="C2695" s="40" t="s">
        <v>9280</v>
      </c>
      <c r="D2695" s="278"/>
      <c r="E2695" s="271">
        <f>+E2696</f>
        <v>0</v>
      </c>
      <c r="F2695" s="37"/>
      <c r="G2695" s="37"/>
      <c r="H2695" s="37"/>
      <c r="I2695" s="37"/>
      <c r="J2695" s="37"/>
      <c r="K2695" s="37"/>
      <c r="L2695" s="38"/>
    </row>
    <row r="2696" spans="1:12" ht="21.6" x14ac:dyDescent="0.3">
      <c r="A2696" s="85" t="s">
        <v>5803</v>
      </c>
      <c r="B2696" s="86" t="s">
        <v>1646</v>
      </c>
      <c r="C2696" s="87" t="s">
        <v>9280</v>
      </c>
      <c r="D2696" s="278"/>
      <c r="E2696" s="270">
        <f>+'Res pass e impegni plur'!E12</f>
        <v>0</v>
      </c>
      <c r="F2696" s="37" t="s">
        <v>7970</v>
      </c>
      <c r="G2696" s="37" t="s">
        <v>7959</v>
      </c>
      <c r="H2696" s="37" t="s">
        <v>5805</v>
      </c>
      <c r="I2696" s="37">
        <v>5</v>
      </c>
      <c r="J2696" s="37" t="s">
        <v>5805</v>
      </c>
      <c r="K2696" s="37" t="s">
        <v>6816</v>
      </c>
      <c r="L2696" s="38"/>
    </row>
    <row r="2697" spans="1:12" x14ac:dyDescent="0.3">
      <c r="A2697" s="33" t="s">
        <v>5801</v>
      </c>
      <c r="B2697" s="34" t="s">
        <v>9282</v>
      </c>
      <c r="C2697" s="35" t="s">
        <v>9283</v>
      </c>
      <c r="D2697" s="407"/>
      <c r="E2697" s="321">
        <f>+E2698</f>
        <v>0</v>
      </c>
      <c r="F2697" s="37"/>
      <c r="G2697" s="37"/>
      <c r="H2697" s="37"/>
      <c r="I2697" s="37"/>
      <c r="J2697" s="37"/>
      <c r="K2697" s="37"/>
      <c r="L2697" s="38"/>
    </row>
    <row r="2698" spans="1:12" x14ac:dyDescent="0.3">
      <c r="A2698" s="33" t="s">
        <v>5802</v>
      </c>
      <c r="B2698" s="39" t="s">
        <v>9284</v>
      </c>
      <c r="C2698" s="40" t="s">
        <v>9283</v>
      </c>
      <c r="D2698" s="278"/>
      <c r="E2698" s="271">
        <f>+E2699</f>
        <v>0</v>
      </c>
      <c r="F2698" s="37"/>
      <c r="G2698" s="37"/>
      <c r="H2698" s="37"/>
      <c r="I2698" s="37"/>
      <c r="J2698" s="37"/>
      <c r="K2698" s="37"/>
      <c r="L2698" s="38"/>
    </row>
    <row r="2699" spans="1:12" x14ac:dyDescent="0.3">
      <c r="A2699" s="85" t="s">
        <v>5803</v>
      </c>
      <c r="B2699" s="86" t="s">
        <v>1649</v>
      </c>
      <c r="C2699" s="87" t="s">
        <v>9283</v>
      </c>
      <c r="D2699" s="278"/>
      <c r="E2699" s="270">
        <f>+'Res pass e impegni plur'!E14</f>
        <v>0</v>
      </c>
      <c r="F2699" s="37" t="s">
        <v>7970</v>
      </c>
      <c r="G2699" s="37" t="s">
        <v>7959</v>
      </c>
      <c r="H2699" s="37" t="s">
        <v>5805</v>
      </c>
      <c r="I2699" s="37">
        <v>5</v>
      </c>
      <c r="J2699" s="37" t="s">
        <v>5805</v>
      </c>
      <c r="K2699" s="37" t="s">
        <v>6816</v>
      </c>
      <c r="L2699" s="38"/>
    </row>
    <row r="2700" spans="1:12" x14ac:dyDescent="0.3">
      <c r="A2700" s="27" t="s">
        <v>5800</v>
      </c>
      <c r="B2700" s="28" t="s">
        <v>9285</v>
      </c>
      <c r="C2700" s="29" t="s">
        <v>9286</v>
      </c>
      <c r="D2700" s="407"/>
      <c r="E2700" s="320">
        <f>+E2701+E2704</f>
        <v>0</v>
      </c>
      <c r="F2700" s="31"/>
      <c r="G2700" s="31"/>
      <c r="H2700" s="31"/>
      <c r="I2700" s="31"/>
      <c r="J2700" s="31"/>
      <c r="K2700" s="31"/>
      <c r="L2700" s="32"/>
    </row>
    <row r="2701" spans="1:12" x14ac:dyDescent="0.3">
      <c r="A2701" s="33" t="s">
        <v>5801</v>
      </c>
      <c r="B2701" s="34" t="s">
        <v>9287</v>
      </c>
      <c r="C2701" s="35" t="s">
        <v>9288</v>
      </c>
      <c r="D2701" s="407"/>
      <c r="E2701" s="321">
        <f>+E2702</f>
        <v>0</v>
      </c>
      <c r="F2701" s="37"/>
      <c r="G2701" s="37"/>
      <c r="H2701" s="37"/>
      <c r="I2701" s="37"/>
      <c r="J2701" s="37"/>
      <c r="K2701" s="37"/>
      <c r="L2701" s="38"/>
    </row>
    <row r="2702" spans="1:12" x14ac:dyDescent="0.3">
      <c r="A2702" s="33" t="s">
        <v>5802</v>
      </c>
      <c r="B2702" s="39" t="s">
        <v>9289</v>
      </c>
      <c r="C2702" s="40" t="s">
        <v>9288</v>
      </c>
      <c r="D2702" s="278"/>
      <c r="E2702" s="271">
        <f>+E2703</f>
        <v>0</v>
      </c>
      <c r="F2702" s="37"/>
      <c r="G2702" s="37"/>
      <c r="H2702" s="37"/>
      <c r="I2702" s="37"/>
      <c r="J2702" s="37"/>
      <c r="K2702" s="37"/>
      <c r="L2702" s="38"/>
    </row>
    <row r="2703" spans="1:12" x14ac:dyDescent="0.3">
      <c r="A2703" s="85" t="s">
        <v>5803</v>
      </c>
      <c r="B2703" s="86" t="s">
        <v>1729</v>
      </c>
      <c r="C2703" s="87" t="s">
        <v>9288</v>
      </c>
      <c r="D2703" s="278"/>
      <c r="E2703" s="270">
        <f>+'Res pass e impegni plur'!E68</f>
        <v>0</v>
      </c>
      <c r="F2703" s="37" t="s">
        <v>7970</v>
      </c>
      <c r="G2703" s="37" t="s">
        <v>7959</v>
      </c>
      <c r="H2703" s="37" t="s">
        <v>5805</v>
      </c>
      <c r="I2703" s="37">
        <v>5</v>
      </c>
      <c r="J2703" s="37" t="s">
        <v>5805</v>
      </c>
      <c r="K2703" s="37" t="s">
        <v>6816</v>
      </c>
      <c r="L2703" s="38"/>
    </row>
    <row r="2704" spans="1:12" x14ac:dyDescent="0.3">
      <c r="A2704" s="33" t="s">
        <v>5801</v>
      </c>
      <c r="B2704" s="34" t="s">
        <v>9290</v>
      </c>
      <c r="C2704" s="35" t="s">
        <v>9291</v>
      </c>
      <c r="D2704" s="407"/>
      <c r="E2704" s="321">
        <f>+E2705</f>
        <v>0</v>
      </c>
      <c r="F2704" s="37"/>
      <c r="G2704" s="37"/>
      <c r="H2704" s="37"/>
      <c r="I2704" s="37"/>
      <c r="J2704" s="37"/>
      <c r="K2704" s="37"/>
      <c r="L2704" s="38"/>
    </row>
    <row r="2705" spans="1:12" x14ac:dyDescent="0.3">
      <c r="A2705" s="33" t="s">
        <v>5802</v>
      </c>
      <c r="B2705" s="39" t="s">
        <v>9292</v>
      </c>
      <c r="C2705" s="40" t="s">
        <v>9291</v>
      </c>
      <c r="D2705" s="278"/>
      <c r="E2705" s="271">
        <f>+E2706</f>
        <v>0</v>
      </c>
      <c r="F2705" s="37"/>
      <c r="G2705" s="37"/>
      <c r="H2705" s="37"/>
      <c r="I2705" s="37"/>
      <c r="J2705" s="37"/>
      <c r="K2705" s="37"/>
      <c r="L2705" s="38"/>
    </row>
    <row r="2706" spans="1:12" x14ac:dyDescent="0.3">
      <c r="A2706" s="85" t="s">
        <v>5803</v>
      </c>
      <c r="B2706" s="86" t="s">
        <v>1731</v>
      </c>
      <c r="C2706" s="87" t="s">
        <v>9291</v>
      </c>
      <c r="D2706" s="278"/>
      <c r="E2706" s="270">
        <f>+'Res pass e impegni plur'!E69</f>
        <v>0</v>
      </c>
      <c r="F2706" s="37" t="s">
        <v>7970</v>
      </c>
      <c r="G2706" s="37" t="s">
        <v>7959</v>
      </c>
      <c r="H2706" s="37" t="s">
        <v>5805</v>
      </c>
      <c r="I2706" s="37">
        <v>5</v>
      </c>
      <c r="J2706" s="37" t="s">
        <v>5805</v>
      </c>
      <c r="K2706" s="37" t="s">
        <v>6816</v>
      </c>
      <c r="L2706" s="38"/>
    </row>
    <row r="2707" spans="1:12" x14ac:dyDescent="0.3">
      <c r="A2707" s="27" t="s">
        <v>5800</v>
      </c>
      <c r="B2707" s="28" t="s">
        <v>9293</v>
      </c>
      <c r="C2707" s="29" t="s">
        <v>9294</v>
      </c>
      <c r="D2707" s="407"/>
      <c r="E2707" s="320">
        <f>+E2708+E2711+E2714+E2717</f>
        <v>0</v>
      </c>
      <c r="F2707" s="31"/>
      <c r="G2707" s="31"/>
      <c r="H2707" s="31"/>
      <c r="I2707" s="31"/>
      <c r="J2707" s="31"/>
      <c r="K2707" s="31"/>
      <c r="L2707" s="32"/>
    </row>
    <row r="2708" spans="1:12" x14ac:dyDescent="0.3">
      <c r="A2708" s="33" t="s">
        <v>5801</v>
      </c>
      <c r="B2708" s="34" t="s">
        <v>9295</v>
      </c>
      <c r="C2708" s="35" t="s">
        <v>9296</v>
      </c>
      <c r="D2708" s="407"/>
      <c r="E2708" s="321">
        <f>+E2709</f>
        <v>0</v>
      </c>
      <c r="F2708" s="37"/>
      <c r="G2708" s="37"/>
      <c r="H2708" s="37"/>
      <c r="I2708" s="37"/>
      <c r="J2708" s="37"/>
      <c r="K2708" s="37"/>
      <c r="L2708" s="38"/>
    </row>
    <row r="2709" spans="1:12" x14ac:dyDescent="0.3">
      <c r="A2709" s="33" t="s">
        <v>5802</v>
      </c>
      <c r="B2709" s="39" t="s">
        <v>9297</v>
      </c>
      <c r="C2709" s="40" t="s">
        <v>9296</v>
      </c>
      <c r="D2709" s="278"/>
      <c r="E2709" s="271">
        <f>+E2710</f>
        <v>0</v>
      </c>
      <c r="F2709" s="37"/>
      <c r="G2709" s="37"/>
      <c r="H2709" s="37"/>
      <c r="I2709" s="37"/>
      <c r="J2709" s="37"/>
      <c r="K2709" s="37"/>
      <c r="L2709" s="38"/>
    </row>
    <row r="2710" spans="1:12" x14ac:dyDescent="0.3">
      <c r="A2710" s="85" t="s">
        <v>5803</v>
      </c>
      <c r="B2710" s="86" t="s">
        <v>1733</v>
      </c>
      <c r="C2710" s="87" t="s">
        <v>9296</v>
      </c>
      <c r="D2710" s="278"/>
      <c r="E2710" s="270">
        <f>+'Res pass e impegni plur'!E70+'Res pass e impegni plur'!E71</f>
        <v>0</v>
      </c>
      <c r="F2710" s="37" t="s">
        <v>7970</v>
      </c>
      <c r="G2710" s="37" t="s">
        <v>7959</v>
      </c>
      <c r="H2710" s="37" t="s">
        <v>5805</v>
      </c>
      <c r="I2710" s="37">
        <v>5</v>
      </c>
      <c r="J2710" s="37" t="s">
        <v>5805</v>
      </c>
      <c r="K2710" s="37" t="s">
        <v>6816</v>
      </c>
      <c r="L2710" s="38"/>
    </row>
    <row r="2711" spans="1:12" x14ac:dyDescent="0.3">
      <c r="A2711" s="33" t="s">
        <v>5801</v>
      </c>
      <c r="B2711" s="34" t="s">
        <v>9298</v>
      </c>
      <c r="C2711" s="35" t="s">
        <v>9299</v>
      </c>
      <c r="D2711" s="407"/>
      <c r="E2711" s="321">
        <f>+E2712</f>
        <v>0</v>
      </c>
      <c r="F2711" s="37"/>
      <c r="G2711" s="37"/>
      <c r="H2711" s="37"/>
      <c r="I2711" s="37"/>
      <c r="J2711" s="37"/>
      <c r="K2711" s="37"/>
      <c r="L2711" s="38"/>
    </row>
    <row r="2712" spans="1:12" x14ac:dyDescent="0.3">
      <c r="A2712" s="33" t="s">
        <v>5802</v>
      </c>
      <c r="B2712" s="39" t="s">
        <v>9300</v>
      </c>
      <c r="C2712" s="40" t="s">
        <v>9299</v>
      </c>
      <c r="D2712" s="278"/>
      <c r="E2712" s="271">
        <f>+E2713</f>
        <v>0</v>
      </c>
      <c r="F2712" s="37"/>
      <c r="G2712" s="37"/>
      <c r="H2712" s="37"/>
      <c r="I2712" s="37"/>
      <c r="J2712" s="37"/>
      <c r="K2712" s="37"/>
      <c r="L2712" s="38"/>
    </row>
    <row r="2713" spans="1:12" x14ac:dyDescent="0.3">
      <c r="A2713" s="85" t="s">
        <v>5803</v>
      </c>
      <c r="B2713" s="86" t="s">
        <v>1831</v>
      </c>
      <c r="C2713" s="87" t="s">
        <v>9299</v>
      </c>
      <c r="D2713" s="278"/>
      <c r="E2713" s="270">
        <f>+'Res pass e impegni plur'!E162+'Res pass e impegni plur'!E163+'Res pass e impegni plur'!E164+'Res pass e impegni plur'!E165</f>
        <v>0</v>
      </c>
      <c r="F2713" s="37" t="s">
        <v>7970</v>
      </c>
      <c r="G2713" s="37" t="s">
        <v>7959</v>
      </c>
      <c r="H2713" s="37" t="s">
        <v>5805</v>
      </c>
      <c r="I2713" s="37">
        <v>5</v>
      </c>
      <c r="J2713" s="37" t="s">
        <v>5805</v>
      </c>
      <c r="K2713" s="37" t="s">
        <v>6816</v>
      </c>
      <c r="L2713" s="38"/>
    </row>
    <row r="2714" spans="1:12" x14ac:dyDescent="0.3">
      <c r="A2714" s="33" t="s">
        <v>5801</v>
      </c>
      <c r="B2714" s="34" t="s">
        <v>9301</v>
      </c>
      <c r="C2714" s="35" t="s">
        <v>9302</v>
      </c>
      <c r="D2714" s="407"/>
      <c r="E2714" s="321">
        <f>+E2715</f>
        <v>0</v>
      </c>
      <c r="F2714" s="37"/>
      <c r="G2714" s="37"/>
      <c r="H2714" s="37"/>
      <c r="I2714" s="37"/>
      <c r="J2714" s="37"/>
      <c r="K2714" s="37"/>
      <c r="L2714" s="38"/>
    </row>
    <row r="2715" spans="1:12" x14ac:dyDescent="0.3">
      <c r="A2715" s="33" t="s">
        <v>5802</v>
      </c>
      <c r="B2715" s="39" t="s">
        <v>9303</v>
      </c>
      <c r="C2715" s="40" t="s">
        <v>9302</v>
      </c>
      <c r="D2715" s="278"/>
      <c r="E2715" s="271">
        <f>+E2716</f>
        <v>0</v>
      </c>
      <c r="F2715" s="37"/>
      <c r="G2715" s="37"/>
      <c r="H2715" s="37"/>
      <c r="I2715" s="37"/>
      <c r="J2715" s="37"/>
      <c r="K2715" s="37"/>
      <c r="L2715" s="38"/>
    </row>
    <row r="2716" spans="1:12" x14ac:dyDescent="0.3">
      <c r="A2716" s="85" t="s">
        <v>5803</v>
      </c>
      <c r="B2716" s="86" t="s">
        <v>1836</v>
      </c>
      <c r="C2716" s="87" t="s">
        <v>9302</v>
      </c>
      <c r="D2716" s="278"/>
      <c r="E2716" s="270">
        <f>+'Res pass e impegni plur'!E166+'Res pass e impegni plur'!E167+'Res pass e impegni plur'!E168</f>
        <v>0</v>
      </c>
      <c r="F2716" s="37" t="s">
        <v>7970</v>
      </c>
      <c r="G2716" s="37" t="s">
        <v>7959</v>
      </c>
      <c r="H2716" s="37" t="s">
        <v>5805</v>
      </c>
      <c r="I2716" s="37">
        <v>5</v>
      </c>
      <c r="J2716" s="37" t="s">
        <v>5805</v>
      </c>
      <c r="K2716" s="37" t="s">
        <v>6816</v>
      </c>
      <c r="L2716" s="38"/>
    </row>
    <row r="2717" spans="1:12" x14ac:dyDescent="0.3">
      <c r="A2717" s="33" t="s">
        <v>5801</v>
      </c>
      <c r="B2717" s="34" t="s">
        <v>9304</v>
      </c>
      <c r="C2717" s="35" t="s">
        <v>9305</v>
      </c>
      <c r="D2717" s="407"/>
      <c r="E2717" s="321">
        <f>+E2718</f>
        <v>0</v>
      </c>
      <c r="F2717" s="37"/>
      <c r="G2717" s="37"/>
      <c r="H2717" s="37"/>
      <c r="I2717" s="37"/>
      <c r="J2717" s="37"/>
      <c r="K2717" s="37"/>
      <c r="L2717" s="38"/>
    </row>
    <row r="2718" spans="1:12" x14ac:dyDescent="0.3">
      <c r="A2718" s="33" t="s">
        <v>5802</v>
      </c>
      <c r="B2718" s="39" t="s">
        <v>9306</v>
      </c>
      <c r="C2718" s="40" t="s">
        <v>9305</v>
      </c>
      <c r="D2718" s="278"/>
      <c r="E2718" s="271">
        <f>+E2719</f>
        <v>0</v>
      </c>
      <c r="F2718" s="37"/>
      <c r="G2718" s="37"/>
      <c r="H2718" s="37"/>
      <c r="I2718" s="37"/>
      <c r="J2718" s="37"/>
      <c r="K2718" s="37"/>
      <c r="L2718" s="38"/>
    </row>
    <row r="2719" spans="1:12" x14ac:dyDescent="0.3">
      <c r="A2719" s="85" t="s">
        <v>5803</v>
      </c>
      <c r="B2719" s="86" t="s">
        <v>1868</v>
      </c>
      <c r="C2719" s="87" t="s">
        <v>9305</v>
      </c>
      <c r="D2719" s="278"/>
      <c r="E2719" s="270">
        <f>SUM('Res pass e impegni plur'!E196:E208)</f>
        <v>0</v>
      </c>
      <c r="F2719" s="37" t="s">
        <v>7970</v>
      </c>
      <c r="G2719" s="37" t="s">
        <v>7959</v>
      </c>
      <c r="H2719" s="37" t="s">
        <v>5805</v>
      </c>
      <c r="I2719" s="37">
        <v>5</v>
      </c>
      <c r="J2719" s="37" t="s">
        <v>5805</v>
      </c>
      <c r="K2719" s="37" t="s">
        <v>6816</v>
      </c>
      <c r="L2719" s="38"/>
    </row>
    <row r="2720" spans="1:12" x14ac:dyDescent="0.3">
      <c r="A2720" s="27" t="s">
        <v>5800</v>
      </c>
      <c r="B2720" s="28" t="s">
        <v>9307</v>
      </c>
      <c r="C2720" s="29" t="s">
        <v>9308</v>
      </c>
      <c r="D2720" s="407"/>
      <c r="E2720" s="320">
        <f>+E2721+E2732+E2737+E2741+E2744+E2747+E2750+E2761+E2764+E2767+E2770+E2773+E2776+E2779+E2782+E2785+E2789</f>
        <v>0</v>
      </c>
      <c r="F2720" s="31"/>
      <c r="G2720" s="31"/>
      <c r="H2720" s="31"/>
      <c r="I2720" s="31"/>
      <c r="J2720" s="31"/>
      <c r="K2720" s="31"/>
      <c r="L2720" s="32"/>
    </row>
    <row r="2721" spans="1:12" x14ac:dyDescent="0.3">
      <c r="A2721" s="33" t="s">
        <v>5801</v>
      </c>
      <c r="B2721" s="34" t="s">
        <v>9309</v>
      </c>
      <c r="C2721" s="35" t="s">
        <v>9310</v>
      </c>
      <c r="D2721" s="407"/>
      <c r="E2721" s="321">
        <f>+E2722+E2726+E2728</f>
        <v>0</v>
      </c>
      <c r="F2721" s="37"/>
      <c r="G2721" s="37"/>
      <c r="H2721" s="37"/>
      <c r="I2721" s="37"/>
      <c r="J2721" s="37"/>
      <c r="K2721" s="37"/>
      <c r="L2721" s="38"/>
    </row>
    <row r="2722" spans="1:12" ht="27.75" customHeight="1" x14ac:dyDescent="0.3">
      <c r="A2722" s="33" t="s">
        <v>5802</v>
      </c>
      <c r="B2722" s="39" t="s">
        <v>9311</v>
      </c>
      <c r="C2722" s="40" t="s">
        <v>9312</v>
      </c>
      <c r="D2722" s="278"/>
      <c r="E2722" s="271">
        <f>SUM(E2723:E2725)</f>
        <v>0</v>
      </c>
      <c r="F2722" s="37"/>
      <c r="G2722" s="37"/>
      <c r="H2722" s="37"/>
      <c r="I2722" s="37"/>
      <c r="J2722" s="37"/>
      <c r="K2722" s="37"/>
      <c r="L2722" s="38"/>
    </row>
    <row r="2723" spans="1:12" ht="21.6" x14ac:dyDescent="0.3">
      <c r="A2723" s="85" t="s">
        <v>5803</v>
      </c>
      <c r="B2723" s="86" t="s">
        <v>2842</v>
      </c>
      <c r="C2723" s="87" t="s">
        <v>2841</v>
      </c>
      <c r="D2723" s="278"/>
      <c r="E2723" s="270">
        <f>+'Res pass e impegni plur'!E755</f>
        <v>0</v>
      </c>
      <c r="F2723" s="37" t="s">
        <v>7970</v>
      </c>
      <c r="G2723" s="37" t="s">
        <v>7959</v>
      </c>
      <c r="H2723" s="37" t="s">
        <v>5805</v>
      </c>
      <c r="I2723" s="37">
        <v>5</v>
      </c>
      <c r="J2723" s="37" t="s">
        <v>5805</v>
      </c>
      <c r="K2723" s="37" t="s">
        <v>6816</v>
      </c>
      <c r="L2723" s="38"/>
    </row>
    <row r="2724" spans="1:12" ht="21.6" x14ac:dyDescent="0.3">
      <c r="A2724" s="85" t="s">
        <v>5803</v>
      </c>
      <c r="B2724" s="86" t="s">
        <v>2844</v>
      </c>
      <c r="C2724" s="87" t="s">
        <v>2843</v>
      </c>
      <c r="D2724" s="278"/>
      <c r="E2724" s="270">
        <f>+'Res pass e impegni plur'!E756</f>
        <v>0</v>
      </c>
      <c r="F2724" s="37" t="s">
        <v>7970</v>
      </c>
      <c r="G2724" s="37" t="s">
        <v>7959</v>
      </c>
      <c r="H2724" s="37" t="s">
        <v>5805</v>
      </c>
      <c r="I2724" s="37">
        <v>5</v>
      </c>
      <c r="J2724" s="37" t="s">
        <v>5805</v>
      </c>
      <c r="K2724" s="37" t="s">
        <v>6816</v>
      </c>
      <c r="L2724" s="38"/>
    </row>
    <row r="2725" spans="1:12" x14ac:dyDescent="0.3">
      <c r="A2725" s="85" t="s">
        <v>5803</v>
      </c>
      <c r="B2725" s="86" t="s">
        <v>2846</v>
      </c>
      <c r="C2725" s="87" t="s">
        <v>2845</v>
      </c>
      <c r="D2725" s="278"/>
      <c r="E2725" s="270">
        <f>+'Res pass e impegni plur'!E757</f>
        <v>0</v>
      </c>
      <c r="F2725" s="37" t="s">
        <v>7970</v>
      </c>
      <c r="G2725" s="37" t="s">
        <v>7959</v>
      </c>
      <c r="H2725" s="37" t="s">
        <v>5805</v>
      </c>
      <c r="I2725" s="37">
        <v>5</v>
      </c>
      <c r="J2725" s="37" t="s">
        <v>5805</v>
      </c>
      <c r="K2725" s="37" t="s">
        <v>6816</v>
      </c>
      <c r="L2725" s="38"/>
    </row>
    <row r="2726" spans="1:12" ht="23.25" customHeight="1" x14ac:dyDescent="0.3">
      <c r="A2726" s="33" t="s">
        <v>5802</v>
      </c>
      <c r="B2726" s="39" t="s">
        <v>9313</v>
      </c>
      <c r="C2726" s="40" t="s">
        <v>9314</v>
      </c>
      <c r="D2726" s="278"/>
      <c r="E2726" s="271">
        <f>+E2727</f>
        <v>0</v>
      </c>
      <c r="F2726" s="37"/>
      <c r="G2726" s="37"/>
      <c r="H2726" s="37"/>
      <c r="I2726" s="37"/>
      <c r="J2726" s="37"/>
      <c r="K2726" s="37"/>
      <c r="L2726" s="38"/>
    </row>
    <row r="2727" spans="1:12" x14ac:dyDescent="0.3">
      <c r="A2727" s="85" t="s">
        <v>5803</v>
      </c>
      <c r="B2727" s="86" t="s">
        <v>2850</v>
      </c>
      <c r="C2727" s="87" t="s">
        <v>2849</v>
      </c>
      <c r="D2727" s="278"/>
      <c r="E2727" s="270"/>
      <c r="F2727" s="37" t="s">
        <v>7970</v>
      </c>
      <c r="G2727" s="37" t="s">
        <v>7959</v>
      </c>
      <c r="H2727" s="37" t="s">
        <v>5805</v>
      </c>
      <c r="I2727" s="37">
        <v>5</v>
      </c>
      <c r="J2727" s="37" t="s">
        <v>5805</v>
      </c>
      <c r="K2727" s="37" t="s">
        <v>6816</v>
      </c>
      <c r="L2727" s="38"/>
    </row>
    <row r="2728" spans="1:12" ht="24" customHeight="1" x14ac:dyDescent="0.3">
      <c r="A2728" s="33" t="s">
        <v>5802</v>
      </c>
      <c r="B2728" s="39" t="s">
        <v>9315</v>
      </c>
      <c r="C2728" s="40" t="s">
        <v>9316</v>
      </c>
      <c r="D2728" s="278"/>
      <c r="E2728" s="271">
        <f>SUM(E2729:E2731)</f>
        <v>0</v>
      </c>
      <c r="F2728" s="37"/>
      <c r="G2728" s="37"/>
      <c r="H2728" s="37"/>
      <c r="I2728" s="37"/>
      <c r="J2728" s="37"/>
      <c r="K2728" s="37"/>
      <c r="L2728" s="38"/>
    </row>
    <row r="2729" spans="1:12" x14ac:dyDescent="0.3">
      <c r="A2729" s="85" t="s">
        <v>5803</v>
      </c>
      <c r="B2729" s="86" t="s">
        <v>2848</v>
      </c>
      <c r="C2729" s="87" t="s">
        <v>2847</v>
      </c>
      <c r="D2729" s="278"/>
      <c r="E2729" s="270">
        <f>+'Res pass e impegni plur'!E758</f>
        <v>0</v>
      </c>
      <c r="F2729" s="37" t="s">
        <v>7970</v>
      </c>
      <c r="G2729" s="37" t="s">
        <v>7959</v>
      </c>
      <c r="H2729" s="37" t="s">
        <v>5805</v>
      </c>
      <c r="I2729" s="37">
        <v>5</v>
      </c>
      <c r="J2729" s="37" t="s">
        <v>5805</v>
      </c>
      <c r="K2729" s="37" t="s">
        <v>6816</v>
      </c>
      <c r="L2729" s="38"/>
    </row>
    <row r="2730" spans="1:12" ht="21.6" x14ac:dyDescent="0.3">
      <c r="A2730" s="85" t="s">
        <v>5803</v>
      </c>
      <c r="B2730" s="86" t="s">
        <v>2852</v>
      </c>
      <c r="C2730" s="87" t="s">
        <v>2851</v>
      </c>
      <c r="D2730" s="278"/>
      <c r="E2730" s="270">
        <f>+'Res pass e impegni plur'!E759</f>
        <v>0</v>
      </c>
      <c r="F2730" s="37" t="s">
        <v>7970</v>
      </c>
      <c r="G2730" s="37" t="s">
        <v>7959</v>
      </c>
      <c r="H2730" s="37" t="s">
        <v>5805</v>
      </c>
      <c r="I2730" s="37">
        <v>5</v>
      </c>
      <c r="J2730" s="37" t="s">
        <v>5805</v>
      </c>
      <c r="K2730" s="37" t="s">
        <v>6816</v>
      </c>
      <c r="L2730" s="38"/>
    </row>
    <row r="2731" spans="1:12" x14ac:dyDescent="0.3">
      <c r="A2731" s="85" t="s">
        <v>5803</v>
      </c>
      <c r="B2731" s="86" t="s">
        <v>9317</v>
      </c>
      <c r="C2731" s="87" t="s">
        <v>9318</v>
      </c>
      <c r="D2731" s="278"/>
      <c r="E2731" s="270">
        <f>+'Res pass e impegni plur'!E760</f>
        <v>0</v>
      </c>
      <c r="F2731" s="37" t="s">
        <v>7970</v>
      </c>
      <c r="G2731" s="37" t="s">
        <v>7959</v>
      </c>
      <c r="H2731" s="37" t="s">
        <v>5805</v>
      </c>
      <c r="I2731" s="37">
        <v>5</v>
      </c>
      <c r="J2731" s="37" t="s">
        <v>5805</v>
      </c>
      <c r="K2731" s="37" t="s">
        <v>6816</v>
      </c>
      <c r="L2731" s="38"/>
    </row>
    <row r="2732" spans="1:12" ht="31.5" customHeight="1" x14ac:dyDescent="0.3">
      <c r="A2732" s="33" t="s">
        <v>5801</v>
      </c>
      <c r="B2732" s="34" t="s">
        <v>9319</v>
      </c>
      <c r="C2732" s="62" t="s">
        <v>9603</v>
      </c>
      <c r="D2732" s="410"/>
      <c r="E2732" s="321">
        <f>+E2733</f>
        <v>0</v>
      </c>
      <c r="F2732" s="37"/>
      <c r="G2732" s="37"/>
      <c r="H2732" s="37"/>
      <c r="I2732" s="37"/>
      <c r="J2732" s="37"/>
      <c r="K2732" s="37"/>
      <c r="L2732" s="38"/>
    </row>
    <row r="2733" spans="1:12" x14ac:dyDescent="0.3">
      <c r="A2733" s="33" t="s">
        <v>5802</v>
      </c>
      <c r="B2733" s="39" t="s">
        <v>9320</v>
      </c>
      <c r="C2733" s="45" t="s">
        <v>9610</v>
      </c>
      <c r="D2733" s="279"/>
      <c r="E2733" s="273">
        <f>SUM(E2734:E2736)</f>
        <v>0</v>
      </c>
      <c r="F2733" s="37"/>
      <c r="G2733" s="37"/>
      <c r="H2733" s="37"/>
      <c r="I2733" s="37"/>
      <c r="J2733" s="37"/>
      <c r="K2733" s="37"/>
      <c r="L2733" s="38"/>
    </row>
    <row r="2734" spans="1:12" x14ac:dyDescent="0.3">
      <c r="A2734" s="85" t="s">
        <v>5803</v>
      </c>
      <c r="B2734" s="86" t="s">
        <v>1988</v>
      </c>
      <c r="C2734" s="87" t="s">
        <v>9321</v>
      </c>
      <c r="D2734" s="278"/>
      <c r="E2734" s="270">
        <f>+'Res pass e impegni plur'!E262</f>
        <v>0</v>
      </c>
      <c r="F2734" s="37" t="s">
        <v>7970</v>
      </c>
      <c r="G2734" s="37" t="s">
        <v>7959</v>
      </c>
      <c r="H2734" s="37" t="s">
        <v>5805</v>
      </c>
      <c r="I2734" s="37">
        <v>5</v>
      </c>
      <c r="J2734" s="37" t="s">
        <v>5805</v>
      </c>
      <c r="K2734" s="37" t="s">
        <v>6816</v>
      </c>
      <c r="L2734" s="38"/>
    </row>
    <row r="2735" spans="1:12" x14ac:dyDescent="0.3">
      <c r="A2735" s="85" t="s">
        <v>5803</v>
      </c>
      <c r="B2735" s="86" t="s">
        <v>1990</v>
      </c>
      <c r="C2735" s="87" t="s">
        <v>9322</v>
      </c>
      <c r="D2735" s="278"/>
      <c r="E2735" s="270">
        <f>+'Res pass e impegni plur'!E263</f>
        <v>0</v>
      </c>
      <c r="F2735" s="37" t="s">
        <v>7970</v>
      </c>
      <c r="G2735" s="37" t="s">
        <v>7959</v>
      </c>
      <c r="H2735" s="37" t="s">
        <v>5805</v>
      </c>
      <c r="I2735" s="37">
        <v>5</v>
      </c>
      <c r="J2735" s="37" t="s">
        <v>5805</v>
      </c>
      <c r="K2735" s="37" t="s">
        <v>6816</v>
      </c>
      <c r="L2735" s="38"/>
    </row>
    <row r="2736" spans="1:12" x14ac:dyDescent="0.3">
      <c r="A2736" s="85" t="s">
        <v>5803</v>
      </c>
      <c r="B2736" s="86" t="s">
        <v>1992</v>
      </c>
      <c r="C2736" s="87" t="s">
        <v>9323</v>
      </c>
      <c r="D2736" s="278"/>
      <c r="E2736" s="270">
        <f>+'Res pass e impegni plur'!E264</f>
        <v>0</v>
      </c>
      <c r="F2736" s="37" t="s">
        <v>7970</v>
      </c>
      <c r="G2736" s="37" t="s">
        <v>7959</v>
      </c>
      <c r="H2736" s="37" t="s">
        <v>5805</v>
      </c>
      <c r="I2736" s="37">
        <v>5</v>
      </c>
      <c r="J2736" s="37" t="s">
        <v>5805</v>
      </c>
      <c r="K2736" s="37" t="s">
        <v>6816</v>
      </c>
      <c r="L2736" s="38"/>
    </row>
    <row r="2737" spans="1:12" x14ac:dyDescent="0.3">
      <c r="A2737" s="33" t="s">
        <v>5801</v>
      </c>
      <c r="B2737" s="34" t="s">
        <v>9324</v>
      </c>
      <c r="C2737" s="35" t="s">
        <v>9325</v>
      </c>
      <c r="D2737" s="407"/>
      <c r="E2737" s="321">
        <f>+E2738</f>
        <v>0</v>
      </c>
      <c r="F2737" s="37"/>
      <c r="G2737" s="37"/>
      <c r="H2737" s="37"/>
      <c r="I2737" s="37"/>
      <c r="J2737" s="37"/>
      <c r="K2737" s="37"/>
      <c r="L2737" s="38"/>
    </row>
    <row r="2738" spans="1:12" x14ac:dyDescent="0.3">
      <c r="A2738" s="33" t="s">
        <v>5802</v>
      </c>
      <c r="B2738" s="39" t="s">
        <v>9326</v>
      </c>
      <c r="C2738" s="40" t="s">
        <v>9325</v>
      </c>
      <c r="D2738" s="278"/>
      <c r="E2738" s="271">
        <f>+E2739+E2740</f>
        <v>0</v>
      </c>
      <c r="F2738" s="37"/>
      <c r="G2738" s="37"/>
      <c r="H2738" s="37"/>
      <c r="I2738" s="37"/>
      <c r="J2738" s="37"/>
      <c r="K2738" s="37"/>
      <c r="L2738" s="38"/>
    </row>
    <row r="2739" spans="1:12" x14ac:dyDescent="0.3">
      <c r="A2739" s="85" t="s">
        <v>5803</v>
      </c>
      <c r="B2739" s="86" t="s">
        <v>1782</v>
      </c>
      <c r="C2739" s="87" t="s">
        <v>9325</v>
      </c>
      <c r="D2739" s="278"/>
      <c r="E2739" s="270">
        <f>SUM('Res pass e impegni plur'!E115:E128)+'Res pass e impegni plur'!E130+'Res pass e impegni plur'!E131+'Res pass e impegni plur'!E133</f>
        <v>0</v>
      </c>
      <c r="F2739" s="37" t="s">
        <v>7970</v>
      </c>
      <c r="G2739" s="37" t="s">
        <v>7959</v>
      </c>
      <c r="H2739" s="37" t="s">
        <v>5805</v>
      </c>
      <c r="I2739" s="37">
        <v>5</v>
      </c>
      <c r="J2739" s="37" t="s">
        <v>5805</v>
      </c>
      <c r="K2739" s="37" t="s">
        <v>6816</v>
      </c>
      <c r="L2739" s="38"/>
    </row>
    <row r="2740" spans="1:12" x14ac:dyDescent="0.3">
      <c r="A2740" s="85" t="s">
        <v>5803</v>
      </c>
      <c r="B2740" s="86" t="s">
        <v>1800</v>
      </c>
      <c r="C2740" s="87" t="s">
        <v>9327</v>
      </c>
      <c r="D2740" s="278"/>
      <c r="E2740" s="270">
        <f>+'Res pass e impegni plur'!E132</f>
        <v>0</v>
      </c>
      <c r="F2740" s="37" t="s">
        <v>7970</v>
      </c>
      <c r="G2740" s="37" t="s">
        <v>7959</v>
      </c>
      <c r="H2740" s="37" t="s">
        <v>5805</v>
      </c>
      <c r="I2740" s="37">
        <v>5</v>
      </c>
      <c r="J2740" s="37" t="s">
        <v>5805</v>
      </c>
      <c r="K2740" s="37" t="s">
        <v>6816</v>
      </c>
      <c r="L2740" s="38"/>
    </row>
    <row r="2741" spans="1:12" x14ac:dyDescent="0.3">
      <c r="A2741" s="33" t="s">
        <v>5801</v>
      </c>
      <c r="B2741" s="34" t="s">
        <v>9328</v>
      </c>
      <c r="C2741" s="35" t="s">
        <v>9329</v>
      </c>
      <c r="D2741" s="407"/>
      <c r="E2741" s="321">
        <f>+E2742</f>
        <v>0</v>
      </c>
      <c r="F2741" s="37"/>
      <c r="G2741" s="37"/>
      <c r="H2741" s="37"/>
      <c r="I2741" s="37"/>
      <c r="J2741" s="37"/>
      <c r="K2741" s="37"/>
      <c r="L2741" s="38"/>
    </row>
    <row r="2742" spans="1:12" x14ac:dyDescent="0.3">
      <c r="A2742" s="33" t="s">
        <v>5802</v>
      </c>
      <c r="B2742" s="39" t="s">
        <v>9330</v>
      </c>
      <c r="C2742" s="40" t="s">
        <v>9329</v>
      </c>
      <c r="D2742" s="278"/>
      <c r="E2742" s="271">
        <f>+E2743</f>
        <v>0</v>
      </c>
      <c r="F2742" s="37"/>
      <c r="G2742" s="37"/>
      <c r="H2742" s="37"/>
      <c r="I2742" s="37"/>
      <c r="J2742" s="37"/>
      <c r="K2742" s="37"/>
      <c r="L2742" s="38"/>
    </row>
    <row r="2743" spans="1:12" x14ac:dyDescent="0.3">
      <c r="A2743" s="85" t="s">
        <v>5803</v>
      </c>
      <c r="B2743" s="86" t="s">
        <v>2234</v>
      </c>
      <c r="C2743" s="87" t="s">
        <v>9329</v>
      </c>
      <c r="D2743" s="278"/>
      <c r="E2743" s="270">
        <f>+'Res pass e impegni plur'!E385</f>
        <v>0</v>
      </c>
      <c r="F2743" s="37" t="s">
        <v>7970</v>
      </c>
      <c r="G2743" s="37" t="s">
        <v>7959</v>
      </c>
      <c r="H2743" s="37" t="s">
        <v>5805</v>
      </c>
      <c r="I2743" s="37">
        <v>5</v>
      </c>
      <c r="J2743" s="37" t="s">
        <v>5805</v>
      </c>
      <c r="K2743" s="37" t="s">
        <v>6816</v>
      </c>
      <c r="L2743" s="38"/>
    </row>
    <row r="2744" spans="1:12" x14ac:dyDescent="0.3">
      <c r="A2744" s="33" t="s">
        <v>5801</v>
      </c>
      <c r="B2744" s="34" t="s">
        <v>9331</v>
      </c>
      <c r="C2744" s="35" t="s">
        <v>9332</v>
      </c>
      <c r="D2744" s="407"/>
      <c r="E2744" s="321">
        <f>+E2745</f>
        <v>0</v>
      </c>
      <c r="F2744" s="37"/>
      <c r="G2744" s="37"/>
      <c r="H2744" s="37"/>
      <c r="I2744" s="37"/>
      <c r="J2744" s="37"/>
      <c r="K2744" s="37"/>
      <c r="L2744" s="38"/>
    </row>
    <row r="2745" spans="1:12" x14ac:dyDescent="0.3">
      <c r="A2745" s="33" t="s">
        <v>5802</v>
      </c>
      <c r="B2745" s="39" t="s">
        <v>9333</v>
      </c>
      <c r="C2745" s="40" t="s">
        <v>9332</v>
      </c>
      <c r="D2745" s="278"/>
      <c r="E2745" s="271">
        <f>+E2746</f>
        <v>0</v>
      </c>
      <c r="F2745" s="37"/>
      <c r="G2745" s="37"/>
      <c r="H2745" s="37"/>
      <c r="I2745" s="37"/>
      <c r="J2745" s="37"/>
      <c r="K2745" s="37"/>
      <c r="L2745" s="38"/>
    </row>
    <row r="2746" spans="1:12" x14ac:dyDescent="0.3">
      <c r="A2746" s="85" t="s">
        <v>5803</v>
      </c>
      <c r="B2746" s="86" t="s">
        <v>9334</v>
      </c>
      <c r="C2746" s="87" t="s">
        <v>9332</v>
      </c>
      <c r="D2746" s="278"/>
      <c r="E2746" s="270">
        <f>+'Res pass e impegni plur'!E382</f>
        <v>0</v>
      </c>
      <c r="F2746" s="483" t="s">
        <v>7970</v>
      </c>
      <c r="G2746" s="483" t="s">
        <v>7959</v>
      </c>
      <c r="H2746" s="483" t="s">
        <v>5805</v>
      </c>
      <c r="I2746" s="483">
        <v>5</v>
      </c>
      <c r="J2746" s="483" t="s">
        <v>5805</v>
      </c>
      <c r="K2746" s="483" t="s">
        <v>6816</v>
      </c>
      <c r="L2746" s="484"/>
    </row>
    <row r="2747" spans="1:12" x14ac:dyDescent="0.3">
      <c r="A2747" s="33" t="s">
        <v>5801</v>
      </c>
      <c r="B2747" s="34" t="s">
        <v>9335</v>
      </c>
      <c r="C2747" s="35" t="s">
        <v>9336</v>
      </c>
      <c r="D2747" s="407"/>
      <c r="E2747" s="321">
        <f>+E2748</f>
        <v>0</v>
      </c>
      <c r="F2747" s="37"/>
      <c r="G2747" s="37"/>
      <c r="H2747" s="37"/>
      <c r="I2747" s="37"/>
      <c r="J2747" s="37"/>
      <c r="K2747" s="37"/>
      <c r="L2747" s="38"/>
    </row>
    <row r="2748" spans="1:12" x14ac:dyDescent="0.3">
      <c r="A2748" s="33" t="s">
        <v>5802</v>
      </c>
      <c r="B2748" s="39" t="s">
        <v>9337</v>
      </c>
      <c r="C2748" s="40" t="s">
        <v>9336</v>
      </c>
      <c r="D2748" s="278"/>
      <c r="E2748" s="271">
        <f>+E2749</f>
        <v>0</v>
      </c>
      <c r="F2748" s="37"/>
      <c r="G2748" s="37"/>
      <c r="H2748" s="37"/>
      <c r="I2748" s="37"/>
      <c r="J2748" s="37"/>
      <c r="K2748" s="37"/>
      <c r="L2748" s="38"/>
    </row>
    <row r="2749" spans="1:12" x14ac:dyDescent="0.3">
      <c r="A2749" s="85" t="s">
        <v>5803</v>
      </c>
      <c r="B2749" s="86" t="s">
        <v>2258</v>
      </c>
      <c r="C2749" s="87" t="s">
        <v>9336</v>
      </c>
      <c r="D2749" s="278"/>
      <c r="E2749" s="270">
        <f>+'Res pass e impegni plur'!E401</f>
        <v>0</v>
      </c>
      <c r="F2749" s="37" t="s">
        <v>7970</v>
      </c>
      <c r="G2749" s="37" t="s">
        <v>7959</v>
      </c>
      <c r="H2749" s="37" t="s">
        <v>5805</v>
      </c>
      <c r="I2749" s="37">
        <v>5</v>
      </c>
      <c r="J2749" s="37" t="s">
        <v>5805</v>
      </c>
      <c r="K2749" s="37" t="s">
        <v>6816</v>
      </c>
      <c r="L2749" s="38"/>
    </row>
    <row r="2750" spans="1:12" x14ac:dyDescent="0.3">
      <c r="A2750" s="33" t="s">
        <v>5801</v>
      </c>
      <c r="B2750" s="34" t="s">
        <v>9338</v>
      </c>
      <c r="C2750" s="35" t="s">
        <v>9339</v>
      </c>
      <c r="D2750" s="407"/>
      <c r="E2750" s="321">
        <f>+E2751+E2755+E2757</f>
        <v>0</v>
      </c>
      <c r="F2750" s="37"/>
      <c r="G2750" s="37"/>
      <c r="H2750" s="37"/>
      <c r="I2750" s="37"/>
      <c r="J2750" s="37"/>
      <c r="K2750" s="37"/>
      <c r="L2750" s="38"/>
    </row>
    <row r="2751" spans="1:12" ht="29.25" customHeight="1" x14ac:dyDescent="0.3">
      <c r="A2751" s="33" t="s">
        <v>5802</v>
      </c>
      <c r="B2751" s="39" t="s">
        <v>9340</v>
      </c>
      <c r="C2751" s="40" t="s">
        <v>9341</v>
      </c>
      <c r="D2751" s="278"/>
      <c r="E2751" s="273">
        <f>SUM(E2752:E2754)</f>
        <v>0</v>
      </c>
      <c r="F2751" s="37"/>
      <c r="G2751" s="37"/>
      <c r="H2751" s="37"/>
      <c r="I2751" s="37"/>
      <c r="J2751" s="37"/>
      <c r="K2751" s="37"/>
      <c r="L2751" s="38"/>
    </row>
    <row r="2752" spans="1:12" ht="21.6" x14ac:dyDescent="0.3">
      <c r="A2752" s="85" t="s">
        <v>5803</v>
      </c>
      <c r="B2752" s="86" t="s">
        <v>2246</v>
      </c>
      <c r="C2752" s="87" t="s">
        <v>2245</v>
      </c>
      <c r="D2752" s="278"/>
      <c r="E2752" s="270">
        <f>+'Res pass e impegni plur'!E389</f>
        <v>0</v>
      </c>
      <c r="F2752" s="37" t="s">
        <v>7970</v>
      </c>
      <c r="G2752" s="37" t="s">
        <v>7959</v>
      </c>
      <c r="H2752" s="37" t="s">
        <v>5805</v>
      </c>
      <c r="I2752" s="37">
        <v>5</v>
      </c>
      <c r="J2752" s="37" t="s">
        <v>5805</v>
      </c>
      <c r="K2752" s="37" t="s">
        <v>6816</v>
      </c>
      <c r="L2752" s="38"/>
    </row>
    <row r="2753" spans="1:12" ht="21.6" x14ac:dyDescent="0.3">
      <c r="A2753" s="85" t="s">
        <v>5803</v>
      </c>
      <c r="B2753" s="86" t="s">
        <v>2248</v>
      </c>
      <c r="C2753" s="87" t="s">
        <v>2247</v>
      </c>
      <c r="D2753" s="278"/>
      <c r="E2753" s="270">
        <f>+'Res pass e impegni plur'!E390</f>
        <v>0</v>
      </c>
      <c r="F2753" s="37" t="s">
        <v>7970</v>
      </c>
      <c r="G2753" s="37" t="s">
        <v>7959</v>
      </c>
      <c r="H2753" s="37" t="s">
        <v>5805</v>
      </c>
      <c r="I2753" s="37">
        <v>5</v>
      </c>
      <c r="J2753" s="37" t="s">
        <v>5805</v>
      </c>
      <c r="K2753" s="37" t="s">
        <v>6816</v>
      </c>
      <c r="L2753" s="38"/>
    </row>
    <row r="2754" spans="1:12" x14ac:dyDescent="0.3">
      <c r="A2754" s="85" t="s">
        <v>5803</v>
      </c>
      <c r="B2754" s="86" t="s">
        <v>2250</v>
      </c>
      <c r="C2754" s="87" t="s">
        <v>2249</v>
      </c>
      <c r="D2754" s="278"/>
      <c r="E2754" s="270">
        <f>+'Res pass e impegni plur'!E391</f>
        <v>0</v>
      </c>
      <c r="F2754" s="37" t="s">
        <v>7970</v>
      </c>
      <c r="G2754" s="37" t="s">
        <v>7959</v>
      </c>
      <c r="H2754" s="37" t="s">
        <v>5805</v>
      </c>
      <c r="I2754" s="37">
        <v>5</v>
      </c>
      <c r="J2754" s="37" t="s">
        <v>5805</v>
      </c>
      <c r="K2754" s="37" t="s">
        <v>6816</v>
      </c>
      <c r="L2754" s="38"/>
    </row>
    <row r="2755" spans="1:12" ht="27" customHeight="1" x14ac:dyDescent="0.3">
      <c r="A2755" s="33" t="s">
        <v>5802</v>
      </c>
      <c r="B2755" s="39" t="s">
        <v>9342</v>
      </c>
      <c r="C2755" s="40" t="s">
        <v>9343</v>
      </c>
      <c r="D2755" s="278"/>
      <c r="E2755" s="271"/>
      <c r="F2755" s="37"/>
      <c r="G2755" s="37"/>
      <c r="H2755" s="37"/>
      <c r="I2755" s="37"/>
      <c r="J2755" s="37"/>
      <c r="K2755" s="37"/>
      <c r="L2755" s="38"/>
    </row>
    <row r="2756" spans="1:12" x14ac:dyDescent="0.3">
      <c r="A2756" s="85" t="s">
        <v>5803</v>
      </c>
      <c r="B2756" s="86" t="s">
        <v>2254</v>
      </c>
      <c r="C2756" s="87" t="s">
        <v>2253</v>
      </c>
      <c r="D2756" s="278"/>
      <c r="E2756" s="270"/>
      <c r="F2756" s="37" t="s">
        <v>7970</v>
      </c>
      <c r="G2756" s="37" t="s">
        <v>7959</v>
      </c>
      <c r="H2756" s="37" t="s">
        <v>5805</v>
      </c>
      <c r="I2756" s="37">
        <v>5</v>
      </c>
      <c r="J2756" s="37" t="s">
        <v>5805</v>
      </c>
      <c r="K2756" s="37" t="s">
        <v>6816</v>
      </c>
      <c r="L2756" s="38"/>
    </row>
    <row r="2757" spans="1:12" ht="24.75" customHeight="1" x14ac:dyDescent="0.3">
      <c r="A2757" s="33" t="s">
        <v>5802</v>
      </c>
      <c r="B2757" s="39" t="s">
        <v>9344</v>
      </c>
      <c r="C2757" s="40" t="s">
        <v>9345</v>
      </c>
      <c r="D2757" s="278"/>
      <c r="E2757" s="273">
        <f>SUM(E2758:E2760)</f>
        <v>0</v>
      </c>
      <c r="F2757" s="37"/>
      <c r="G2757" s="37"/>
      <c r="H2757" s="37"/>
      <c r="I2757" s="37"/>
      <c r="J2757" s="37"/>
      <c r="K2757" s="37"/>
      <c r="L2757" s="38"/>
    </row>
    <row r="2758" spans="1:12" x14ac:dyDescent="0.3">
      <c r="A2758" s="85" t="s">
        <v>5803</v>
      </c>
      <c r="B2758" s="86" t="s">
        <v>2252</v>
      </c>
      <c r="C2758" s="87" t="s">
        <v>2251</v>
      </c>
      <c r="D2758" s="278"/>
      <c r="E2758" s="270">
        <f>+'Res pass e impegni plur'!E392</f>
        <v>0</v>
      </c>
      <c r="F2758" s="37" t="s">
        <v>7970</v>
      </c>
      <c r="G2758" s="37" t="s">
        <v>7959</v>
      </c>
      <c r="H2758" s="37" t="s">
        <v>5805</v>
      </c>
      <c r="I2758" s="37">
        <v>5</v>
      </c>
      <c r="J2758" s="37" t="s">
        <v>5805</v>
      </c>
      <c r="K2758" s="37" t="s">
        <v>6816</v>
      </c>
      <c r="L2758" s="38"/>
    </row>
    <row r="2759" spans="1:12" ht="21.6" x14ac:dyDescent="0.3">
      <c r="A2759" s="85" t="s">
        <v>5803</v>
      </c>
      <c r="B2759" s="86" t="s">
        <v>2256</v>
      </c>
      <c r="C2759" s="87" t="s">
        <v>2255</v>
      </c>
      <c r="D2759" s="278"/>
      <c r="E2759" s="270">
        <f>+'Res pass e impegni plur'!E393</f>
        <v>0</v>
      </c>
      <c r="F2759" s="37" t="s">
        <v>7970</v>
      </c>
      <c r="G2759" s="37" t="s">
        <v>7959</v>
      </c>
      <c r="H2759" s="37" t="s">
        <v>5805</v>
      </c>
      <c r="I2759" s="37">
        <v>5</v>
      </c>
      <c r="J2759" s="37" t="s">
        <v>5805</v>
      </c>
      <c r="K2759" s="37" t="s">
        <v>6816</v>
      </c>
      <c r="L2759" s="38"/>
    </row>
    <row r="2760" spans="1:12" x14ac:dyDescent="0.3">
      <c r="A2760" s="85" t="s">
        <v>5803</v>
      </c>
      <c r="B2760" s="86" t="s">
        <v>9346</v>
      </c>
      <c r="C2760" s="87" t="s">
        <v>9347</v>
      </c>
      <c r="D2760" s="278"/>
      <c r="E2760" s="270">
        <f>+'Res pass e impegni plur'!E394</f>
        <v>0</v>
      </c>
      <c r="F2760" s="37" t="s">
        <v>7970</v>
      </c>
      <c r="G2760" s="37" t="s">
        <v>7959</v>
      </c>
      <c r="H2760" s="37" t="s">
        <v>5805</v>
      </c>
      <c r="I2760" s="37">
        <v>5</v>
      </c>
      <c r="J2760" s="37" t="s">
        <v>5805</v>
      </c>
      <c r="K2760" s="37" t="s">
        <v>6816</v>
      </c>
      <c r="L2760" s="38"/>
    </row>
    <row r="2761" spans="1:12" x14ac:dyDescent="0.3">
      <c r="A2761" s="33" t="s">
        <v>5801</v>
      </c>
      <c r="B2761" s="34" t="s">
        <v>9348</v>
      </c>
      <c r="C2761" s="35" t="s">
        <v>9349</v>
      </c>
      <c r="D2761" s="407"/>
      <c r="E2761" s="321">
        <f>+E2762</f>
        <v>0</v>
      </c>
      <c r="F2761" s="37"/>
      <c r="G2761" s="37"/>
      <c r="H2761" s="37"/>
      <c r="I2761" s="37"/>
      <c r="J2761" s="37"/>
      <c r="K2761" s="37"/>
      <c r="L2761" s="38"/>
    </row>
    <row r="2762" spans="1:12" x14ac:dyDescent="0.3">
      <c r="A2762" s="33" t="s">
        <v>5802</v>
      </c>
      <c r="B2762" s="39" t="s">
        <v>9350</v>
      </c>
      <c r="C2762" s="40" t="s">
        <v>9349</v>
      </c>
      <c r="D2762" s="278"/>
      <c r="E2762" s="271">
        <f>+E2763</f>
        <v>0</v>
      </c>
      <c r="F2762" s="37"/>
      <c r="G2762" s="37"/>
      <c r="H2762" s="37"/>
      <c r="I2762" s="37"/>
      <c r="J2762" s="37"/>
      <c r="K2762" s="37"/>
      <c r="L2762" s="38"/>
    </row>
    <row r="2763" spans="1:12" x14ac:dyDescent="0.3">
      <c r="A2763" s="85" t="s">
        <v>5803</v>
      </c>
      <c r="B2763" s="86" t="s">
        <v>2231</v>
      </c>
      <c r="C2763" s="87" t="s">
        <v>9349</v>
      </c>
      <c r="D2763" s="278"/>
      <c r="E2763" s="270">
        <f>+'Res pass e impegni plur'!E383+'Res pass e impegni plur'!E384</f>
        <v>0</v>
      </c>
      <c r="F2763" s="37" t="s">
        <v>7970</v>
      </c>
      <c r="G2763" s="37" t="s">
        <v>7959</v>
      </c>
      <c r="H2763" s="37" t="s">
        <v>5805</v>
      </c>
      <c r="I2763" s="37">
        <v>5</v>
      </c>
      <c r="J2763" s="37" t="s">
        <v>5805</v>
      </c>
      <c r="K2763" s="37" t="s">
        <v>6816</v>
      </c>
      <c r="L2763" s="38"/>
    </row>
    <row r="2764" spans="1:12" x14ac:dyDescent="0.3">
      <c r="A2764" s="33" t="s">
        <v>5801</v>
      </c>
      <c r="B2764" s="34" t="s">
        <v>9351</v>
      </c>
      <c r="C2764" s="35" t="s">
        <v>9352</v>
      </c>
      <c r="D2764" s="407"/>
      <c r="E2764" s="321">
        <f>+E2765</f>
        <v>0</v>
      </c>
      <c r="F2764" s="37"/>
      <c r="G2764" s="37"/>
      <c r="H2764" s="37"/>
      <c r="I2764" s="37"/>
      <c r="J2764" s="37"/>
      <c r="K2764" s="37"/>
      <c r="L2764" s="38"/>
    </row>
    <row r="2765" spans="1:12" x14ac:dyDescent="0.3">
      <c r="A2765" s="33" t="s">
        <v>5802</v>
      </c>
      <c r="B2765" s="39" t="s">
        <v>9353</v>
      </c>
      <c r="C2765" s="40" t="s">
        <v>9352</v>
      </c>
      <c r="D2765" s="278"/>
      <c r="E2765" s="271">
        <f>+E2766</f>
        <v>0</v>
      </c>
      <c r="F2765" s="37"/>
      <c r="G2765" s="37"/>
      <c r="H2765" s="37"/>
      <c r="I2765" s="37"/>
      <c r="J2765" s="37"/>
      <c r="K2765" s="37"/>
      <c r="L2765" s="38"/>
    </row>
    <row r="2766" spans="1:12" x14ac:dyDescent="0.3">
      <c r="A2766" s="85" t="s">
        <v>5803</v>
      </c>
      <c r="B2766" s="86" t="s">
        <v>2260</v>
      </c>
      <c r="C2766" s="87" t="s">
        <v>9352</v>
      </c>
      <c r="D2766" s="278"/>
      <c r="E2766" s="270">
        <f>+'Res pass e impegni plur'!E402</f>
        <v>0</v>
      </c>
      <c r="F2766" s="37" t="s">
        <v>7970</v>
      </c>
      <c r="G2766" s="37" t="s">
        <v>7959</v>
      </c>
      <c r="H2766" s="37" t="s">
        <v>5805</v>
      </c>
      <c r="I2766" s="37">
        <v>5</v>
      </c>
      <c r="J2766" s="37" t="s">
        <v>5805</v>
      </c>
      <c r="K2766" s="37" t="s">
        <v>6816</v>
      </c>
      <c r="L2766" s="38"/>
    </row>
    <row r="2767" spans="1:12" x14ac:dyDescent="0.3">
      <c r="A2767" s="33" t="s">
        <v>5801</v>
      </c>
      <c r="B2767" s="34" t="s">
        <v>9354</v>
      </c>
      <c r="C2767" s="35" t="s">
        <v>9355</v>
      </c>
      <c r="D2767" s="407"/>
      <c r="E2767" s="321">
        <f>+E2768</f>
        <v>0</v>
      </c>
      <c r="F2767" s="37"/>
      <c r="G2767" s="37"/>
      <c r="H2767" s="37"/>
      <c r="I2767" s="37"/>
      <c r="J2767" s="37"/>
      <c r="K2767" s="37"/>
      <c r="L2767" s="38"/>
    </row>
    <row r="2768" spans="1:12" x14ac:dyDescent="0.3">
      <c r="A2768" s="33" t="s">
        <v>5802</v>
      </c>
      <c r="B2768" s="39" t="s">
        <v>9356</v>
      </c>
      <c r="C2768" s="40" t="s">
        <v>9355</v>
      </c>
      <c r="D2768" s="278"/>
      <c r="E2768" s="271">
        <f>+E2769</f>
        <v>0</v>
      </c>
      <c r="F2768" s="37"/>
      <c r="G2768" s="37"/>
      <c r="H2768" s="37"/>
      <c r="I2768" s="37"/>
      <c r="J2768" s="37"/>
      <c r="K2768" s="37"/>
      <c r="L2768" s="38"/>
    </row>
    <row r="2769" spans="1:12" x14ac:dyDescent="0.3">
      <c r="A2769" s="85" t="s">
        <v>5803</v>
      </c>
      <c r="B2769" s="86" t="s">
        <v>2262</v>
      </c>
      <c r="C2769" s="87" t="s">
        <v>9355</v>
      </c>
      <c r="D2769" s="278"/>
      <c r="E2769" s="270">
        <f>+'Res pass e impegni plur'!E403</f>
        <v>0</v>
      </c>
      <c r="F2769" s="37" t="s">
        <v>7970</v>
      </c>
      <c r="G2769" s="37" t="s">
        <v>7959</v>
      </c>
      <c r="H2769" s="37" t="s">
        <v>5805</v>
      </c>
      <c r="I2769" s="37">
        <v>5</v>
      </c>
      <c r="J2769" s="37" t="s">
        <v>5805</v>
      </c>
      <c r="K2769" s="37" t="s">
        <v>6816</v>
      </c>
      <c r="L2769" s="38"/>
    </row>
    <row r="2770" spans="1:12" x14ac:dyDescent="0.3">
      <c r="A2770" s="33" t="s">
        <v>5801</v>
      </c>
      <c r="B2770" s="34" t="s">
        <v>9357</v>
      </c>
      <c r="C2770" s="35" t="s">
        <v>9604</v>
      </c>
      <c r="D2770" s="407"/>
      <c r="E2770" s="321">
        <f>+E2771</f>
        <v>0</v>
      </c>
      <c r="F2770" s="37"/>
      <c r="G2770" s="37"/>
      <c r="H2770" s="37"/>
      <c r="I2770" s="37"/>
      <c r="J2770" s="37"/>
      <c r="K2770" s="37"/>
      <c r="L2770" s="38"/>
    </row>
    <row r="2771" spans="1:12" ht="30" customHeight="1" x14ac:dyDescent="0.3">
      <c r="A2771" s="33" t="s">
        <v>5802</v>
      </c>
      <c r="B2771" s="39" t="s">
        <v>9358</v>
      </c>
      <c r="C2771" s="45" t="s">
        <v>9604</v>
      </c>
      <c r="D2771" s="279"/>
      <c r="E2771" s="271">
        <f>+E2772</f>
        <v>0</v>
      </c>
      <c r="F2771" s="37"/>
      <c r="G2771" s="37"/>
      <c r="H2771" s="37"/>
      <c r="I2771" s="37"/>
      <c r="J2771" s="37"/>
      <c r="K2771" s="37"/>
      <c r="L2771" s="38"/>
    </row>
    <row r="2772" spans="1:12" x14ac:dyDescent="0.3">
      <c r="A2772" s="85" t="s">
        <v>5803</v>
      </c>
      <c r="B2772" s="86" t="s">
        <v>1665</v>
      </c>
      <c r="C2772" s="90" t="s">
        <v>9359</v>
      </c>
      <c r="D2772" s="279"/>
      <c r="E2772" s="272">
        <f>+'Res pass e impegni plur'!E22</f>
        <v>0</v>
      </c>
      <c r="F2772" s="37" t="s">
        <v>7970</v>
      </c>
      <c r="G2772" s="37" t="s">
        <v>7959</v>
      </c>
      <c r="H2772" s="37" t="s">
        <v>5805</v>
      </c>
      <c r="I2772" s="37">
        <v>5</v>
      </c>
      <c r="J2772" s="37" t="s">
        <v>5805</v>
      </c>
      <c r="K2772" s="37" t="s">
        <v>6816</v>
      </c>
      <c r="L2772" s="38"/>
    </row>
    <row r="2773" spans="1:12" x14ac:dyDescent="0.3">
      <c r="A2773" s="33" t="s">
        <v>5801</v>
      </c>
      <c r="B2773" s="34" t="s">
        <v>9360</v>
      </c>
      <c r="C2773" s="35" t="s">
        <v>9605</v>
      </c>
      <c r="D2773" s="407"/>
      <c r="E2773" s="321">
        <f>+E2774</f>
        <v>0</v>
      </c>
      <c r="F2773" s="37"/>
      <c r="G2773" s="37"/>
      <c r="H2773" s="37"/>
      <c r="I2773" s="37"/>
      <c r="J2773" s="37"/>
      <c r="K2773" s="37"/>
      <c r="L2773" s="38"/>
    </row>
    <row r="2774" spans="1:12" ht="25.5" customHeight="1" x14ac:dyDescent="0.3">
      <c r="A2774" s="33" t="s">
        <v>5802</v>
      </c>
      <c r="B2774" s="39" t="s">
        <v>9361</v>
      </c>
      <c r="C2774" s="42" t="s">
        <v>9605</v>
      </c>
      <c r="D2774" s="408"/>
      <c r="E2774" s="271">
        <f>+E2775</f>
        <v>0</v>
      </c>
      <c r="F2774" s="37"/>
      <c r="G2774" s="37"/>
      <c r="H2774" s="37"/>
      <c r="I2774" s="37"/>
      <c r="J2774" s="37"/>
      <c r="K2774" s="37"/>
      <c r="L2774" s="38"/>
    </row>
    <row r="2775" spans="1:12" x14ac:dyDescent="0.3">
      <c r="A2775" s="85" t="s">
        <v>5803</v>
      </c>
      <c r="B2775" s="86" t="s">
        <v>1667</v>
      </c>
      <c r="C2775" s="90" t="s">
        <v>9605</v>
      </c>
      <c r="D2775" s="279"/>
      <c r="E2775" s="272">
        <f>+'Res pass e impegni plur'!E23</f>
        <v>0</v>
      </c>
      <c r="F2775" s="37" t="s">
        <v>7970</v>
      </c>
      <c r="G2775" s="37" t="s">
        <v>7959</v>
      </c>
      <c r="H2775" s="37" t="s">
        <v>5805</v>
      </c>
      <c r="I2775" s="37">
        <v>5</v>
      </c>
      <c r="J2775" s="37" t="s">
        <v>5805</v>
      </c>
      <c r="K2775" s="37" t="s">
        <v>6816</v>
      </c>
      <c r="L2775" s="38"/>
    </row>
    <row r="2776" spans="1:12" x14ac:dyDescent="0.3">
      <c r="A2776" s="33" t="s">
        <v>5801</v>
      </c>
      <c r="B2776" s="34" t="s">
        <v>9362</v>
      </c>
      <c r="C2776" s="35" t="s">
        <v>9363</v>
      </c>
      <c r="D2776" s="407"/>
      <c r="E2776" s="321">
        <f>+E2777</f>
        <v>0</v>
      </c>
      <c r="F2776" s="37"/>
      <c r="G2776" s="37"/>
      <c r="H2776" s="37"/>
      <c r="I2776" s="37"/>
      <c r="J2776" s="37"/>
      <c r="K2776" s="37"/>
      <c r="L2776" s="38"/>
    </row>
    <row r="2777" spans="1:12" x14ac:dyDescent="0.3">
      <c r="A2777" s="33" t="s">
        <v>5802</v>
      </c>
      <c r="B2777" s="39" t="s">
        <v>9364</v>
      </c>
      <c r="C2777" s="40" t="s">
        <v>9363</v>
      </c>
      <c r="D2777" s="278"/>
      <c r="E2777" s="271">
        <f>+E2778</f>
        <v>0</v>
      </c>
      <c r="F2777" s="37"/>
      <c r="G2777" s="37"/>
      <c r="H2777" s="37"/>
      <c r="I2777" s="37"/>
      <c r="J2777" s="37"/>
      <c r="K2777" s="37"/>
      <c r="L2777" s="38"/>
    </row>
    <row r="2778" spans="1:12" x14ac:dyDescent="0.3">
      <c r="A2778" s="85" t="s">
        <v>5803</v>
      </c>
      <c r="B2778" s="86" t="s">
        <v>9365</v>
      </c>
      <c r="C2778" s="87" t="s">
        <v>9363</v>
      </c>
      <c r="D2778" s="278"/>
      <c r="E2778" s="270">
        <f>+'Res pass e impegni plur'!E1162+'Res pass e impegni plur'!E1165</f>
        <v>0</v>
      </c>
      <c r="F2778" s="37" t="s">
        <v>7970</v>
      </c>
      <c r="G2778" s="37" t="s">
        <v>7959</v>
      </c>
      <c r="H2778" s="37" t="s">
        <v>5805</v>
      </c>
      <c r="I2778" s="37">
        <v>5</v>
      </c>
      <c r="J2778" s="37" t="s">
        <v>5805</v>
      </c>
      <c r="K2778" s="37" t="s">
        <v>6816</v>
      </c>
      <c r="L2778" s="38"/>
    </row>
    <row r="2779" spans="1:12" x14ac:dyDescent="0.3">
      <c r="A2779" s="33" t="s">
        <v>5801</v>
      </c>
      <c r="B2779" s="34" t="s">
        <v>9366</v>
      </c>
      <c r="C2779" s="35" t="s">
        <v>2263</v>
      </c>
      <c r="D2779" s="407"/>
      <c r="E2779" s="321">
        <f>+E2780</f>
        <v>0</v>
      </c>
      <c r="F2779" s="37"/>
      <c r="G2779" s="37"/>
      <c r="H2779" s="37"/>
      <c r="I2779" s="37"/>
      <c r="J2779" s="37"/>
      <c r="K2779" s="37"/>
      <c r="L2779" s="38"/>
    </row>
    <row r="2780" spans="1:12" x14ac:dyDescent="0.3">
      <c r="A2780" s="33" t="s">
        <v>5802</v>
      </c>
      <c r="B2780" s="39" t="s">
        <v>9367</v>
      </c>
      <c r="C2780" s="40" t="s">
        <v>2263</v>
      </c>
      <c r="D2780" s="278"/>
      <c r="E2780" s="271">
        <f>+E2781</f>
        <v>0</v>
      </c>
      <c r="F2780" s="37"/>
      <c r="G2780" s="37"/>
      <c r="H2780" s="37"/>
      <c r="I2780" s="37"/>
      <c r="J2780" s="37"/>
      <c r="K2780" s="37"/>
      <c r="L2780" s="38"/>
    </row>
    <row r="2781" spans="1:12" x14ac:dyDescent="0.3">
      <c r="A2781" s="85" t="s">
        <v>5803</v>
      </c>
      <c r="B2781" s="86" t="s">
        <v>2264</v>
      </c>
      <c r="C2781" s="87" t="s">
        <v>2263</v>
      </c>
      <c r="D2781" s="278"/>
      <c r="E2781" s="270">
        <f>+'Res pass e impegni plur'!E404</f>
        <v>0</v>
      </c>
      <c r="F2781" s="37" t="s">
        <v>7970</v>
      </c>
      <c r="G2781" s="37" t="s">
        <v>7959</v>
      </c>
      <c r="H2781" s="37" t="s">
        <v>5805</v>
      </c>
      <c r="I2781" s="37">
        <v>5</v>
      </c>
      <c r="J2781" s="37" t="s">
        <v>5805</v>
      </c>
      <c r="K2781" s="37" t="s">
        <v>6816</v>
      </c>
      <c r="L2781" s="38"/>
    </row>
    <row r="2782" spans="1:12" x14ac:dyDescent="0.3">
      <c r="A2782" s="33" t="s">
        <v>5801</v>
      </c>
      <c r="B2782" s="34" t="s">
        <v>9368</v>
      </c>
      <c r="C2782" s="35" t="s">
        <v>9369</v>
      </c>
      <c r="D2782" s="407"/>
      <c r="E2782" s="321">
        <f>+E2783</f>
        <v>0</v>
      </c>
      <c r="F2782" s="37"/>
      <c r="G2782" s="37"/>
      <c r="H2782" s="37"/>
      <c r="I2782" s="37"/>
      <c r="J2782" s="37"/>
      <c r="K2782" s="37"/>
      <c r="L2782" s="38"/>
    </row>
    <row r="2783" spans="1:12" x14ac:dyDescent="0.3">
      <c r="A2783" s="33" t="s">
        <v>5802</v>
      </c>
      <c r="B2783" s="39" t="s">
        <v>9370</v>
      </c>
      <c r="C2783" s="40" t="s">
        <v>9369</v>
      </c>
      <c r="D2783" s="278"/>
      <c r="E2783" s="271">
        <f>+E2784</f>
        <v>0</v>
      </c>
      <c r="F2783" s="37"/>
      <c r="G2783" s="37"/>
      <c r="H2783" s="37"/>
      <c r="I2783" s="37"/>
      <c r="J2783" s="37"/>
      <c r="K2783" s="37"/>
      <c r="L2783" s="38"/>
    </row>
    <row r="2784" spans="1:12" x14ac:dyDescent="0.3">
      <c r="A2784" s="85" t="s">
        <v>5803</v>
      </c>
      <c r="B2784" s="86" t="s">
        <v>9371</v>
      </c>
      <c r="C2784" s="87" t="s">
        <v>9369</v>
      </c>
      <c r="D2784" s="278"/>
      <c r="E2784" s="270">
        <f>+'Res pass e impegni plur'!E1159</f>
        <v>0</v>
      </c>
      <c r="F2784" s="37" t="s">
        <v>7970</v>
      </c>
      <c r="G2784" s="37" t="s">
        <v>7959</v>
      </c>
      <c r="H2784" s="37" t="s">
        <v>5805</v>
      </c>
      <c r="I2784" s="37">
        <v>5</v>
      </c>
      <c r="J2784" s="37" t="s">
        <v>5805</v>
      </c>
      <c r="K2784" s="37" t="s">
        <v>6816</v>
      </c>
      <c r="L2784" s="38"/>
    </row>
    <row r="2785" spans="1:12" x14ac:dyDescent="0.3">
      <c r="A2785" s="33" t="s">
        <v>5801</v>
      </c>
      <c r="B2785" s="34" t="s">
        <v>9372</v>
      </c>
      <c r="C2785" s="35" t="s">
        <v>9373</v>
      </c>
      <c r="D2785" s="407"/>
      <c r="E2785" s="321">
        <f>+E2786</f>
        <v>0</v>
      </c>
      <c r="F2785" s="37"/>
      <c r="G2785" s="37"/>
      <c r="H2785" s="37"/>
      <c r="I2785" s="37"/>
      <c r="J2785" s="37"/>
      <c r="K2785" s="37"/>
      <c r="L2785" s="38"/>
    </row>
    <row r="2786" spans="1:12" x14ac:dyDescent="0.3">
      <c r="A2786" s="33" t="s">
        <v>5802</v>
      </c>
      <c r="B2786" s="39" t="s">
        <v>9374</v>
      </c>
      <c r="C2786" s="40" t="s">
        <v>9373</v>
      </c>
      <c r="D2786" s="278"/>
      <c r="E2786" s="271">
        <f>+E2787+E2788</f>
        <v>0</v>
      </c>
      <c r="F2786" s="37"/>
      <c r="G2786" s="37"/>
      <c r="H2786" s="37"/>
      <c r="I2786" s="37"/>
      <c r="J2786" s="37"/>
      <c r="K2786" s="37"/>
      <c r="L2786" s="38"/>
    </row>
    <row r="2787" spans="1:12" x14ac:dyDescent="0.3">
      <c r="A2787" s="85" t="s">
        <v>5803</v>
      </c>
      <c r="B2787" s="86" t="s">
        <v>1370</v>
      </c>
      <c r="C2787" s="87" t="s">
        <v>9375</v>
      </c>
      <c r="D2787" s="278"/>
      <c r="E2787" s="270">
        <f>+'Res pass e impegni plur'!E1054</f>
        <v>0</v>
      </c>
      <c r="F2787" s="37" t="s">
        <v>7970</v>
      </c>
      <c r="G2787" s="37" t="s">
        <v>7959</v>
      </c>
      <c r="H2787" s="37" t="s">
        <v>5805</v>
      </c>
      <c r="I2787" s="37">
        <v>5</v>
      </c>
      <c r="J2787" s="37" t="s">
        <v>5805</v>
      </c>
      <c r="K2787" s="37" t="s">
        <v>6816</v>
      </c>
      <c r="L2787" s="38"/>
    </row>
    <row r="2788" spans="1:12" x14ac:dyDescent="0.3">
      <c r="A2788" s="85" t="s">
        <v>5803</v>
      </c>
      <c r="B2788" s="86" t="s">
        <v>5674</v>
      </c>
      <c r="C2788" s="87" t="s">
        <v>9376</v>
      </c>
      <c r="D2788" s="278"/>
      <c r="E2788" s="270">
        <v>0</v>
      </c>
      <c r="F2788" s="37" t="s">
        <v>7970</v>
      </c>
      <c r="G2788" s="37" t="s">
        <v>7959</v>
      </c>
      <c r="H2788" s="37" t="s">
        <v>5805</v>
      </c>
      <c r="I2788" s="37">
        <v>5</v>
      </c>
      <c r="J2788" s="37" t="s">
        <v>5805</v>
      </c>
      <c r="K2788" s="37" t="s">
        <v>6816</v>
      </c>
      <c r="L2788" s="38"/>
    </row>
    <row r="2789" spans="1:12" x14ac:dyDescent="0.3">
      <c r="A2789" s="33" t="s">
        <v>5801</v>
      </c>
      <c r="B2789" s="34" t="s">
        <v>9377</v>
      </c>
      <c r="C2789" s="35" t="s">
        <v>9378</v>
      </c>
      <c r="D2789" s="407"/>
      <c r="E2789" s="321">
        <f>+E2790</f>
        <v>0</v>
      </c>
      <c r="F2789" s="37"/>
      <c r="G2789" s="37"/>
      <c r="H2789" s="37"/>
      <c r="I2789" s="37"/>
      <c r="J2789" s="37"/>
      <c r="K2789" s="37"/>
      <c r="L2789" s="38"/>
    </row>
    <row r="2790" spans="1:12" x14ac:dyDescent="0.3">
      <c r="A2790" s="33" t="s">
        <v>5802</v>
      </c>
      <c r="B2790" s="39" t="s">
        <v>9379</v>
      </c>
      <c r="C2790" s="40" t="s">
        <v>9378</v>
      </c>
      <c r="D2790" s="278"/>
      <c r="E2790" s="271">
        <f>+E2791</f>
        <v>0</v>
      </c>
      <c r="F2790" s="37"/>
      <c r="G2790" s="37"/>
      <c r="H2790" s="37"/>
      <c r="I2790" s="37"/>
      <c r="J2790" s="37"/>
      <c r="K2790" s="37"/>
      <c r="L2790" s="38"/>
    </row>
    <row r="2791" spans="1:12" x14ac:dyDescent="0.3">
      <c r="A2791" s="85" t="s">
        <v>5803</v>
      </c>
      <c r="B2791" s="86" t="s">
        <v>1522</v>
      </c>
      <c r="C2791" s="87" t="s">
        <v>9378</v>
      </c>
      <c r="D2791" s="278"/>
      <c r="E2791" s="270">
        <f>SUM('Res pass e impegni plur'!E761:E785)+'Res pass e impegni plur'!E1166+'Res pass e impegni plur'!E1211+'Res pass e impegni plur'!E1215+'Res pass e impegni plur'!E405+'Res pass e impegni plur'!E406+'Res pass e impegni plur'!E1212+'Res pass e impegni plur'!E1010+'Res pass e impegni plur'!E1011+'Res pass e impegni plur'!E1012+'Res pass e impegni plur'!E1013+'Res pass e impegni plur'!E1014+'Res pass e impegni plur'!E1015+'Res pass e impegni plur'!E1016+'Res pass e impegni plur'!E1017+'Res pass e impegni plur'!E1018+'Res pass e impegni plur'!E1019+'Res pass e impegni plur'!E1020+'Res pass e impegni plur'!E1021+'Res pass e impegni plur'!E1022+'Res pass e impegni plur'!E1023+'Res pass e impegni plur'!E1024+'Res pass e impegni plur'!E1025+'Res pass e impegni plur'!E1026+'Res pass e impegni plur'!E1027+'Res pass e impegni plur'!E1028+'Res pass e impegni plur'!E1029+'Res pass e impegni plur'!E1030+'Res pass e impegni plur'!E1031+'Res pass e impegni plur'!E1032+'Res pass e impegni plur'!E1033+'Res pass e impegni plur'!E1034+'Res pass e impegni plur'!E1035+'Res pass e impegni plur'!E1036+'Res pass e impegni plur'!E1037+'Res pass e impegni plur'!E1038+'Res pass e impegni plur'!E1039+'Res pass e impegni plur'!E1040+'Res pass e impegni plur'!E1041+'Res pass e impegni plur'!E1042+'Res pass e impegni plur'!E1043+'Res pass e impegni plur'!E1044+'Res pass e impegni plur'!E1045+'Res pass e impegni plur'!E1046+'Res pass e impegni plur'!E1047+'Res pass e impegni plur'!E1048+'Res pass e impegni plur'!E1049+'Res pass e impegni plur'!E1050+'Res pass e impegni plur'!E1051+'Res pass e impegni plur'!E1052+'Res pass e impegni plur'!E1053+'Res pass e impegni plur'!E1054</f>
        <v>0</v>
      </c>
      <c r="F2791" s="37" t="s">
        <v>7970</v>
      </c>
      <c r="G2791" s="37" t="s">
        <v>7959</v>
      </c>
      <c r="H2791" s="37" t="s">
        <v>5805</v>
      </c>
      <c r="I2791" s="37">
        <v>5</v>
      </c>
      <c r="J2791" s="37" t="s">
        <v>5805</v>
      </c>
      <c r="K2791" s="37" t="s">
        <v>6816</v>
      </c>
      <c r="L2791" s="38"/>
    </row>
    <row r="2792" spans="1:12" x14ac:dyDescent="0.3">
      <c r="A2792" s="21" t="s">
        <v>5799</v>
      </c>
      <c r="B2792" s="22" t="s">
        <v>9380</v>
      </c>
      <c r="C2792" s="23" t="s">
        <v>9381</v>
      </c>
      <c r="D2792" s="406"/>
      <c r="E2792" s="322">
        <f>+E2793</f>
        <v>0</v>
      </c>
      <c r="F2792" s="25"/>
      <c r="G2792" s="25"/>
      <c r="H2792" s="25"/>
      <c r="I2792" s="25"/>
      <c r="J2792" s="25"/>
      <c r="K2792" s="25"/>
      <c r="L2792" s="26"/>
    </row>
    <row r="2793" spans="1:12" x14ac:dyDescent="0.3">
      <c r="A2793" s="27" t="s">
        <v>5800</v>
      </c>
      <c r="B2793" s="28" t="s">
        <v>9382</v>
      </c>
      <c r="C2793" s="29" t="s">
        <v>9381</v>
      </c>
      <c r="D2793" s="407"/>
      <c r="E2793" s="320">
        <f>+E2794</f>
        <v>0</v>
      </c>
      <c r="F2793" s="31"/>
      <c r="G2793" s="31"/>
      <c r="H2793" s="31"/>
      <c r="I2793" s="31"/>
      <c r="J2793" s="31"/>
      <c r="K2793" s="31"/>
      <c r="L2793" s="32"/>
    </row>
    <row r="2794" spans="1:12" x14ac:dyDescent="0.3">
      <c r="A2794" s="33" t="s">
        <v>5801</v>
      </c>
      <c r="B2794" s="34" t="s">
        <v>9383</v>
      </c>
      <c r="C2794" s="35" t="s">
        <v>9381</v>
      </c>
      <c r="D2794" s="407"/>
      <c r="E2794" s="321">
        <f>+E2795</f>
        <v>0</v>
      </c>
      <c r="F2794" s="37"/>
      <c r="G2794" s="37"/>
      <c r="H2794" s="37"/>
      <c r="I2794" s="37"/>
      <c r="J2794" s="37"/>
      <c r="K2794" s="37"/>
      <c r="L2794" s="38"/>
    </row>
    <row r="2795" spans="1:12" x14ac:dyDescent="0.3">
      <c r="A2795" s="33" t="s">
        <v>5802</v>
      </c>
      <c r="B2795" s="39" t="s">
        <v>9384</v>
      </c>
      <c r="C2795" s="40" t="s">
        <v>9381</v>
      </c>
      <c r="D2795" s="278"/>
      <c r="E2795" s="271">
        <f>+E2796</f>
        <v>0</v>
      </c>
      <c r="F2795" s="37"/>
      <c r="G2795" s="37"/>
      <c r="H2795" s="37"/>
      <c r="I2795" s="37"/>
      <c r="J2795" s="37"/>
      <c r="K2795" s="37"/>
      <c r="L2795" s="38"/>
    </row>
    <row r="2796" spans="1:12" ht="18" customHeight="1" x14ac:dyDescent="0.3">
      <c r="A2796" s="85" t="s">
        <v>5803</v>
      </c>
      <c r="B2796" s="86" t="s">
        <v>9385</v>
      </c>
      <c r="C2796" s="87" t="s">
        <v>9381</v>
      </c>
      <c r="D2796" s="278"/>
      <c r="E2796" s="270"/>
      <c r="F2796" s="37"/>
      <c r="G2796" s="37"/>
      <c r="H2796" s="37"/>
      <c r="I2796" s="37"/>
      <c r="J2796" s="37"/>
      <c r="K2796" s="37"/>
      <c r="L2796" s="38"/>
    </row>
    <row r="2797" spans="1:12" x14ac:dyDescent="0.3">
      <c r="A2797" s="15" t="s">
        <v>5796</v>
      </c>
      <c r="B2797" s="16" t="s">
        <v>5925</v>
      </c>
      <c r="C2797" s="17" t="s">
        <v>9386</v>
      </c>
      <c r="D2797" s="405"/>
      <c r="E2797" s="328">
        <f>+E2798+E2811+E2824</f>
        <v>0</v>
      </c>
      <c r="F2797" s="19"/>
      <c r="G2797" s="19"/>
      <c r="H2797" s="19"/>
      <c r="I2797" s="19"/>
      <c r="J2797" s="19"/>
      <c r="K2797" s="19"/>
      <c r="L2797" s="20"/>
    </row>
    <row r="2798" spans="1:12" x14ac:dyDescent="0.3">
      <c r="A2798" s="21" t="s">
        <v>5799</v>
      </c>
      <c r="B2798" s="22" t="s">
        <v>9387</v>
      </c>
      <c r="C2798" s="23" t="s">
        <v>9388</v>
      </c>
      <c r="D2798" s="406"/>
      <c r="E2798" s="322">
        <f>+E2799+E2803+E2807</f>
        <v>0</v>
      </c>
      <c r="F2798" s="25"/>
      <c r="G2798" s="25"/>
      <c r="H2798" s="25"/>
      <c r="I2798" s="25"/>
      <c r="J2798" s="25"/>
      <c r="K2798" s="25"/>
      <c r="L2798" s="26"/>
    </row>
    <row r="2799" spans="1:12" x14ac:dyDescent="0.3">
      <c r="A2799" s="27" t="s">
        <v>5800</v>
      </c>
      <c r="B2799" s="28" t="s">
        <v>9389</v>
      </c>
      <c r="C2799" s="29" t="s">
        <v>9390</v>
      </c>
      <c r="D2799" s="407"/>
      <c r="E2799" s="320">
        <f>+E2800</f>
        <v>0</v>
      </c>
      <c r="F2799" s="31"/>
      <c r="G2799" s="31"/>
      <c r="H2799" s="31"/>
      <c r="I2799" s="31"/>
      <c r="J2799" s="31"/>
      <c r="K2799" s="31"/>
      <c r="L2799" s="32"/>
    </row>
    <row r="2800" spans="1:12" x14ac:dyDescent="0.3">
      <c r="A2800" s="33" t="s">
        <v>5801</v>
      </c>
      <c r="B2800" s="34" t="s">
        <v>9391</v>
      </c>
      <c r="C2800" s="35" t="s">
        <v>9390</v>
      </c>
      <c r="D2800" s="407"/>
      <c r="E2800" s="321">
        <f>+E2801</f>
        <v>0</v>
      </c>
      <c r="F2800" s="37"/>
      <c r="G2800" s="37"/>
      <c r="H2800" s="37"/>
      <c r="I2800" s="37"/>
      <c r="J2800" s="37"/>
      <c r="K2800" s="37"/>
      <c r="L2800" s="38"/>
    </row>
    <row r="2801" spans="1:12" x14ac:dyDescent="0.3">
      <c r="A2801" s="33" t="s">
        <v>5802</v>
      </c>
      <c r="B2801" s="39" t="s">
        <v>9392</v>
      </c>
      <c r="C2801" s="40" t="s">
        <v>9390</v>
      </c>
      <c r="D2801" s="278"/>
      <c r="E2801" s="271">
        <f>+E2802</f>
        <v>0</v>
      </c>
      <c r="F2801" s="37"/>
      <c r="G2801" s="37"/>
      <c r="H2801" s="37"/>
      <c r="I2801" s="37"/>
      <c r="J2801" s="37"/>
      <c r="K2801" s="37"/>
      <c r="L2801" s="38"/>
    </row>
    <row r="2802" spans="1:12" x14ac:dyDescent="0.3">
      <c r="A2802" s="85" t="s">
        <v>5803</v>
      </c>
      <c r="B2802" s="86" t="s">
        <v>9393</v>
      </c>
      <c r="C2802" s="87" t="s">
        <v>9390</v>
      </c>
      <c r="D2802" s="278"/>
      <c r="E2802" s="270">
        <f>+'Dati extracont'!D118</f>
        <v>0</v>
      </c>
      <c r="F2802" s="37" t="s">
        <v>7970</v>
      </c>
      <c r="G2802" s="37" t="s">
        <v>9394</v>
      </c>
      <c r="H2802" s="37" t="s">
        <v>5794</v>
      </c>
      <c r="I2802" s="37" t="s">
        <v>5805</v>
      </c>
      <c r="J2802" s="37" t="s">
        <v>5805</v>
      </c>
      <c r="K2802" s="37" t="s">
        <v>5805</v>
      </c>
      <c r="L2802" s="38"/>
    </row>
    <row r="2803" spans="1:12" x14ac:dyDescent="0.3">
      <c r="A2803" s="27" t="s">
        <v>5800</v>
      </c>
      <c r="B2803" s="28" t="s">
        <v>9395</v>
      </c>
      <c r="C2803" s="29" t="s">
        <v>9396</v>
      </c>
      <c r="D2803" s="407"/>
      <c r="E2803" s="320">
        <f>+E2804</f>
        <v>0</v>
      </c>
      <c r="F2803" s="31"/>
      <c r="G2803" s="31"/>
      <c r="H2803" s="31"/>
      <c r="I2803" s="31"/>
      <c r="J2803" s="31"/>
      <c r="K2803" s="31"/>
      <c r="L2803" s="32"/>
    </row>
    <row r="2804" spans="1:12" x14ac:dyDescent="0.3">
      <c r="A2804" s="33" t="s">
        <v>5801</v>
      </c>
      <c r="B2804" s="34" t="s">
        <v>9397</v>
      </c>
      <c r="C2804" s="35" t="s">
        <v>9396</v>
      </c>
      <c r="D2804" s="407"/>
      <c r="E2804" s="321">
        <f>+E2805</f>
        <v>0</v>
      </c>
      <c r="F2804" s="37"/>
      <c r="G2804" s="37"/>
      <c r="H2804" s="37"/>
      <c r="I2804" s="37"/>
      <c r="J2804" s="37"/>
      <c r="K2804" s="37"/>
      <c r="L2804" s="38"/>
    </row>
    <row r="2805" spans="1:12" x14ac:dyDescent="0.3">
      <c r="A2805" s="33" t="s">
        <v>5802</v>
      </c>
      <c r="B2805" s="39" t="s">
        <v>9398</v>
      </c>
      <c r="C2805" s="40" t="s">
        <v>9396</v>
      </c>
      <c r="D2805" s="278"/>
      <c r="E2805" s="271">
        <f>+E2806</f>
        <v>0</v>
      </c>
      <c r="F2805" s="37"/>
      <c r="G2805" s="37"/>
      <c r="H2805" s="37"/>
      <c r="I2805" s="37"/>
      <c r="J2805" s="37"/>
      <c r="K2805" s="37"/>
      <c r="L2805" s="38"/>
    </row>
    <row r="2806" spans="1:12" x14ac:dyDescent="0.3">
      <c r="A2806" s="85" t="s">
        <v>5803</v>
      </c>
      <c r="B2806" s="86" t="s">
        <v>9399</v>
      </c>
      <c r="C2806" s="87" t="s">
        <v>9396</v>
      </c>
      <c r="D2806" s="278"/>
      <c r="E2806" s="270">
        <f>+'Dati extracont'!D122</f>
        <v>0</v>
      </c>
      <c r="F2806" s="37" t="s">
        <v>7970</v>
      </c>
      <c r="G2806" s="37" t="s">
        <v>9394</v>
      </c>
      <c r="H2806" s="37" t="s">
        <v>5794</v>
      </c>
      <c r="I2806" s="37" t="s">
        <v>5805</v>
      </c>
      <c r="J2806" s="37" t="s">
        <v>5805</v>
      </c>
      <c r="K2806" s="37" t="s">
        <v>5805</v>
      </c>
      <c r="L2806" s="38"/>
    </row>
    <row r="2807" spans="1:12" x14ac:dyDescent="0.3">
      <c r="A2807" s="27" t="s">
        <v>5800</v>
      </c>
      <c r="B2807" s="28" t="s">
        <v>9400</v>
      </c>
      <c r="C2807" s="29" t="s">
        <v>9401</v>
      </c>
      <c r="D2807" s="407"/>
      <c r="E2807" s="320">
        <f>+E2808</f>
        <v>0</v>
      </c>
      <c r="F2807" s="31"/>
      <c r="G2807" s="31"/>
      <c r="H2807" s="31"/>
      <c r="I2807" s="31"/>
      <c r="J2807" s="31"/>
      <c r="K2807" s="31"/>
      <c r="L2807" s="32"/>
    </row>
    <row r="2808" spans="1:12" x14ac:dyDescent="0.3">
      <c r="A2808" s="33" t="s">
        <v>5801</v>
      </c>
      <c r="B2808" s="34" t="s">
        <v>9402</v>
      </c>
      <c r="C2808" s="35" t="s">
        <v>9401</v>
      </c>
      <c r="D2808" s="407"/>
      <c r="E2808" s="321">
        <f>+E2809</f>
        <v>0</v>
      </c>
      <c r="F2808" s="37"/>
      <c r="G2808" s="37"/>
      <c r="H2808" s="37"/>
      <c r="I2808" s="37"/>
      <c r="J2808" s="37"/>
      <c r="K2808" s="37"/>
      <c r="L2808" s="38"/>
    </row>
    <row r="2809" spans="1:12" x14ac:dyDescent="0.3">
      <c r="A2809" s="33" t="s">
        <v>5802</v>
      </c>
      <c r="B2809" s="39" t="s">
        <v>9403</v>
      </c>
      <c r="C2809" s="40" t="s">
        <v>9401</v>
      </c>
      <c r="D2809" s="278"/>
      <c r="E2809" s="271">
        <f>+E2810</f>
        <v>0</v>
      </c>
      <c r="F2809" s="37"/>
      <c r="G2809" s="37"/>
      <c r="H2809" s="37"/>
      <c r="I2809" s="37"/>
      <c r="J2809" s="37"/>
      <c r="K2809" s="37"/>
      <c r="L2809" s="38"/>
    </row>
    <row r="2810" spans="1:12" x14ac:dyDescent="0.3">
      <c r="A2810" s="85" t="s">
        <v>5803</v>
      </c>
      <c r="B2810" s="86" t="s">
        <v>9404</v>
      </c>
      <c r="C2810" s="87" t="s">
        <v>9401</v>
      </c>
      <c r="D2810" s="278"/>
      <c r="E2810" s="270">
        <f>+'Dati extracont'!D126</f>
        <v>0</v>
      </c>
      <c r="F2810" s="37" t="s">
        <v>7970</v>
      </c>
      <c r="G2810" s="37" t="s">
        <v>9394</v>
      </c>
      <c r="H2810" s="37" t="s">
        <v>5794</v>
      </c>
      <c r="I2810" s="37" t="s">
        <v>5805</v>
      </c>
      <c r="J2810" s="37" t="s">
        <v>5805</v>
      </c>
      <c r="K2810" s="37" t="s">
        <v>5805</v>
      </c>
      <c r="L2810" s="38"/>
    </row>
    <row r="2811" spans="1:12" x14ac:dyDescent="0.3">
      <c r="A2811" s="21" t="s">
        <v>5799</v>
      </c>
      <c r="B2811" s="22" t="s">
        <v>9405</v>
      </c>
      <c r="C2811" s="23" t="s">
        <v>9406</v>
      </c>
      <c r="D2811" s="406"/>
      <c r="E2811" s="322">
        <f>+E2812+E2816+E2820</f>
        <v>0</v>
      </c>
      <c r="F2811" s="25"/>
      <c r="G2811" s="25"/>
      <c r="H2811" s="25"/>
      <c r="I2811" s="25"/>
      <c r="J2811" s="25"/>
      <c r="K2811" s="25"/>
      <c r="L2811" s="26"/>
    </row>
    <row r="2812" spans="1:12" x14ac:dyDescent="0.3">
      <c r="A2812" s="27" t="s">
        <v>5800</v>
      </c>
      <c r="B2812" s="28" t="s">
        <v>9407</v>
      </c>
      <c r="C2812" s="29" t="s">
        <v>9408</v>
      </c>
      <c r="D2812" s="407"/>
      <c r="E2812" s="320">
        <f>+E2813</f>
        <v>0</v>
      </c>
      <c r="F2812" s="31"/>
      <c r="G2812" s="31"/>
      <c r="H2812" s="31"/>
      <c r="I2812" s="31"/>
      <c r="J2812" s="31"/>
      <c r="K2812" s="31"/>
      <c r="L2812" s="32"/>
    </row>
    <row r="2813" spans="1:12" x14ac:dyDescent="0.3">
      <c r="A2813" s="33" t="s">
        <v>5801</v>
      </c>
      <c r="B2813" s="34" t="s">
        <v>9409</v>
      </c>
      <c r="C2813" s="35" t="s">
        <v>9408</v>
      </c>
      <c r="D2813" s="407"/>
      <c r="E2813" s="321">
        <f>+E2814</f>
        <v>0</v>
      </c>
      <c r="F2813" s="37"/>
      <c r="G2813" s="37"/>
      <c r="H2813" s="37"/>
      <c r="I2813" s="37"/>
      <c r="J2813" s="37"/>
      <c r="K2813" s="37"/>
      <c r="L2813" s="38"/>
    </row>
    <row r="2814" spans="1:12" x14ac:dyDescent="0.3">
      <c r="A2814" s="33" t="s">
        <v>5802</v>
      </c>
      <c r="B2814" s="39" t="s">
        <v>9410</v>
      </c>
      <c r="C2814" s="40" t="s">
        <v>9408</v>
      </c>
      <c r="D2814" s="278"/>
      <c r="E2814" s="271">
        <f>+E2815</f>
        <v>0</v>
      </c>
      <c r="F2814" s="37"/>
      <c r="G2814" s="37"/>
      <c r="H2814" s="37"/>
      <c r="I2814" s="37"/>
      <c r="J2814" s="37"/>
      <c r="K2814" s="37"/>
      <c r="L2814" s="38"/>
    </row>
    <row r="2815" spans="1:12" x14ac:dyDescent="0.3">
      <c r="A2815" s="85" t="s">
        <v>5803</v>
      </c>
      <c r="B2815" s="86" t="s">
        <v>9411</v>
      </c>
      <c r="C2815" s="87" t="s">
        <v>9408</v>
      </c>
      <c r="D2815" s="278"/>
      <c r="E2815" s="270">
        <f>+'Dati extracont'!D131</f>
        <v>0</v>
      </c>
      <c r="F2815" s="37" t="s">
        <v>7970</v>
      </c>
      <c r="G2815" s="37" t="s">
        <v>9394</v>
      </c>
      <c r="H2815" s="37" t="s">
        <v>5796</v>
      </c>
      <c r="I2815" s="37">
        <v>2</v>
      </c>
      <c r="J2815" s="37" t="s">
        <v>5805</v>
      </c>
      <c r="K2815" s="37" t="s">
        <v>5805</v>
      </c>
      <c r="L2815" s="38"/>
    </row>
    <row r="2816" spans="1:12" x14ac:dyDescent="0.3">
      <c r="A2816" s="27" t="s">
        <v>5800</v>
      </c>
      <c r="B2816" s="28" t="s">
        <v>9412</v>
      </c>
      <c r="C2816" s="29" t="s">
        <v>9413</v>
      </c>
      <c r="D2816" s="407"/>
      <c r="E2816" s="320">
        <f>+E2817</f>
        <v>0</v>
      </c>
      <c r="F2816" s="31"/>
      <c r="G2816" s="31"/>
      <c r="H2816" s="31"/>
      <c r="I2816" s="31"/>
      <c r="J2816" s="31"/>
      <c r="K2816" s="31"/>
      <c r="L2816" s="32"/>
    </row>
    <row r="2817" spans="1:12" x14ac:dyDescent="0.3">
      <c r="A2817" s="33" t="s">
        <v>5801</v>
      </c>
      <c r="B2817" s="34" t="s">
        <v>9414</v>
      </c>
      <c r="C2817" s="35" t="s">
        <v>9413</v>
      </c>
      <c r="D2817" s="407"/>
      <c r="E2817" s="321">
        <f>+E2818</f>
        <v>0</v>
      </c>
      <c r="F2817" s="37"/>
      <c r="G2817" s="37"/>
      <c r="H2817" s="37"/>
      <c r="I2817" s="37"/>
      <c r="J2817" s="37"/>
      <c r="K2817" s="37"/>
      <c r="L2817" s="38"/>
    </row>
    <row r="2818" spans="1:12" x14ac:dyDescent="0.3">
      <c r="A2818" s="33" t="s">
        <v>5802</v>
      </c>
      <c r="B2818" s="39" t="s">
        <v>9415</v>
      </c>
      <c r="C2818" s="40" t="s">
        <v>9413</v>
      </c>
      <c r="D2818" s="278"/>
      <c r="E2818" s="271">
        <f>+E2819</f>
        <v>0</v>
      </c>
      <c r="F2818" s="37"/>
      <c r="G2818" s="37"/>
      <c r="H2818" s="37"/>
      <c r="I2818" s="37"/>
      <c r="J2818" s="37"/>
      <c r="K2818" s="37"/>
      <c r="L2818" s="38"/>
    </row>
    <row r="2819" spans="1:12" x14ac:dyDescent="0.3">
      <c r="A2819" s="85" t="s">
        <v>5803</v>
      </c>
      <c r="B2819" s="86" t="s">
        <v>9416</v>
      </c>
      <c r="C2819" s="87" t="s">
        <v>9413</v>
      </c>
      <c r="D2819" s="278"/>
      <c r="E2819" s="270">
        <f>+'Dati extracont'!D135</f>
        <v>0</v>
      </c>
      <c r="F2819" s="37" t="s">
        <v>7970</v>
      </c>
      <c r="G2819" s="37" t="s">
        <v>9394</v>
      </c>
      <c r="H2819" s="37" t="s">
        <v>5796</v>
      </c>
      <c r="I2819" s="37">
        <v>3</v>
      </c>
      <c r="J2819" s="37" t="s">
        <v>5805</v>
      </c>
      <c r="K2819" s="37" t="s">
        <v>5805</v>
      </c>
      <c r="L2819" s="38"/>
    </row>
    <row r="2820" spans="1:12" x14ac:dyDescent="0.3">
      <c r="A2820" s="27" t="s">
        <v>5800</v>
      </c>
      <c r="B2820" s="28" t="s">
        <v>9417</v>
      </c>
      <c r="C2820" s="29" t="s">
        <v>9418</v>
      </c>
      <c r="D2820" s="407"/>
      <c r="E2820" s="320">
        <f>+E2821</f>
        <v>0</v>
      </c>
      <c r="F2820" s="31"/>
      <c r="G2820" s="31"/>
      <c r="H2820" s="31"/>
      <c r="I2820" s="31"/>
      <c r="J2820" s="31"/>
      <c r="K2820" s="31"/>
      <c r="L2820" s="32"/>
    </row>
    <row r="2821" spans="1:12" x14ac:dyDescent="0.3">
      <c r="A2821" s="33" t="s">
        <v>5801</v>
      </c>
      <c r="B2821" s="34" t="s">
        <v>9419</v>
      </c>
      <c r="C2821" s="35" t="s">
        <v>9418</v>
      </c>
      <c r="D2821" s="407"/>
      <c r="E2821" s="321">
        <f>+E2822</f>
        <v>0</v>
      </c>
      <c r="F2821" s="37"/>
      <c r="G2821" s="37"/>
      <c r="H2821" s="37"/>
      <c r="I2821" s="37"/>
      <c r="J2821" s="37"/>
      <c r="K2821" s="37"/>
      <c r="L2821" s="38"/>
    </row>
    <row r="2822" spans="1:12" x14ac:dyDescent="0.3">
      <c r="A2822" s="33" t="s">
        <v>5802</v>
      </c>
      <c r="B2822" s="39" t="s">
        <v>9420</v>
      </c>
      <c r="C2822" s="40" t="s">
        <v>9418</v>
      </c>
      <c r="D2822" s="278"/>
      <c r="E2822" s="271">
        <f>+E2823</f>
        <v>0</v>
      </c>
      <c r="F2822" s="37"/>
      <c r="G2822" s="37"/>
      <c r="H2822" s="37"/>
      <c r="I2822" s="37"/>
      <c r="J2822" s="37"/>
      <c r="K2822" s="37"/>
      <c r="L2822" s="38"/>
    </row>
    <row r="2823" spans="1:12" x14ac:dyDescent="0.3">
      <c r="A2823" s="85" t="s">
        <v>5803</v>
      </c>
      <c r="B2823" s="86" t="s">
        <v>9421</v>
      </c>
      <c r="C2823" s="87" t="s">
        <v>9418</v>
      </c>
      <c r="D2823" s="278"/>
      <c r="E2823" s="270">
        <f>+'Dati extracont'!D139</f>
        <v>0</v>
      </c>
      <c r="F2823" s="37" t="s">
        <v>7970</v>
      </c>
      <c r="G2823" s="37" t="s">
        <v>9394</v>
      </c>
      <c r="H2823" s="37" t="s">
        <v>5796</v>
      </c>
      <c r="I2823" s="37">
        <v>3</v>
      </c>
      <c r="J2823" s="37" t="s">
        <v>5805</v>
      </c>
      <c r="K2823" s="37" t="s">
        <v>5805</v>
      </c>
      <c r="L2823" s="38"/>
    </row>
    <row r="2824" spans="1:12" x14ac:dyDescent="0.3">
      <c r="A2824" s="21" t="s">
        <v>5799</v>
      </c>
      <c r="B2824" s="22" t="s">
        <v>9422</v>
      </c>
      <c r="C2824" s="23" t="s">
        <v>9423</v>
      </c>
      <c r="D2824" s="406"/>
      <c r="E2824" s="322">
        <f>+E2825</f>
        <v>0</v>
      </c>
      <c r="F2824" s="25"/>
      <c r="G2824" s="25"/>
      <c r="H2824" s="25"/>
      <c r="I2824" s="25"/>
      <c r="J2824" s="25"/>
      <c r="K2824" s="25"/>
      <c r="L2824" s="26"/>
    </row>
    <row r="2825" spans="1:12" x14ac:dyDescent="0.3">
      <c r="A2825" s="27" t="s">
        <v>5800</v>
      </c>
      <c r="B2825" s="28" t="s">
        <v>9424</v>
      </c>
      <c r="C2825" s="29" t="s">
        <v>9423</v>
      </c>
      <c r="D2825" s="407"/>
      <c r="E2825" s="320">
        <f>+E2826+E2869+E2872+E2879+E2882</f>
        <v>0</v>
      </c>
      <c r="F2825" s="31"/>
      <c r="G2825" s="31"/>
      <c r="H2825" s="31"/>
      <c r="I2825" s="31"/>
      <c r="J2825" s="31"/>
      <c r="K2825" s="31"/>
      <c r="L2825" s="32"/>
    </row>
    <row r="2826" spans="1:12" x14ac:dyDescent="0.3">
      <c r="A2826" s="33" t="s">
        <v>5801</v>
      </c>
      <c r="B2826" s="34" t="s">
        <v>9425</v>
      </c>
      <c r="C2826" s="35" t="s">
        <v>9426</v>
      </c>
      <c r="D2826" s="407"/>
      <c r="E2826" s="321">
        <f>+E2827+E2842+E2863+E2867</f>
        <v>0</v>
      </c>
      <c r="F2826" s="37"/>
      <c r="G2826" s="37"/>
      <c r="H2826" s="37"/>
      <c r="I2826" s="37"/>
      <c r="J2826" s="37"/>
      <c r="K2826" s="37"/>
      <c r="L2826" s="38"/>
    </row>
    <row r="2827" spans="1:12" x14ac:dyDescent="0.3">
      <c r="A2827" s="33" t="s">
        <v>5802</v>
      </c>
      <c r="B2827" s="39" t="s">
        <v>9427</v>
      </c>
      <c r="C2827" s="40" t="s">
        <v>9428</v>
      </c>
      <c r="D2827" s="278"/>
      <c r="E2827" s="271">
        <f>SUM(E2828:E2841)</f>
        <v>0</v>
      </c>
      <c r="F2827" s="37"/>
      <c r="G2827" s="37"/>
      <c r="H2827" s="37"/>
      <c r="I2827" s="37"/>
      <c r="J2827" s="37"/>
      <c r="K2827" s="37"/>
      <c r="L2827" s="38"/>
    </row>
    <row r="2828" spans="1:12" x14ac:dyDescent="0.3">
      <c r="A2828" s="85" t="s">
        <v>5803</v>
      </c>
      <c r="B2828" s="86" t="s">
        <v>9429</v>
      </c>
      <c r="C2828" s="87" t="s">
        <v>421</v>
      </c>
      <c r="D2828" s="278"/>
      <c r="E2828" s="270">
        <f>+'Dati extracont'!D144</f>
        <v>0</v>
      </c>
      <c r="F2828" s="37" t="s">
        <v>7970</v>
      </c>
      <c r="G2828" s="37" t="s">
        <v>9394</v>
      </c>
      <c r="H2828" s="37" t="s">
        <v>5796</v>
      </c>
      <c r="I2828" s="37">
        <v>1</v>
      </c>
      <c r="J2828" s="37" t="s">
        <v>6122</v>
      </c>
      <c r="K2828" s="37"/>
      <c r="L2828" s="38"/>
    </row>
    <row r="2829" spans="1:12" x14ac:dyDescent="0.3">
      <c r="A2829" s="85" t="s">
        <v>5803</v>
      </c>
      <c r="B2829" s="86" t="s">
        <v>9430</v>
      </c>
      <c r="C2829" s="87" t="s">
        <v>423</v>
      </c>
      <c r="D2829" s="278"/>
      <c r="E2829" s="270">
        <f>+'Dati extracont'!D145</f>
        <v>0</v>
      </c>
      <c r="F2829" s="37" t="s">
        <v>7970</v>
      </c>
      <c r="G2829" s="37" t="s">
        <v>9394</v>
      </c>
      <c r="H2829" s="37" t="s">
        <v>5796</v>
      </c>
      <c r="I2829" s="37">
        <v>1</v>
      </c>
      <c r="J2829" s="37" t="s">
        <v>6122</v>
      </c>
      <c r="K2829" s="37"/>
      <c r="L2829" s="38"/>
    </row>
    <row r="2830" spans="1:12" x14ac:dyDescent="0.3">
      <c r="A2830" s="85" t="s">
        <v>5803</v>
      </c>
      <c r="B2830" s="86" t="s">
        <v>9431</v>
      </c>
      <c r="C2830" s="87" t="s">
        <v>425</v>
      </c>
      <c r="D2830" s="278"/>
      <c r="E2830" s="270">
        <f>+'Dati extracont'!D146</f>
        <v>0</v>
      </c>
      <c r="F2830" s="37" t="s">
        <v>7970</v>
      </c>
      <c r="G2830" s="37" t="s">
        <v>9394</v>
      </c>
      <c r="H2830" s="37" t="s">
        <v>5796</v>
      </c>
      <c r="I2830" s="37">
        <v>1</v>
      </c>
      <c r="J2830" s="37" t="s">
        <v>6122</v>
      </c>
      <c r="K2830" s="37"/>
      <c r="L2830" s="38"/>
    </row>
    <row r="2831" spans="1:12" x14ac:dyDescent="0.3">
      <c r="A2831" s="85" t="s">
        <v>5803</v>
      </c>
      <c r="B2831" s="86" t="s">
        <v>9432</v>
      </c>
      <c r="C2831" s="87" t="s">
        <v>427</v>
      </c>
      <c r="D2831" s="278"/>
      <c r="E2831" s="270">
        <f>+'Dati extracont'!D147</f>
        <v>0</v>
      </c>
      <c r="F2831" s="37" t="s">
        <v>7970</v>
      </c>
      <c r="G2831" s="37" t="s">
        <v>9394</v>
      </c>
      <c r="H2831" s="37" t="s">
        <v>5796</v>
      </c>
      <c r="I2831" s="37">
        <v>1</v>
      </c>
      <c r="J2831" s="37" t="s">
        <v>6122</v>
      </c>
      <c r="K2831" s="37"/>
      <c r="L2831" s="38"/>
    </row>
    <row r="2832" spans="1:12" x14ac:dyDescent="0.3">
      <c r="A2832" s="85" t="s">
        <v>5803</v>
      </c>
      <c r="B2832" s="86" t="s">
        <v>9433</v>
      </c>
      <c r="C2832" s="87" t="s">
        <v>429</v>
      </c>
      <c r="D2832" s="278"/>
      <c r="E2832" s="270">
        <f>+'Dati extracont'!D148</f>
        <v>0</v>
      </c>
      <c r="F2832" s="37" t="s">
        <v>7970</v>
      </c>
      <c r="G2832" s="37" t="s">
        <v>9394</v>
      </c>
      <c r="H2832" s="37" t="s">
        <v>5796</v>
      </c>
      <c r="I2832" s="37">
        <v>1</v>
      </c>
      <c r="J2832" s="37" t="s">
        <v>6122</v>
      </c>
      <c r="K2832" s="37"/>
      <c r="L2832" s="38"/>
    </row>
    <row r="2833" spans="1:12" x14ac:dyDescent="0.3">
      <c r="A2833" s="85" t="s">
        <v>5803</v>
      </c>
      <c r="B2833" s="86" t="s">
        <v>9434</v>
      </c>
      <c r="C2833" s="87" t="s">
        <v>431</v>
      </c>
      <c r="D2833" s="278"/>
      <c r="E2833" s="270">
        <f>+'Dati extracont'!D149</f>
        <v>0</v>
      </c>
      <c r="F2833" s="37" t="s">
        <v>7970</v>
      </c>
      <c r="G2833" s="37" t="s">
        <v>9394</v>
      </c>
      <c r="H2833" s="37" t="s">
        <v>5796</v>
      </c>
      <c r="I2833" s="37">
        <v>1</v>
      </c>
      <c r="J2833" s="37" t="s">
        <v>6122</v>
      </c>
      <c r="K2833" s="37"/>
      <c r="L2833" s="38"/>
    </row>
    <row r="2834" spans="1:12" x14ac:dyDescent="0.3">
      <c r="A2834" s="85" t="s">
        <v>5803</v>
      </c>
      <c r="B2834" s="86" t="s">
        <v>9435</v>
      </c>
      <c r="C2834" s="87" t="s">
        <v>433</v>
      </c>
      <c r="D2834" s="278"/>
      <c r="E2834" s="270">
        <f>+'Dati extracont'!D150</f>
        <v>0</v>
      </c>
      <c r="F2834" s="37" t="s">
        <v>7970</v>
      </c>
      <c r="G2834" s="37" t="s">
        <v>9394</v>
      </c>
      <c r="H2834" s="37" t="s">
        <v>5796</v>
      </c>
      <c r="I2834" s="37">
        <v>1</v>
      </c>
      <c r="J2834" s="37" t="s">
        <v>6122</v>
      </c>
      <c r="K2834" s="37"/>
      <c r="L2834" s="38"/>
    </row>
    <row r="2835" spans="1:12" x14ac:dyDescent="0.3">
      <c r="A2835" s="85" t="s">
        <v>5803</v>
      </c>
      <c r="B2835" s="86" t="s">
        <v>9436</v>
      </c>
      <c r="C2835" s="87" t="s">
        <v>435</v>
      </c>
      <c r="D2835" s="278"/>
      <c r="E2835" s="270">
        <f>+'Dati extracont'!D151</f>
        <v>0</v>
      </c>
      <c r="F2835" s="37" t="s">
        <v>7970</v>
      </c>
      <c r="G2835" s="37" t="s">
        <v>9394</v>
      </c>
      <c r="H2835" s="37" t="s">
        <v>5796</v>
      </c>
      <c r="I2835" s="37">
        <v>1</v>
      </c>
      <c r="J2835" s="37" t="s">
        <v>6122</v>
      </c>
      <c r="K2835" s="37"/>
      <c r="L2835" s="38"/>
    </row>
    <row r="2836" spans="1:12" x14ac:dyDescent="0.3">
      <c r="A2836" s="85" t="s">
        <v>5803</v>
      </c>
      <c r="B2836" s="86" t="s">
        <v>9437</v>
      </c>
      <c r="C2836" s="87" t="s">
        <v>437</v>
      </c>
      <c r="D2836" s="278"/>
      <c r="E2836" s="270">
        <f>+'Dati extracont'!D152</f>
        <v>0</v>
      </c>
      <c r="F2836" s="37" t="s">
        <v>7970</v>
      </c>
      <c r="G2836" s="37" t="s">
        <v>9394</v>
      </c>
      <c r="H2836" s="37" t="s">
        <v>5796</v>
      </c>
      <c r="I2836" s="37">
        <v>1</v>
      </c>
      <c r="J2836" s="37" t="s">
        <v>6122</v>
      </c>
      <c r="K2836" s="37"/>
      <c r="L2836" s="38"/>
    </row>
    <row r="2837" spans="1:12" x14ac:dyDescent="0.3">
      <c r="A2837" s="85" t="s">
        <v>5803</v>
      </c>
      <c r="B2837" s="86" t="s">
        <v>9438</v>
      </c>
      <c r="C2837" s="87" t="s">
        <v>439</v>
      </c>
      <c r="D2837" s="278"/>
      <c r="E2837" s="270">
        <f>+'Dati extracont'!D153</f>
        <v>0</v>
      </c>
      <c r="F2837" s="37" t="s">
        <v>7970</v>
      </c>
      <c r="G2837" s="37" t="s">
        <v>9394</v>
      </c>
      <c r="H2837" s="37" t="s">
        <v>5796</v>
      </c>
      <c r="I2837" s="37">
        <v>1</v>
      </c>
      <c r="J2837" s="37" t="s">
        <v>6122</v>
      </c>
      <c r="K2837" s="37"/>
      <c r="L2837" s="38"/>
    </row>
    <row r="2838" spans="1:12" x14ac:dyDescent="0.3">
      <c r="A2838" s="85" t="s">
        <v>5803</v>
      </c>
      <c r="B2838" s="86" t="s">
        <v>9439</v>
      </c>
      <c r="C2838" s="87" t="s">
        <v>441</v>
      </c>
      <c r="D2838" s="278"/>
      <c r="E2838" s="270">
        <f>+'Dati extracont'!D154</f>
        <v>0</v>
      </c>
      <c r="F2838" s="37" t="s">
        <v>7970</v>
      </c>
      <c r="G2838" s="37" t="s">
        <v>9394</v>
      </c>
      <c r="H2838" s="37" t="s">
        <v>5796</v>
      </c>
      <c r="I2838" s="37">
        <v>1</v>
      </c>
      <c r="J2838" s="37" t="s">
        <v>6122</v>
      </c>
      <c r="K2838" s="37"/>
      <c r="L2838" s="38"/>
    </row>
    <row r="2839" spans="1:12" ht="21.6" x14ac:dyDescent="0.3">
      <c r="A2839" s="85" t="s">
        <v>5803</v>
      </c>
      <c r="B2839" s="86" t="s">
        <v>9440</v>
      </c>
      <c r="C2839" s="87" t="s">
        <v>443</v>
      </c>
      <c r="D2839" s="278"/>
      <c r="E2839" s="270">
        <f>+'Dati extracont'!D155</f>
        <v>0</v>
      </c>
      <c r="F2839" s="37" t="s">
        <v>7970</v>
      </c>
      <c r="G2839" s="37" t="s">
        <v>9394</v>
      </c>
      <c r="H2839" s="37" t="s">
        <v>5796</v>
      </c>
      <c r="I2839" s="37">
        <v>1</v>
      </c>
      <c r="J2839" s="37" t="s">
        <v>6122</v>
      </c>
      <c r="K2839" s="37"/>
      <c r="L2839" s="38"/>
    </row>
    <row r="2840" spans="1:12" ht="21.6" x14ac:dyDescent="0.3">
      <c r="A2840" s="85" t="s">
        <v>5803</v>
      </c>
      <c r="B2840" s="86" t="s">
        <v>9441</v>
      </c>
      <c r="C2840" s="87" t="s">
        <v>445</v>
      </c>
      <c r="D2840" s="278"/>
      <c r="E2840" s="270">
        <f>+'Dati extracont'!D156</f>
        <v>0</v>
      </c>
      <c r="F2840" s="37" t="s">
        <v>7970</v>
      </c>
      <c r="G2840" s="37" t="s">
        <v>9394</v>
      </c>
      <c r="H2840" s="37" t="s">
        <v>5796</v>
      </c>
      <c r="I2840" s="37">
        <v>1</v>
      </c>
      <c r="J2840" s="37" t="s">
        <v>6122</v>
      </c>
      <c r="K2840" s="37"/>
      <c r="L2840" s="38"/>
    </row>
    <row r="2841" spans="1:12" x14ac:dyDescent="0.3">
      <c r="A2841" s="85" t="s">
        <v>5803</v>
      </c>
      <c r="B2841" s="86" t="s">
        <v>9442</v>
      </c>
      <c r="C2841" s="87" t="s">
        <v>449</v>
      </c>
      <c r="D2841" s="278"/>
      <c r="E2841" s="270">
        <f>+'Dati extracont'!D157</f>
        <v>0</v>
      </c>
      <c r="F2841" s="37" t="s">
        <v>7970</v>
      </c>
      <c r="G2841" s="37" t="s">
        <v>9394</v>
      </c>
      <c r="H2841" s="37" t="s">
        <v>5796</v>
      </c>
      <c r="I2841" s="37">
        <v>1</v>
      </c>
      <c r="J2841" s="37" t="s">
        <v>6122</v>
      </c>
      <c r="K2841" s="37"/>
      <c r="L2841" s="38"/>
    </row>
    <row r="2842" spans="1:12" x14ac:dyDescent="0.3">
      <c r="A2842" s="33" t="s">
        <v>5802</v>
      </c>
      <c r="B2842" s="39" t="s">
        <v>9443</v>
      </c>
      <c r="C2842" s="40" t="s">
        <v>9444</v>
      </c>
      <c r="D2842" s="278"/>
      <c r="E2842" s="271">
        <f>SUM(E2843:E2862)</f>
        <v>0</v>
      </c>
      <c r="F2842" s="37"/>
      <c r="G2842" s="37"/>
      <c r="H2842" s="37"/>
      <c r="I2842" s="37"/>
      <c r="J2842" s="37"/>
      <c r="K2842" s="37"/>
      <c r="L2842" s="38"/>
    </row>
    <row r="2843" spans="1:12" x14ac:dyDescent="0.3">
      <c r="A2843" s="85" t="s">
        <v>5803</v>
      </c>
      <c r="B2843" s="86" t="s">
        <v>9445</v>
      </c>
      <c r="C2843" s="87" t="s">
        <v>451</v>
      </c>
      <c r="D2843" s="278"/>
      <c r="E2843" s="270">
        <f>+'Dati extracont'!D159</f>
        <v>0</v>
      </c>
      <c r="F2843" s="37" t="s">
        <v>7970</v>
      </c>
      <c r="G2843" s="37" t="s">
        <v>9394</v>
      </c>
      <c r="H2843" s="37" t="s">
        <v>5796</v>
      </c>
      <c r="I2843" s="37">
        <v>1</v>
      </c>
      <c r="J2843" s="37" t="s">
        <v>6122</v>
      </c>
      <c r="K2843" s="37"/>
      <c r="L2843" s="38"/>
    </row>
    <row r="2844" spans="1:12" x14ac:dyDescent="0.3">
      <c r="A2844" s="85" t="s">
        <v>5803</v>
      </c>
      <c r="B2844" s="86" t="s">
        <v>9446</v>
      </c>
      <c r="C2844" s="87" t="s">
        <v>453</v>
      </c>
      <c r="D2844" s="278"/>
      <c r="E2844" s="270">
        <f>+'Dati extracont'!D160</f>
        <v>0</v>
      </c>
      <c r="F2844" s="37" t="s">
        <v>7970</v>
      </c>
      <c r="G2844" s="37" t="s">
        <v>9394</v>
      </c>
      <c r="H2844" s="37" t="s">
        <v>5796</v>
      </c>
      <c r="I2844" s="37">
        <v>1</v>
      </c>
      <c r="J2844" s="37" t="s">
        <v>6122</v>
      </c>
      <c r="K2844" s="37"/>
      <c r="L2844" s="38"/>
    </row>
    <row r="2845" spans="1:12" x14ac:dyDescent="0.3">
      <c r="A2845" s="85" t="s">
        <v>5803</v>
      </c>
      <c r="B2845" s="86" t="s">
        <v>9447</v>
      </c>
      <c r="C2845" s="87" t="s">
        <v>455</v>
      </c>
      <c r="D2845" s="278"/>
      <c r="E2845" s="270">
        <f>+'Dati extracont'!D161</f>
        <v>0</v>
      </c>
      <c r="F2845" s="37" t="s">
        <v>7970</v>
      </c>
      <c r="G2845" s="37" t="s">
        <v>9394</v>
      </c>
      <c r="H2845" s="37" t="s">
        <v>5796</v>
      </c>
      <c r="I2845" s="37">
        <v>1</v>
      </c>
      <c r="J2845" s="37" t="s">
        <v>6122</v>
      </c>
      <c r="K2845" s="37"/>
      <c r="L2845" s="38"/>
    </row>
    <row r="2846" spans="1:12" x14ac:dyDescent="0.3">
      <c r="A2846" s="85" t="s">
        <v>5803</v>
      </c>
      <c r="B2846" s="86" t="s">
        <v>9448</v>
      </c>
      <c r="C2846" s="87" t="s">
        <v>457</v>
      </c>
      <c r="D2846" s="278"/>
      <c r="E2846" s="270">
        <f>+'Dati extracont'!D162</f>
        <v>0</v>
      </c>
      <c r="F2846" s="37" t="s">
        <v>7970</v>
      </c>
      <c r="G2846" s="37" t="s">
        <v>9394</v>
      </c>
      <c r="H2846" s="37" t="s">
        <v>5796</v>
      </c>
      <c r="I2846" s="37">
        <v>1</v>
      </c>
      <c r="J2846" s="37" t="s">
        <v>6122</v>
      </c>
      <c r="K2846" s="37"/>
      <c r="L2846" s="38"/>
    </row>
    <row r="2847" spans="1:12" x14ac:dyDescent="0.3">
      <c r="A2847" s="85" t="s">
        <v>5803</v>
      </c>
      <c r="B2847" s="86" t="s">
        <v>9449</v>
      </c>
      <c r="C2847" s="87" t="s">
        <v>459</v>
      </c>
      <c r="D2847" s="278"/>
      <c r="E2847" s="270">
        <f>+'Dati extracont'!D163</f>
        <v>0</v>
      </c>
      <c r="F2847" s="37" t="s">
        <v>7970</v>
      </c>
      <c r="G2847" s="37" t="s">
        <v>9394</v>
      </c>
      <c r="H2847" s="37" t="s">
        <v>5796</v>
      </c>
      <c r="I2847" s="37">
        <v>1</v>
      </c>
      <c r="J2847" s="37" t="s">
        <v>6122</v>
      </c>
      <c r="K2847" s="37"/>
      <c r="L2847" s="38"/>
    </row>
    <row r="2848" spans="1:12" x14ac:dyDescent="0.3">
      <c r="A2848" s="85" t="s">
        <v>5803</v>
      </c>
      <c r="B2848" s="86" t="s">
        <v>9450</v>
      </c>
      <c r="C2848" s="87" t="s">
        <v>461</v>
      </c>
      <c r="D2848" s="278"/>
      <c r="E2848" s="270">
        <f>+'Dati extracont'!D164</f>
        <v>0</v>
      </c>
      <c r="F2848" s="37" t="s">
        <v>7970</v>
      </c>
      <c r="G2848" s="37" t="s">
        <v>9394</v>
      </c>
      <c r="H2848" s="37" t="s">
        <v>5796</v>
      </c>
      <c r="I2848" s="37">
        <v>1</v>
      </c>
      <c r="J2848" s="37" t="s">
        <v>6122</v>
      </c>
      <c r="K2848" s="37"/>
      <c r="L2848" s="38"/>
    </row>
    <row r="2849" spans="1:12" x14ac:dyDescent="0.3">
      <c r="A2849" s="85" t="s">
        <v>5803</v>
      </c>
      <c r="B2849" s="86" t="s">
        <v>9451</v>
      </c>
      <c r="C2849" s="87" t="s">
        <v>463</v>
      </c>
      <c r="D2849" s="278"/>
      <c r="E2849" s="270">
        <f>+'Dati extracont'!D165</f>
        <v>0</v>
      </c>
      <c r="F2849" s="37" t="s">
        <v>7970</v>
      </c>
      <c r="G2849" s="37" t="s">
        <v>9394</v>
      </c>
      <c r="H2849" s="37" t="s">
        <v>5796</v>
      </c>
      <c r="I2849" s="37">
        <v>1</v>
      </c>
      <c r="J2849" s="37" t="s">
        <v>6122</v>
      </c>
      <c r="K2849" s="37"/>
      <c r="L2849" s="38"/>
    </row>
    <row r="2850" spans="1:12" x14ac:dyDescent="0.3">
      <c r="A2850" s="85" t="s">
        <v>5803</v>
      </c>
      <c r="B2850" s="86" t="s">
        <v>9452</v>
      </c>
      <c r="C2850" s="87" t="s">
        <v>465</v>
      </c>
      <c r="D2850" s="278"/>
      <c r="E2850" s="270">
        <f>+'Dati extracont'!D166</f>
        <v>0</v>
      </c>
      <c r="F2850" s="37" t="s">
        <v>7970</v>
      </c>
      <c r="G2850" s="37" t="s">
        <v>9394</v>
      </c>
      <c r="H2850" s="37" t="s">
        <v>5796</v>
      </c>
      <c r="I2850" s="37">
        <v>1</v>
      </c>
      <c r="J2850" s="37" t="s">
        <v>6122</v>
      </c>
      <c r="K2850" s="37"/>
      <c r="L2850" s="38"/>
    </row>
    <row r="2851" spans="1:12" ht="21.6" x14ac:dyDescent="0.3">
      <c r="A2851" s="85" t="s">
        <v>5803</v>
      </c>
      <c r="B2851" s="86" t="s">
        <v>9453</v>
      </c>
      <c r="C2851" s="87" t="s">
        <v>467</v>
      </c>
      <c r="D2851" s="278"/>
      <c r="E2851" s="270">
        <f>+'Dati extracont'!D167</f>
        <v>0</v>
      </c>
      <c r="F2851" s="37" t="s">
        <v>7970</v>
      </c>
      <c r="G2851" s="37" t="s">
        <v>9394</v>
      </c>
      <c r="H2851" s="37" t="s">
        <v>5796</v>
      </c>
      <c r="I2851" s="37">
        <v>1</v>
      </c>
      <c r="J2851" s="37" t="s">
        <v>6122</v>
      </c>
      <c r="K2851" s="37"/>
      <c r="L2851" s="38"/>
    </row>
    <row r="2852" spans="1:12" x14ac:dyDescent="0.3">
      <c r="A2852" s="85" t="s">
        <v>5803</v>
      </c>
      <c r="B2852" s="86" t="s">
        <v>9454</v>
      </c>
      <c r="C2852" s="87" t="s">
        <v>469</v>
      </c>
      <c r="D2852" s="278"/>
      <c r="E2852" s="270">
        <f>+'Dati extracont'!D168</f>
        <v>0</v>
      </c>
      <c r="F2852" s="37" t="s">
        <v>7970</v>
      </c>
      <c r="G2852" s="37" t="s">
        <v>9394</v>
      </c>
      <c r="H2852" s="37" t="s">
        <v>5796</v>
      </c>
      <c r="I2852" s="37">
        <v>1</v>
      </c>
      <c r="J2852" s="37" t="s">
        <v>6122</v>
      </c>
      <c r="K2852" s="37"/>
      <c r="L2852" s="38"/>
    </row>
    <row r="2853" spans="1:12" x14ac:dyDescent="0.3">
      <c r="A2853" s="85" t="s">
        <v>5803</v>
      </c>
      <c r="B2853" s="86" t="s">
        <v>9455</v>
      </c>
      <c r="C2853" s="87" t="s">
        <v>9456</v>
      </c>
      <c r="D2853" s="278"/>
      <c r="E2853" s="270">
        <f>+'Dati extracont'!D169</f>
        <v>0</v>
      </c>
      <c r="F2853" s="37" t="s">
        <v>7970</v>
      </c>
      <c r="G2853" s="37" t="s">
        <v>9394</v>
      </c>
      <c r="H2853" s="37" t="s">
        <v>5796</v>
      </c>
      <c r="I2853" s="37">
        <v>1</v>
      </c>
      <c r="J2853" s="37" t="s">
        <v>6122</v>
      </c>
      <c r="K2853" s="37"/>
      <c r="L2853" s="38"/>
    </row>
    <row r="2854" spans="1:12" ht="21.6" x14ac:dyDescent="0.3">
      <c r="A2854" s="85" t="s">
        <v>5803</v>
      </c>
      <c r="B2854" s="86" t="s">
        <v>9457</v>
      </c>
      <c r="C2854" s="87" t="s">
        <v>473</v>
      </c>
      <c r="D2854" s="278"/>
      <c r="E2854" s="270">
        <f>+'Dati extracont'!D170</f>
        <v>0</v>
      </c>
      <c r="F2854" s="37" t="s">
        <v>7970</v>
      </c>
      <c r="G2854" s="37" t="s">
        <v>9394</v>
      </c>
      <c r="H2854" s="37" t="s">
        <v>5796</v>
      </c>
      <c r="I2854" s="37">
        <v>1</v>
      </c>
      <c r="J2854" s="37" t="s">
        <v>6122</v>
      </c>
      <c r="K2854" s="37"/>
      <c r="L2854" s="38"/>
    </row>
    <row r="2855" spans="1:12" x14ac:dyDescent="0.3">
      <c r="A2855" s="85" t="s">
        <v>5803</v>
      </c>
      <c r="B2855" s="86" t="s">
        <v>9458</v>
      </c>
      <c r="C2855" s="87" t="s">
        <v>475</v>
      </c>
      <c r="D2855" s="278"/>
      <c r="E2855" s="270">
        <f>+'Dati extracont'!D171</f>
        <v>0</v>
      </c>
      <c r="F2855" s="37" t="s">
        <v>7970</v>
      </c>
      <c r="G2855" s="37" t="s">
        <v>9394</v>
      </c>
      <c r="H2855" s="37" t="s">
        <v>5796</v>
      </c>
      <c r="I2855" s="37">
        <v>1</v>
      </c>
      <c r="J2855" s="37" t="s">
        <v>6122</v>
      </c>
      <c r="K2855" s="37"/>
      <c r="L2855" s="38"/>
    </row>
    <row r="2856" spans="1:12" x14ac:dyDescent="0.3">
      <c r="A2856" s="85" t="s">
        <v>5803</v>
      </c>
      <c r="B2856" s="86" t="s">
        <v>9459</v>
      </c>
      <c r="C2856" s="87" t="s">
        <v>477</v>
      </c>
      <c r="D2856" s="278"/>
      <c r="E2856" s="270">
        <f>+'Dati extracont'!D172</f>
        <v>0</v>
      </c>
      <c r="F2856" s="37" t="s">
        <v>7970</v>
      </c>
      <c r="G2856" s="37" t="s">
        <v>9394</v>
      </c>
      <c r="H2856" s="37" t="s">
        <v>5796</v>
      </c>
      <c r="I2856" s="37">
        <v>1</v>
      </c>
      <c r="J2856" s="37" t="s">
        <v>6122</v>
      </c>
      <c r="K2856" s="37"/>
      <c r="L2856" s="38"/>
    </row>
    <row r="2857" spans="1:12" x14ac:dyDescent="0.3">
      <c r="A2857" s="85" t="s">
        <v>5803</v>
      </c>
      <c r="B2857" s="86" t="s">
        <v>9460</v>
      </c>
      <c r="C2857" s="87" t="s">
        <v>479</v>
      </c>
      <c r="D2857" s="278"/>
      <c r="E2857" s="270">
        <f>+'Dati extracont'!D173</f>
        <v>0</v>
      </c>
      <c r="F2857" s="37" t="s">
        <v>7970</v>
      </c>
      <c r="G2857" s="37" t="s">
        <v>9394</v>
      </c>
      <c r="H2857" s="37" t="s">
        <v>5796</v>
      </c>
      <c r="I2857" s="37">
        <v>1</v>
      </c>
      <c r="J2857" s="37" t="s">
        <v>6122</v>
      </c>
      <c r="K2857" s="37"/>
      <c r="L2857" s="38"/>
    </row>
    <row r="2858" spans="1:12" x14ac:dyDescent="0.3">
      <c r="A2858" s="85" t="s">
        <v>5803</v>
      </c>
      <c r="B2858" s="86" t="s">
        <v>9461</v>
      </c>
      <c r="C2858" s="87" t="s">
        <v>481</v>
      </c>
      <c r="D2858" s="278"/>
      <c r="E2858" s="270">
        <f>+'Dati extracont'!D174</f>
        <v>0</v>
      </c>
      <c r="F2858" s="37" t="s">
        <v>7970</v>
      </c>
      <c r="G2858" s="37" t="s">
        <v>9394</v>
      </c>
      <c r="H2858" s="37" t="s">
        <v>5796</v>
      </c>
      <c r="I2858" s="37">
        <v>1</v>
      </c>
      <c r="J2858" s="37" t="s">
        <v>6122</v>
      </c>
      <c r="K2858" s="37"/>
      <c r="L2858" s="38"/>
    </row>
    <row r="2859" spans="1:12" x14ac:dyDescent="0.3">
      <c r="A2859" s="85" t="s">
        <v>5803</v>
      </c>
      <c r="B2859" s="86" t="s">
        <v>9462</v>
      </c>
      <c r="C2859" s="87" t="s">
        <v>483</v>
      </c>
      <c r="D2859" s="278"/>
      <c r="E2859" s="270">
        <f>+'Dati extracont'!D175</f>
        <v>0</v>
      </c>
      <c r="F2859" s="37" t="s">
        <v>7970</v>
      </c>
      <c r="G2859" s="37" t="s">
        <v>9394</v>
      </c>
      <c r="H2859" s="37" t="s">
        <v>5796</v>
      </c>
      <c r="I2859" s="37">
        <v>1</v>
      </c>
      <c r="J2859" s="37" t="s">
        <v>6122</v>
      </c>
      <c r="K2859" s="37"/>
      <c r="L2859" s="38"/>
    </row>
    <row r="2860" spans="1:12" x14ac:dyDescent="0.3">
      <c r="A2860" s="85" t="s">
        <v>5803</v>
      </c>
      <c r="B2860" s="86" t="s">
        <v>9463</v>
      </c>
      <c r="C2860" s="87" t="s">
        <v>485</v>
      </c>
      <c r="D2860" s="278"/>
      <c r="E2860" s="270">
        <f>+'Dati extracont'!D176</f>
        <v>0</v>
      </c>
      <c r="F2860" s="37" t="s">
        <v>7970</v>
      </c>
      <c r="G2860" s="37" t="s">
        <v>9394</v>
      </c>
      <c r="H2860" s="37" t="s">
        <v>5796</v>
      </c>
      <c r="I2860" s="37">
        <v>1</v>
      </c>
      <c r="J2860" s="37" t="s">
        <v>6122</v>
      </c>
      <c r="K2860" s="37"/>
      <c r="L2860" s="38"/>
    </row>
    <row r="2861" spans="1:12" ht="21.6" x14ac:dyDescent="0.3">
      <c r="A2861" s="85" t="s">
        <v>5803</v>
      </c>
      <c r="B2861" s="86" t="s">
        <v>9464</v>
      </c>
      <c r="C2861" s="87" t="s">
        <v>487</v>
      </c>
      <c r="D2861" s="278"/>
      <c r="E2861" s="270">
        <f>+'Dati extracont'!D177</f>
        <v>0</v>
      </c>
      <c r="F2861" s="37" t="s">
        <v>7970</v>
      </c>
      <c r="G2861" s="37" t="s">
        <v>9394</v>
      </c>
      <c r="H2861" s="37" t="s">
        <v>5796</v>
      </c>
      <c r="I2861" s="37">
        <v>1</v>
      </c>
      <c r="J2861" s="37" t="s">
        <v>6122</v>
      </c>
      <c r="K2861" s="37"/>
      <c r="L2861" s="38"/>
    </row>
    <row r="2862" spans="1:12" x14ac:dyDescent="0.3">
      <c r="A2862" s="85" t="s">
        <v>5803</v>
      </c>
      <c r="B2862" s="86" t="s">
        <v>9465</v>
      </c>
      <c r="C2862" s="87" t="s">
        <v>489</v>
      </c>
      <c r="D2862" s="278"/>
      <c r="E2862" s="270">
        <f>+'Dati extracont'!D178</f>
        <v>0</v>
      </c>
      <c r="F2862" s="37" t="s">
        <v>7970</v>
      </c>
      <c r="G2862" s="37" t="s">
        <v>9394</v>
      </c>
      <c r="H2862" s="37" t="s">
        <v>5796</v>
      </c>
      <c r="I2862" s="37">
        <v>1</v>
      </c>
      <c r="J2862" s="37" t="s">
        <v>6122</v>
      </c>
      <c r="K2862" s="37"/>
      <c r="L2862" s="38"/>
    </row>
    <row r="2863" spans="1:12" x14ac:dyDescent="0.3">
      <c r="A2863" s="33" t="s">
        <v>5802</v>
      </c>
      <c r="B2863" s="39" t="s">
        <v>9466</v>
      </c>
      <c r="C2863" s="40" t="s">
        <v>9467</v>
      </c>
      <c r="D2863" s="278"/>
      <c r="E2863" s="271">
        <f>SUM(E2864:E2866)</f>
        <v>0</v>
      </c>
      <c r="F2863" s="37"/>
      <c r="G2863" s="37"/>
      <c r="H2863" s="37"/>
      <c r="I2863" s="37"/>
      <c r="J2863" s="37"/>
      <c r="K2863" s="37"/>
      <c r="L2863" s="38"/>
    </row>
    <row r="2864" spans="1:12" x14ac:dyDescent="0.3">
      <c r="A2864" s="85" t="s">
        <v>5803</v>
      </c>
      <c r="B2864" s="86" t="s">
        <v>9468</v>
      </c>
      <c r="C2864" s="87" t="s">
        <v>491</v>
      </c>
      <c r="D2864" s="278"/>
      <c r="E2864" s="270">
        <f>+'Dati extracont'!D180</f>
        <v>0</v>
      </c>
      <c r="F2864" s="37" t="s">
        <v>7970</v>
      </c>
      <c r="G2864" s="37" t="s">
        <v>9394</v>
      </c>
      <c r="H2864" s="37" t="s">
        <v>5796</v>
      </c>
      <c r="I2864" s="37">
        <v>1</v>
      </c>
      <c r="J2864" s="37" t="s">
        <v>6122</v>
      </c>
      <c r="K2864" s="37"/>
      <c r="L2864" s="38"/>
    </row>
    <row r="2865" spans="1:12" x14ac:dyDescent="0.3">
      <c r="A2865" s="85" t="s">
        <v>5803</v>
      </c>
      <c r="B2865" s="86" t="s">
        <v>9469</v>
      </c>
      <c r="C2865" s="87" t="s">
        <v>493</v>
      </c>
      <c r="D2865" s="278"/>
      <c r="E2865" s="270">
        <f>+'Dati extracont'!D181</f>
        <v>0</v>
      </c>
      <c r="F2865" s="37" t="s">
        <v>7970</v>
      </c>
      <c r="G2865" s="37" t="s">
        <v>9394</v>
      </c>
      <c r="H2865" s="37" t="s">
        <v>5796</v>
      </c>
      <c r="I2865" s="37">
        <v>1</v>
      </c>
      <c r="J2865" s="37" t="s">
        <v>6122</v>
      </c>
      <c r="K2865" s="37"/>
      <c r="L2865" s="38"/>
    </row>
    <row r="2866" spans="1:12" x14ac:dyDescent="0.3">
      <c r="A2866" s="85" t="s">
        <v>5803</v>
      </c>
      <c r="B2866" s="86" t="s">
        <v>9470</v>
      </c>
      <c r="C2866" s="87" t="s">
        <v>495</v>
      </c>
      <c r="D2866" s="278"/>
      <c r="E2866" s="270">
        <f>+'Dati extracont'!D182</f>
        <v>0</v>
      </c>
      <c r="F2866" s="37" t="s">
        <v>7970</v>
      </c>
      <c r="G2866" s="37" t="s">
        <v>9394</v>
      </c>
      <c r="H2866" s="37" t="s">
        <v>5796</v>
      </c>
      <c r="I2866" s="37">
        <v>1</v>
      </c>
      <c r="J2866" s="37" t="s">
        <v>6122</v>
      </c>
      <c r="K2866" s="37"/>
      <c r="L2866" s="38"/>
    </row>
    <row r="2867" spans="1:12" ht="28.5" customHeight="1" x14ac:dyDescent="0.3">
      <c r="A2867" s="33" t="s">
        <v>5802</v>
      </c>
      <c r="B2867" s="39" t="s">
        <v>9471</v>
      </c>
      <c r="C2867" s="40" t="s">
        <v>9472</v>
      </c>
      <c r="D2867" s="278"/>
      <c r="E2867" s="271">
        <f>+E2868</f>
        <v>0</v>
      </c>
      <c r="F2867" s="37"/>
      <c r="G2867" s="37"/>
      <c r="H2867" s="37"/>
      <c r="I2867" s="37"/>
      <c r="J2867" s="37"/>
      <c r="K2867" s="37"/>
      <c r="L2867" s="38"/>
    </row>
    <row r="2868" spans="1:12" x14ac:dyDescent="0.3">
      <c r="A2868" s="85" t="s">
        <v>5803</v>
      </c>
      <c r="B2868" s="86" t="s">
        <v>9473</v>
      </c>
      <c r="C2868" s="87" t="s">
        <v>497</v>
      </c>
      <c r="D2868" s="278"/>
      <c r="E2868" s="270">
        <f>+'Dati extracont'!D184</f>
        <v>0</v>
      </c>
      <c r="F2868" s="37" t="s">
        <v>7970</v>
      </c>
      <c r="G2868" s="37" t="s">
        <v>9394</v>
      </c>
      <c r="H2868" s="37" t="s">
        <v>5796</v>
      </c>
      <c r="I2868" s="37">
        <v>1</v>
      </c>
      <c r="J2868" s="37" t="s">
        <v>6122</v>
      </c>
      <c r="K2868" s="37"/>
      <c r="L2868" s="38"/>
    </row>
    <row r="2869" spans="1:12" x14ac:dyDescent="0.3">
      <c r="A2869" s="33" t="s">
        <v>5801</v>
      </c>
      <c r="B2869" s="34" t="s">
        <v>9474</v>
      </c>
      <c r="C2869" s="35" t="s">
        <v>499</v>
      </c>
      <c r="D2869" s="407"/>
      <c r="E2869" s="321">
        <f>+E2870</f>
        <v>0</v>
      </c>
      <c r="F2869" s="37"/>
      <c r="G2869" s="37"/>
      <c r="H2869" s="37"/>
      <c r="I2869" s="37"/>
      <c r="J2869" s="37"/>
      <c r="K2869" s="37"/>
      <c r="L2869" s="38"/>
    </row>
    <row r="2870" spans="1:12" x14ac:dyDescent="0.3">
      <c r="A2870" s="33" t="s">
        <v>5802</v>
      </c>
      <c r="B2870" s="39" t="s">
        <v>9475</v>
      </c>
      <c r="C2870" s="40" t="s">
        <v>499</v>
      </c>
      <c r="D2870" s="278"/>
      <c r="E2870" s="271">
        <f>+E2871</f>
        <v>0</v>
      </c>
      <c r="F2870" s="37"/>
      <c r="G2870" s="37"/>
      <c r="H2870" s="37"/>
      <c r="I2870" s="37"/>
      <c r="J2870" s="37"/>
      <c r="K2870" s="37"/>
      <c r="L2870" s="38"/>
    </row>
    <row r="2871" spans="1:12" x14ac:dyDescent="0.3">
      <c r="A2871" s="85" t="s">
        <v>5803</v>
      </c>
      <c r="B2871" s="86" t="s">
        <v>9476</v>
      </c>
      <c r="C2871" s="87" t="s">
        <v>499</v>
      </c>
      <c r="D2871" s="278"/>
      <c r="E2871" s="270">
        <f>+'Dati extracont'!D187</f>
        <v>0</v>
      </c>
      <c r="F2871" s="37" t="s">
        <v>7970</v>
      </c>
      <c r="G2871" s="37" t="s">
        <v>9394</v>
      </c>
      <c r="H2871" s="37" t="s">
        <v>5796</v>
      </c>
      <c r="I2871" s="37">
        <v>1</v>
      </c>
      <c r="J2871" s="37" t="s">
        <v>6220</v>
      </c>
      <c r="K2871" s="37"/>
      <c r="L2871" s="38"/>
    </row>
    <row r="2872" spans="1:12" x14ac:dyDescent="0.3">
      <c r="A2872" s="33" t="s">
        <v>5801</v>
      </c>
      <c r="B2872" s="34" t="s">
        <v>9477</v>
      </c>
      <c r="C2872" s="35" t="s">
        <v>9478</v>
      </c>
      <c r="D2872" s="407"/>
      <c r="E2872" s="321">
        <f>+E2873+E2875+E2877</f>
        <v>0</v>
      </c>
      <c r="F2872" s="37"/>
      <c r="G2872" s="37"/>
      <c r="H2872" s="37"/>
      <c r="I2872" s="37"/>
      <c r="J2872" s="37"/>
      <c r="K2872" s="37"/>
      <c r="L2872" s="38"/>
    </row>
    <row r="2873" spans="1:12" x14ac:dyDescent="0.3">
      <c r="A2873" s="33" t="s">
        <v>5802</v>
      </c>
      <c r="B2873" s="39" t="s">
        <v>9479</v>
      </c>
      <c r="C2873" s="40" t="s">
        <v>501</v>
      </c>
      <c r="D2873" s="278"/>
      <c r="E2873" s="271">
        <f>+E2874</f>
        <v>0</v>
      </c>
      <c r="F2873" s="37"/>
      <c r="G2873" s="37"/>
      <c r="H2873" s="37"/>
      <c r="I2873" s="37"/>
      <c r="J2873" s="37"/>
      <c r="K2873" s="37"/>
      <c r="L2873" s="38"/>
    </row>
    <row r="2874" spans="1:12" x14ac:dyDescent="0.3">
      <c r="A2874" s="85" t="s">
        <v>5803</v>
      </c>
      <c r="B2874" s="86" t="s">
        <v>9480</v>
      </c>
      <c r="C2874" s="87" t="s">
        <v>501</v>
      </c>
      <c r="D2874" s="278"/>
      <c r="E2874" s="270">
        <f>+'Dati extracont'!D190</f>
        <v>0</v>
      </c>
      <c r="F2874" s="37" t="s">
        <v>7970</v>
      </c>
      <c r="G2874" s="37" t="s">
        <v>9394</v>
      </c>
      <c r="H2874" s="37" t="s">
        <v>5796</v>
      </c>
      <c r="I2874" s="37">
        <v>1</v>
      </c>
      <c r="J2874" s="37" t="s">
        <v>6220</v>
      </c>
      <c r="K2874" s="37"/>
      <c r="L2874" s="38"/>
    </row>
    <row r="2875" spans="1:12" x14ac:dyDescent="0.3">
      <c r="A2875" s="33" t="s">
        <v>5802</v>
      </c>
      <c r="B2875" s="39" t="s">
        <v>9481</v>
      </c>
      <c r="C2875" s="40" t="s">
        <v>9482</v>
      </c>
      <c r="D2875" s="278"/>
      <c r="E2875" s="271">
        <f>+E2876</f>
        <v>0</v>
      </c>
      <c r="F2875" s="37"/>
      <c r="G2875" s="37"/>
      <c r="H2875" s="37"/>
      <c r="I2875" s="37"/>
      <c r="J2875" s="37"/>
      <c r="K2875" s="37"/>
      <c r="L2875" s="38"/>
    </row>
    <row r="2876" spans="1:12" x14ac:dyDescent="0.3">
      <c r="A2876" s="85" t="s">
        <v>5803</v>
      </c>
      <c r="B2876" s="86" t="s">
        <v>9483</v>
      </c>
      <c r="C2876" s="87" t="s">
        <v>503</v>
      </c>
      <c r="D2876" s="278"/>
      <c r="E2876" s="270">
        <f>+'Dati extracont'!D192</f>
        <v>0</v>
      </c>
      <c r="F2876" s="37" t="s">
        <v>7970</v>
      </c>
      <c r="G2876" s="37" t="s">
        <v>9394</v>
      </c>
      <c r="H2876" s="37" t="s">
        <v>5796</v>
      </c>
      <c r="I2876" s="37">
        <v>1</v>
      </c>
      <c r="J2876" s="37" t="s">
        <v>6220</v>
      </c>
      <c r="K2876" s="37"/>
      <c r="L2876" s="38"/>
    </row>
    <row r="2877" spans="1:12" x14ac:dyDescent="0.3">
      <c r="A2877" s="33" t="s">
        <v>5802</v>
      </c>
      <c r="B2877" s="39" t="s">
        <v>9484</v>
      </c>
      <c r="C2877" s="40" t="s">
        <v>505</v>
      </c>
      <c r="D2877" s="278"/>
      <c r="E2877" s="271">
        <f>+E2878</f>
        <v>0</v>
      </c>
      <c r="F2877" s="37"/>
      <c r="G2877" s="37"/>
      <c r="H2877" s="37"/>
      <c r="I2877" s="37"/>
      <c r="J2877" s="37"/>
      <c r="K2877" s="37"/>
      <c r="L2877" s="38"/>
    </row>
    <row r="2878" spans="1:12" x14ac:dyDescent="0.3">
      <c r="A2878" s="85" t="s">
        <v>5803</v>
      </c>
      <c r="B2878" s="86" t="s">
        <v>9485</v>
      </c>
      <c r="C2878" s="87" t="s">
        <v>505</v>
      </c>
      <c r="D2878" s="278"/>
      <c r="E2878" s="270">
        <f>+'Dati extracont'!D194</f>
        <v>0</v>
      </c>
      <c r="F2878" s="37" t="s">
        <v>7970</v>
      </c>
      <c r="G2878" s="37" t="s">
        <v>9394</v>
      </c>
      <c r="H2878" s="37" t="s">
        <v>5796</v>
      </c>
      <c r="I2878" s="37">
        <v>1</v>
      </c>
      <c r="J2878" s="37" t="s">
        <v>6220</v>
      </c>
      <c r="K2878" s="37"/>
      <c r="L2878" s="38"/>
    </row>
    <row r="2879" spans="1:12" x14ac:dyDescent="0.3">
      <c r="A2879" s="33" t="s">
        <v>5801</v>
      </c>
      <c r="B2879" s="34" t="s">
        <v>9486</v>
      </c>
      <c r="C2879" s="35" t="s">
        <v>9487</v>
      </c>
      <c r="D2879" s="407"/>
      <c r="E2879" s="321">
        <f>+E2880</f>
        <v>0</v>
      </c>
      <c r="F2879" s="37"/>
      <c r="G2879" s="37"/>
      <c r="H2879" s="37"/>
      <c r="I2879" s="37"/>
      <c r="J2879" s="37"/>
      <c r="K2879" s="37"/>
      <c r="L2879" s="38"/>
    </row>
    <row r="2880" spans="1:12" x14ac:dyDescent="0.3">
      <c r="A2880" s="33" t="s">
        <v>5802</v>
      </c>
      <c r="B2880" s="39" t="s">
        <v>9488</v>
      </c>
      <c r="C2880" s="40" t="s">
        <v>9487</v>
      </c>
      <c r="D2880" s="278"/>
      <c r="E2880" s="271">
        <f>+E2881</f>
        <v>0</v>
      </c>
      <c r="F2880" s="37"/>
      <c r="G2880" s="37"/>
      <c r="H2880" s="37"/>
      <c r="I2880" s="37"/>
      <c r="J2880" s="37"/>
      <c r="K2880" s="37"/>
      <c r="L2880" s="38"/>
    </row>
    <row r="2881" spans="1:12" x14ac:dyDescent="0.3">
      <c r="A2881" s="85" t="s">
        <v>5803</v>
      </c>
      <c r="B2881" s="86" t="s">
        <v>9489</v>
      </c>
      <c r="C2881" s="87" t="s">
        <v>9490</v>
      </c>
      <c r="D2881" s="278"/>
      <c r="E2881" s="270">
        <f>+'Dati extracont'!D197</f>
        <v>0</v>
      </c>
      <c r="F2881" s="37" t="s">
        <v>7970</v>
      </c>
      <c r="G2881" s="37" t="s">
        <v>9394</v>
      </c>
      <c r="H2881" s="37" t="s">
        <v>5796</v>
      </c>
      <c r="I2881" s="37">
        <v>1</v>
      </c>
      <c r="J2881" s="37" t="s">
        <v>6220</v>
      </c>
      <c r="K2881" s="37"/>
      <c r="L2881" s="38"/>
    </row>
    <row r="2882" spans="1:12" x14ac:dyDescent="0.3">
      <c r="A2882" s="33" t="s">
        <v>5801</v>
      </c>
      <c r="B2882" s="34" t="s">
        <v>9491</v>
      </c>
      <c r="C2882" s="35" t="s">
        <v>9492</v>
      </c>
      <c r="D2882" s="407"/>
      <c r="E2882" s="321">
        <f>+E2883+E2885</f>
        <v>0</v>
      </c>
      <c r="F2882" s="37"/>
      <c r="G2882" s="37"/>
      <c r="H2882" s="37"/>
      <c r="I2882" s="37"/>
      <c r="J2882" s="37"/>
      <c r="K2882" s="37"/>
      <c r="L2882" s="38"/>
    </row>
    <row r="2883" spans="1:12" x14ac:dyDescent="0.3">
      <c r="A2883" s="33" t="s">
        <v>5802</v>
      </c>
      <c r="B2883" s="39" t="s">
        <v>9493</v>
      </c>
      <c r="C2883" s="40" t="s">
        <v>9494</v>
      </c>
      <c r="D2883" s="278"/>
      <c r="E2883" s="271">
        <f>+E2884</f>
        <v>0</v>
      </c>
      <c r="F2883" s="37"/>
      <c r="G2883" s="37"/>
      <c r="H2883" s="37"/>
      <c r="I2883" s="37"/>
      <c r="J2883" s="37"/>
      <c r="K2883" s="37"/>
      <c r="L2883" s="38"/>
    </row>
    <row r="2884" spans="1:12" x14ac:dyDescent="0.3">
      <c r="A2884" s="85" t="s">
        <v>5803</v>
      </c>
      <c r="B2884" s="86" t="s">
        <v>9495</v>
      </c>
      <c r="C2884" s="87" t="s">
        <v>9494</v>
      </c>
      <c r="D2884" s="278"/>
      <c r="E2884" s="270">
        <f>+'Dati extracont'!D200</f>
        <v>0</v>
      </c>
      <c r="F2884" s="37" t="s">
        <v>7970</v>
      </c>
      <c r="G2884" s="37" t="s">
        <v>9394</v>
      </c>
      <c r="H2884" s="37" t="s">
        <v>5796</v>
      </c>
      <c r="I2884" s="37">
        <v>1</v>
      </c>
      <c r="J2884" s="37" t="s">
        <v>6220</v>
      </c>
      <c r="K2884" s="37"/>
      <c r="L2884" s="38"/>
    </row>
    <row r="2885" spans="1:12" x14ac:dyDescent="0.3">
      <c r="A2885" s="33" t="s">
        <v>5802</v>
      </c>
      <c r="B2885" s="39" t="s">
        <v>9496</v>
      </c>
      <c r="C2885" s="40" t="s">
        <v>515</v>
      </c>
      <c r="D2885" s="278"/>
      <c r="E2885" s="271">
        <f>+E2886</f>
        <v>0</v>
      </c>
      <c r="F2885" s="37"/>
      <c r="G2885" s="37"/>
      <c r="H2885" s="37"/>
      <c r="I2885" s="37"/>
      <c r="J2885" s="37"/>
      <c r="K2885" s="37"/>
      <c r="L2885" s="38"/>
    </row>
    <row r="2886" spans="1:12" x14ac:dyDescent="0.3">
      <c r="A2886" s="85" t="s">
        <v>5803</v>
      </c>
      <c r="B2886" s="86" t="s">
        <v>9497</v>
      </c>
      <c r="C2886" s="87" t="s">
        <v>515</v>
      </c>
      <c r="D2886" s="278"/>
      <c r="E2886" s="270">
        <f>+'Dati extracont'!D202</f>
        <v>0</v>
      </c>
      <c r="F2886" s="37" t="s">
        <v>7970</v>
      </c>
      <c r="G2886" s="37" t="s">
        <v>9394</v>
      </c>
      <c r="H2886" s="37" t="s">
        <v>5796</v>
      </c>
      <c r="I2886" s="37">
        <v>1</v>
      </c>
      <c r="J2886" s="37" t="s">
        <v>6220</v>
      </c>
      <c r="K2886" s="37"/>
      <c r="L2886" s="38"/>
    </row>
    <row r="2887" spans="1:12" ht="15.6" x14ac:dyDescent="0.3">
      <c r="A2887" s="9" t="s">
        <v>5794</v>
      </c>
      <c r="B2887" s="10">
        <v>3</v>
      </c>
      <c r="C2887" s="11" t="s">
        <v>9498</v>
      </c>
      <c r="D2887" s="404">
        <f>+D2888</f>
        <v>0</v>
      </c>
      <c r="E2887" s="404">
        <f>+E2888</f>
        <v>0</v>
      </c>
      <c r="F2887" s="12"/>
      <c r="G2887" s="12"/>
      <c r="H2887" s="12"/>
      <c r="I2887" s="12"/>
      <c r="J2887" s="12"/>
      <c r="K2887" s="12"/>
      <c r="L2887" s="13"/>
    </row>
    <row r="2888" spans="1:12" x14ac:dyDescent="0.3">
      <c r="A2888" s="15" t="s">
        <v>5796</v>
      </c>
      <c r="B2888" s="16" t="s">
        <v>9499</v>
      </c>
      <c r="C2888" s="17" t="s">
        <v>9500</v>
      </c>
      <c r="D2888" s="328">
        <f>+D2889+D2904+D2917</f>
        <v>0</v>
      </c>
      <c r="E2888" s="328">
        <f>+E2889+E2904+E2917</f>
        <v>0</v>
      </c>
      <c r="F2888" s="19"/>
      <c r="G2888" s="19"/>
      <c r="H2888" s="19"/>
      <c r="I2888" s="19"/>
      <c r="J2888" s="19"/>
      <c r="K2888" s="19"/>
      <c r="L2888" s="20"/>
    </row>
    <row r="2889" spans="1:12" x14ac:dyDescent="0.3">
      <c r="A2889" s="21" t="s">
        <v>5799</v>
      </c>
      <c r="B2889" s="22" t="s">
        <v>9501</v>
      </c>
      <c r="C2889" s="23" t="s">
        <v>9502</v>
      </c>
      <c r="D2889" s="322">
        <f>+D2890+D2897</f>
        <v>0</v>
      </c>
      <c r="E2889" s="322">
        <f>+E2890+E2897</f>
        <v>0</v>
      </c>
      <c r="F2889" s="25"/>
      <c r="G2889" s="25"/>
      <c r="H2889" s="25"/>
      <c r="I2889" s="25"/>
      <c r="J2889" s="25"/>
      <c r="K2889" s="25"/>
      <c r="L2889" s="26"/>
    </row>
    <row r="2890" spans="1:12" x14ac:dyDescent="0.3">
      <c r="A2890" s="27" t="s">
        <v>5800</v>
      </c>
      <c r="B2890" s="28" t="s">
        <v>9503</v>
      </c>
      <c r="C2890" s="29" t="s">
        <v>9504</v>
      </c>
      <c r="D2890" s="320">
        <f>+D2891+D2894</f>
        <v>0</v>
      </c>
      <c r="E2890" s="320">
        <f>+E2891+E2894</f>
        <v>0</v>
      </c>
      <c r="F2890" s="31"/>
      <c r="G2890" s="31"/>
      <c r="H2890" s="31"/>
      <c r="I2890" s="31"/>
      <c r="J2890" s="31"/>
      <c r="K2890" s="31"/>
      <c r="L2890" s="32"/>
    </row>
    <row r="2891" spans="1:12" x14ac:dyDescent="0.3">
      <c r="A2891" s="33" t="s">
        <v>5801</v>
      </c>
      <c r="B2891" s="34" t="s">
        <v>9505</v>
      </c>
      <c r="C2891" s="35" t="s">
        <v>9506</v>
      </c>
      <c r="D2891" s="321">
        <f>+D2892</f>
        <v>0</v>
      </c>
      <c r="E2891" s="321">
        <f>+E2892</f>
        <v>0</v>
      </c>
      <c r="F2891" s="46"/>
      <c r="G2891" s="46"/>
      <c r="H2891" s="46"/>
      <c r="I2891" s="46"/>
      <c r="J2891" s="46"/>
      <c r="K2891" s="46"/>
      <c r="L2891" s="47"/>
    </row>
    <row r="2892" spans="1:12" x14ac:dyDescent="0.3">
      <c r="A2892" s="33" t="s">
        <v>5802</v>
      </c>
      <c r="B2892" s="39" t="s">
        <v>9507</v>
      </c>
      <c r="C2892" s="40" t="s">
        <v>9506</v>
      </c>
      <c r="D2892" s="271">
        <f>+D2893</f>
        <v>0</v>
      </c>
      <c r="E2892" s="271">
        <f>+E2893</f>
        <v>0</v>
      </c>
      <c r="F2892" s="46"/>
      <c r="G2892" s="46"/>
      <c r="H2892" s="46"/>
      <c r="I2892" s="46"/>
      <c r="J2892" s="46"/>
      <c r="K2892" s="46"/>
      <c r="L2892" s="47"/>
    </row>
    <row r="2893" spans="1:12" x14ac:dyDescent="0.3">
      <c r="A2893" s="85" t="s">
        <v>5803</v>
      </c>
      <c r="B2893" s="86" t="s">
        <v>9508</v>
      </c>
      <c r="C2893" s="87" t="s">
        <v>9506</v>
      </c>
      <c r="D2893" s="270">
        <v>0</v>
      </c>
      <c r="E2893" s="270">
        <v>0</v>
      </c>
      <c r="F2893" s="37" t="s">
        <v>9509</v>
      </c>
      <c r="G2893" s="37" t="s">
        <v>5805</v>
      </c>
      <c r="H2893" s="37" t="s">
        <v>5805</v>
      </c>
      <c r="I2893" s="37">
        <v>1</v>
      </c>
      <c r="J2893" s="37" t="s">
        <v>5805</v>
      </c>
      <c r="K2893" s="37" t="s">
        <v>5805</v>
      </c>
      <c r="L2893" s="38"/>
    </row>
    <row r="2894" spans="1:12" x14ac:dyDescent="0.3">
      <c r="A2894" s="33" t="s">
        <v>5801</v>
      </c>
      <c r="B2894" s="34" t="s">
        <v>9510</v>
      </c>
      <c r="C2894" s="35" t="s">
        <v>9511</v>
      </c>
      <c r="D2894" s="321">
        <f>+D2895</f>
        <v>0</v>
      </c>
      <c r="E2894" s="321">
        <f>+E2895</f>
        <v>0</v>
      </c>
      <c r="F2894" s="37"/>
      <c r="G2894" s="37"/>
      <c r="H2894" s="37"/>
      <c r="I2894" s="37"/>
      <c r="J2894" s="37"/>
      <c r="K2894" s="37"/>
      <c r="L2894" s="38"/>
    </row>
    <row r="2895" spans="1:12" x14ac:dyDescent="0.3">
      <c r="A2895" s="33" t="s">
        <v>5802</v>
      </c>
      <c r="B2895" s="39" t="s">
        <v>9512</v>
      </c>
      <c r="C2895" s="60" t="s">
        <v>9511</v>
      </c>
      <c r="D2895" s="271">
        <f>+D2896</f>
        <v>0</v>
      </c>
      <c r="E2895" s="271">
        <f>+E2896</f>
        <v>0</v>
      </c>
      <c r="F2895" s="37"/>
      <c r="G2895" s="37"/>
      <c r="H2895" s="37"/>
      <c r="I2895" s="37"/>
      <c r="J2895" s="37"/>
      <c r="K2895" s="37"/>
      <c r="L2895" s="38"/>
    </row>
    <row r="2896" spans="1:12" x14ac:dyDescent="0.3">
      <c r="A2896" s="85" t="s">
        <v>5803</v>
      </c>
      <c r="B2896" s="86" t="s">
        <v>9513</v>
      </c>
      <c r="C2896" s="89" t="s">
        <v>9511</v>
      </c>
      <c r="D2896" s="281">
        <v>0</v>
      </c>
      <c r="E2896" s="281">
        <v>0</v>
      </c>
      <c r="F2896" s="37" t="s">
        <v>9509</v>
      </c>
      <c r="G2896" s="37" t="s">
        <v>5805</v>
      </c>
      <c r="H2896" s="37" t="s">
        <v>5805</v>
      </c>
      <c r="I2896" s="37">
        <v>1</v>
      </c>
      <c r="J2896" s="37" t="s">
        <v>5805</v>
      </c>
      <c r="K2896" s="37"/>
      <c r="L2896" s="38"/>
    </row>
    <row r="2897" spans="1:12" x14ac:dyDescent="0.3">
      <c r="A2897" s="27" t="s">
        <v>5800</v>
      </c>
      <c r="B2897" s="28" t="s">
        <v>9514</v>
      </c>
      <c r="C2897" s="29" t="s">
        <v>9515</v>
      </c>
      <c r="D2897" s="320">
        <f>+D2898+D2901</f>
        <v>0</v>
      </c>
      <c r="E2897" s="320">
        <f>+E2898+E2901</f>
        <v>0</v>
      </c>
      <c r="F2897" s="31"/>
      <c r="G2897" s="31"/>
      <c r="H2897" s="31"/>
      <c r="I2897" s="31"/>
      <c r="J2897" s="31"/>
      <c r="K2897" s="31"/>
      <c r="L2897" s="32"/>
    </row>
    <row r="2898" spans="1:12" x14ac:dyDescent="0.3">
      <c r="A2898" s="33" t="s">
        <v>5801</v>
      </c>
      <c r="B2898" s="34" t="s">
        <v>9516</v>
      </c>
      <c r="C2898" s="35" t="s">
        <v>9517</v>
      </c>
      <c r="D2898" s="321">
        <f>+D2899</f>
        <v>0</v>
      </c>
      <c r="E2898" s="321">
        <f>+E2899</f>
        <v>0</v>
      </c>
      <c r="F2898" s="37"/>
      <c r="G2898" s="37"/>
      <c r="H2898" s="37"/>
      <c r="I2898" s="37"/>
      <c r="J2898" s="37"/>
      <c r="K2898" s="37"/>
      <c r="L2898" s="38"/>
    </row>
    <row r="2899" spans="1:12" x14ac:dyDescent="0.3">
      <c r="A2899" s="33" t="s">
        <v>5802</v>
      </c>
      <c r="B2899" s="39" t="s">
        <v>9518</v>
      </c>
      <c r="C2899" s="40" t="s">
        <v>9517</v>
      </c>
      <c r="D2899" s="271">
        <f>+D2900</f>
        <v>0</v>
      </c>
      <c r="E2899" s="271">
        <f>+E2900</f>
        <v>0</v>
      </c>
      <c r="F2899" s="37"/>
      <c r="G2899" s="37"/>
      <c r="H2899" s="37"/>
      <c r="I2899" s="37"/>
      <c r="J2899" s="37"/>
      <c r="K2899" s="37"/>
      <c r="L2899" s="38"/>
    </row>
    <row r="2900" spans="1:12" x14ac:dyDescent="0.3">
      <c r="A2900" s="85" t="s">
        <v>5803</v>
      </c>
      <c r="B2900" s="86" t="s">
        <v>9519</v>
      </c>
      <c r="C2900" s="87" t="s">
        <v>9517</v>
      </c>
      <c r="D2900" s="270">
        <v>0</v>
      </c>
      <c r="E2900" s="270">
        <v>0</v>
      </c>
      <c r="F2900" s="37" t="s">
        <v>9509</v>
      </c>
      <c r="G2900" s="37" t="s">
        <v>5805</v>
      </c>
      <c r="H2900" s="37" t="s">
        <v>5805</v>
      </c>
      <c r="I2900" s="37">
        <v>1</v>
      </c>
      <c r="J2900" s="37" t="s">
        <v>5805</v>
      </c>
      <c r="K2900" s="37" t="s">
        <v>5805</v>
      </c>
      <c r="L2900" s="38"/>
    </row>
    <row r="2901" spans="1:12" ht="24.6" customHeight="1" x14ac:dyDescent="0.3">
      <c r="A2901" s="33" t="s">
        <v>5801</v>
      </c>
      <c r="B2901" s="34" t="s">
        <v>9520</v>
      </c>
      <c r="C2901" s="35" t="s">
        <v>9521</v>
      </c>
      <c r="D2901" s="321">
        <f>+D2902</f>
        <v>0</v>
      </c>
      <c r="E2901" s="321">
        <f>+E2902</f>
        <v>0</v>
      </c>
      <c r="F2901" s="37"/>
      <c r="G2901" s="37"/>
      <c r="H2901" s="37"/>
      <c r="I2901" s="37"/>
      <c r="J2901" s="37"/>
      <c r="K2901" s="37"/>
      <c r="L2901" s="38"/>
    </row>
    <row r="2902" spans="1:12" ht="34.200000000000003" customHeight="1" x14ac:dyDescent="0.3">
      <c r="A2902" s="33" t="s">
        <v>5802</v>
      </c>
      <c r="B2902" s="39" t="s">
        <v>9522</v>
      </c>
      <c r="C2902" s="60" t="s">
        <v>9521</v>
      </c>
      <c r="D2902" s="271">
        <f>+D2903</f>
        <v>0</v>
      </c>
      <c r="E2902" s="271">
        <f>+E2903</f>
        <v>0</v>
      </c>
      <c r="F2902" s="37"/>
      <c r="G2902" s="37"/>
      <c r="H2902" s="37"/>
      <c r="I2902" s="37"/>
      <c r="J2902" s="37"/>
      <c r="K2902" s="37"/>
      <c r="L2902" s="38"/>
    </row>
    <row r="2903" spans="1:12" ht="24.6" x14ac:dyDescent="0.3">
      <c r="A2903" s="85" t="s">
        <v>5803</v>
      </c>
      <c r="B2903" s="86" t="s">
        <v>9523</v>
      </c>
      <c r="C2903" s="89" t="s">
        <v>9521</v>
      </c>
      <c r="D2903" s="281">
        <v>0</v>
      </c>
      <c r="E2903" s="281">
        <v>0</v>
      </c>
      <c r="F2903" s="37" t="s">
        <v>9509</v>
      </c>
      <c r="G2903" s="37" t="s">
        <v>5805</v>
      </c>
      <c r="H2903" s="37" t="s">
        <v>5805</v>
      </c>
      <c r="I2903" s="37">
        <v>1</v>
      </c>
      <c r="J2903" s="37" t="s">
        <v>5805</v>
      </c>
      <c r="K2903" s="37" t="s">
        <v>5805</v>
      </c>
      <c r="L2903" s="38"/>
    </row>
    <row r="2904" spans="1:12" x14ac:dyDescent="0.3">
      <c r="A2904" s="21" t="s">
        <v>5799</v>
      </c>
      <c r="B2904" s="22" t="s">
        <v>9524</v>
      </c>
      <c r="C2904" s="23" t="s">
        <v>9525</v>
      </c>
      <c r="D2904" s="322">
        <f>+D2905+D2910</f>
        <v>0</v>
      </c>
      <c r="E2904" s="322">
        <f>+E2905+E2910</f>
        <v>0</v>
      </c>
      <c r="F2904" s="25"/>
      <c r="G2904" s="25"/>
      <c r="H2904" s="25"/>
      <c r="I2904" s="25"/>
      <c r="J2904" s="25"/>
      <c r="K2904" s="25"/>
      <c r="L2904" s="26"/>
    </row>
    <row r="2905" spans="1:12" x14ac:dyDescent="0.3">
      <c r="A2905" s="27" t="s">
        <v>5800</v>
      </c>
      <c r="B2905" s="28" t="s">
        <v>9526</v>
      </c>
      <c r="C2905" s="29" t="s">
        <v>9527</v>
      </c>
      <c r="D2905" s="320">
        <f>+D2906</f>
        <v>0</v>
      </c>
      <c r="E2905" s="320">
        <f>+E2906</f>
        <v>0</v>
      </c>
      <c r="F2905" s="31"/>
      <c r="G2905" s="31"/>
      <c r="H2905" s="31"/>
      <c r="I2905" s="31"/>
      <c r="J2905" s="31"/>
      <c r="K2905" s="31"/>
      <c r="L2905" s="32"/>
    </row>
    <row r="2906" spans="1:12" x14ac:dyDescent="0.3">
      <c r="A2906" s="33" t="s">
        <v>5801</v>
      </c>
      <c r="B2906" s="34" t="s">
        <v>9528</v>
      </c>
      <c r="C2906" s="35" t="s">
        <v>9529</v>
      </c>
      <c r="D2906" s="321">
        <f>+D2907</f>
        <v>0</v>
      </c>
      <c r="E2906" s="321">
        <f>+E2907</f>
        <v>0</v>
      </c>
      <c r="F2906" s="37"/>
      <c r="G2906" s="37"/>
      <c r="H2906" s="37"/>
      <c r="I2906" s="37"/>
      <c r="J2906" s="37"/>
      <c r="K2906" s="37"/>
      <c r="L2906" s="38"/>
    </row>
    <row r="2907" spans="1:12" x14ac:dyDescent="0.3">
      <c r="A2907" s="33" t="s">
        <v>5802</v>
      </c>
      <c r="B2907" s="39" t="s">
        <v>9530</v>
      </c>
      <c r="C2907" s="40" t="s">
        <v>9529</v>
      </c>
      <c r="D2907" s="271">
        <f>+D2908+D2909</f>
        <v>0</v>
      </c>
      <c r="E2907" s="271">
        <f>+E2908+E2909</f>
        <v>0</v>
      </c>
      <c r="F2907" s="37"/>
      <c r="G2907" s="37"/>
      <c r="H2907" s="37"/>
      <c r="I2907" s="37"/>
      <c r="J2907" s="37"/>
      <c r="K2907" s="37"/>
      <c r="L2907" s="38"/>
    </row>
    <row r="2908" spans="1:12" x14ac:dyDescent="0.3">
      <c r="A2908" s="85" t="s">
        <v>5803</v>
      </c>
      <c r="B2908" s="86" t="s">
        <v>9531</v>
      </c>
      <c r="C2908" s="87" t="s">
        <v>9529</v>
      </c>
      <c r="D2908" s="270">
        <v>0</v>
      </c>
      <c r="E2908" s="270">
        <v>0</v>
      </c>
      <c r="F2908" s="37" t="s">
        <v>9509</v>
      </c>
      <c r="G2908" s="37" t="s">
        <v>5805</v>
      </c>
      <c r="H2908" s="37" t="s">
        <v>5805</v>
      </c>
      <c r="I2908" s="37">
        <v>3</v>
      </c>
      <c r="J2908" s="37" t="s">
        <v>5805</v>
      </c>
      <c r="K2908" s="37" t="s">
        <v>5805</v>
      </c>
      <c r="L2908" s="38"/>
    </row>
    <row r="2909" spans="1:12" x14ac:dyDescent="0.3">
      <c r="A2909" s="85" t="s">
        <v>5803</v>
      </c>
      <c r="B2909" s="86" t="s">
        <v>9532</v>
      </c>
      <c r="C2909" s="87" t="s">
        <v>9533</v>
      </c>
      <c r="D2909" s="270">
        <v>0</v>
      </c>
      <c r="E2909" s="270">
        <v>0</v>
      </c>
      <c r="F2909" s="37" t="s">
        <v>9509</v>
      </c>
      <c r="G2909" s="37" t="s">
        <v>5805</v>
      </c>
      <c r="H2909" s="37" t="s">
        <v>5805</v>
      </c>
      <c r="I2909" s="37">
        <v>3</v>
      </c>
      <c r="J2909" s="37" t="s">
        <v>5805</v>
      </c>
      <c r="K2909" s="37" t="s">
        <v>5805</v>
      </c>
      <c r="L2909" s="38"/>
    </row>
    <row r="2910" spans="1:12" x14ac:dyDescent="0.3">
      <c r="A2910" s="27" t="s">
        <v>5800</v>
      </c>
      <c r="B2910" s="28" t="s">
        <v>9534</v>
      </c>
      <c r="C2910" s="29" t="s">
        <v>9535</v>
      </c>
      <c r="D2910" s="320">
        <f>+D2911+D2914</f>
        <v>0</v>
      </c>
      <c r="E2910" s="320">
        <f>+E2911+E2914</f>
        <v>0</v>
      </c>
      <c r="F2910" s="31"/>
      <c r="G2910" s="31"/>
      <c r="H2910" s="31"/>
      <c r="I2910" s="31"/>
      <c r="J2910" s="31"/>
      <c r="K2910" s="31"/>
      <c r="L2910" s="32"/>
    </row>
    <row r="2911" spans="1:12" x14ac:dyDescent="0.3">
      <c r="A2911" s="33" t="s">
        <v>5801</v>
      </c>
      <c r="B2911" s="34" t="s">
        <v>9536</v>
      </c>
      <c r="C2911" s="35" t="s">
        <v>9537</v>
      </c>
      <c r="D2911" s="321">
        <f>+D2912</f>
        <v>0</v>
      </c>
      <c r="E2911" s="321">
        <f>+E2912</f>
        <v>0</v>
      </c>
      <c r="F2911" s="37"/>
      <c r="G2911" s="37"/>
      <c r="H2911" s="37"/>
      <c r="I2911" s="37"/>
      <c r="J2911" s="37"/>
      <c r="K2911" s="37"/>
      <c r="L2911" s="38"/>
    </row>
    <row r="2912" spans="1:12" x14ac:dyDescent="0.3">
      <c r="A2912" s="33" t="s">
        <v>5802</v>
      </c>
      <c r="B2912" s="39" t="s">
        <v>9538</v>
      </c>
      <c r="C2912" s="40" t="s">
        <v>9537</v>
      </c>
      <c r="D2912" s="271">
        <f>+D2913</f>
        <v>0</v>
      </c>
      <c r="E2912" s="271">
        <f>+E2913</f>
        <v>0</v>
      </c>
      <c r="F2912" s="37"/>
      <c r="G2912" s="37"/>
      <c r="H2912" s="37"/>
      <c r="I2912" s="37"/>
      <c r="J2912" s="37"/>
      <c r="K2912" s="37"/>
      <c r="L2912" s="38"/>
    </row>
    <row r="2913" spans="1:12" x14ac:dyDescent="0.3">
      <c r="A2913" s="85" t="s">
        <v>5803</v>
      </c>
      <c r="B2913" s="86" t="s">
        <v>9539</v>
      </c>
      <c r="C2913" s="87" t="s">
        <v>9537</v>
      </c>
      <c r="D2913" s="270">
        <v>0</v>
      </c>
      <c r="E2913" s="270">
        <v>0</v>
      </c>
      <c r="F2913" s="37" t="s">
        <v>9509</v>
      </c>
      <c r="G2913" s="37" t="s">
        <v>5805</v>
      </c>
      <c r="H2913" s="37" t="s">
        <v>5805</v>
      </c>
      <c r="I2913" s="37">
        <v>2</v>
      </c>
      <c r="J2913" s="37" t="s">
        <v>5805</v>
      </c>
      <c r="K2913" s="37" t="s">
        <v>5805</v>
      </c>
      <c r="L2913" s="38"/>
    </row>
    <row r="2914" spans="1:12" x14ac:dyDescent="0.3">
      <c r="A2914" s="33" t="s">
        <v>5801</v>
      </c>
      <c r="B2914" s="34" t="s">
        <v>9540</v>
      </c>
      <c r="C2914" s="35" t="s">
        <v>9541</v>
      </c>
      <c r="D2914" s="321">
        <f>+D2915</f>
        <v>0</v>
      </c>
      <c r="E2914" s="321">
        <f>+E2915</f>
        <v>0</v>
      </c>
      <c r="F2914" s="37"/>
      <c r="G2914" s="37"/>
      <c r="H2914" s="37"/>
      <c r="I2914" s="37"/>
      <c r="J2914" s="37"/>
      <c r="K2914" s="37"/>
      <c r="L2914" s="38"/>
    </row>
    <row r="2915" spans="1:12" x14ac:dyDescent="0.3">
      <c r="A2915" s="33" t="s">
        <v>5802</v>
      </c>
      <c r="B2915" s="39" t="s">
        <v>9542</v>
      </c>
      <c r="C2915" s="40" t="s">
        <v>9541</v>
      </c>
      <c r="D2915" s="271">
        <f>+D2916</f>
        <v>0</v>
      </c>
      <c r="E2915" s="271">
        <f>+E2916</f>
        <v>0</v>
      </c>
      <c r="F2915" s="37"/>
      <c r="G2915" s="37"/>
      <c r="H2915" s="37"/>
      <c r="I2915" s="37"/>
      <c r="J2915" s="37"/>
      <c r="K2915" s="37"/>
      <c r="L2915" s="38"/>
    </row>
    <row r="2916" spans="1:12" x14ac:dyDescent="0.3">
      <c r="A2916" s="85" t="s">
        <v>5803</v>
      </c>
      <c r="B2916" s="86" t="s">
        <v>9543</v>
      </c>
      <c r="C2916" s="87" t="s">
        <v>9541</v>
      </c>
      <c r="D2916" s="270">
        <v>0</v>
      </c>
      <c r="E2916" s="270">
        <v>0</v>
      </c>
      <c r="F2916" s="37" t="s">
        <v>9509</v>
      </c>
      <c r="G2916" s="37" t="s">
        <v>5805</v>
      </c>
      <c r="H2916" s="37" t="s">
        <v>5805</v>
      </c>
      <c r="I2916" s="37">
        <v>2</v>
      </c>
      <c r="J2916" s="37" t="s">
        <v>5805</v>
      </c>
      <c r="K2916" s="37" t="s">
        <v>5805</v>
      </c>
      <c r="L2916" s="38"/>
    </row>
    <row r="2917" spans="1:12" x14ac:dyDescent="0.3">
      <c r="A2917" s="21" t="s">
        <v>5799</v>
      </c>
      <c r="B2917" s="22" t="s">
        <v>9544</v>
      </c>
      <c r="C2917" s="23" t="s">
        <v>9545</v>
      </c>
      <c r="D2917" s="322">
        <f>+D2918+D2925+D2932+D2939</f>
        <v>0</v>
      </c>
      <c r="E2917" s="322">
        <f>+E2918+E2925+E2932+E2939</f>
        <v>0</v>
      </c>
      <c r="F2917" s="25"/>
      <c r="G2917" s="25"/>
      <c r="H2917" s="25"/>
      <c r="I2917" s="25"/>
      <c r="J2917" s="25"/>
      <c r="K2917" s="25"/>
      <c r="L2917" s="26"/>
    </row>
    <row r="2918" spans="1:12" x14ac:dyDescent="0.3">
      <c r="A2918" s="27" t="s">
        <v>5800</v>
      </c>
      <c r="B2918" s="28" t="s">
        <v>9546</v>
      </c>
      <c r="C2918" s="29" t="s">
        <v>9547</v>
      </c>
      <c r="D2918" s="320">
        <f>+D2919</f>
        <v>0</v>
      </c>
      <c r="E2918" s="320">
        <f>+E2919</f>
        <v>0</v>
      </c>
      <c r="F2918" s="31"/>
      <c r="G2918" s="31"/>
      <c r="H2918" s="31"/>
      <c r="I2918" s="31"/>
      <c r="J2918" s="31"/>
      <c r="K2918" s="31"/>
      <c r="L2918" s="32"/>
    </row>
    <row r="2919" spans="1:12" x14ac:dyDescent="0.3">
      <c r="A2919" s="33" t="s">
        <v>5801</v>
      </c>
      <c r="B2919" s="34" t="s">
        <v>9548</v>
      </c>
      <c r="C2919" s="35" t="s">
        <v>9549</v>
      </c>
      <c r="D2919" s="321">
        <f>+D2920</f>
        <v>0</v>
      </c>
      <c r="E2919" s="321">
        <f>+E2920</f>
        <v>0</v>
      </c>
      <c r="F2919" s="37"/>
      <c r="G2919" s="37"/>
      <c r="H2919" s="37"/>
      <c r="I2919" s="37"/>
      <c r="J2919" s="37"/>
      <c r="K2919" s="37"/>
      <c r="L2919" s="38"/>
    </row>
    <row r="2920" spans="1:12" x14ac:dyDescent="0.3">
      <c r="A2920" s="33" t="s">
        <v>5802</v>
      </c>
      <c r="B2920" s="39" t="s">
        <v>9550</v>
      </c>
      <c r="C2920" s="40" t="s">
        <v>9549</v>
      </c>
      <c r="D2920" s="271">
        <f>SUM(D2921:D2924)</f>
        <v>0</v>
      </c>
      <c r="E2920" s="271">
        <f>SUM(E2921:E2924)</f>
        <v>0</v>
      </c>
      <c r="F2920" s="37"/>
      <c r="G2920" s="37"/>
      <c r="H2920" s="37"/>
      <c r="I2920" s="37"/>
      <c r="J2920" s="37"/>
      <c r="K2920" s="37"/>
      <c r="L2920" s="38"/>
    </row>
    <row r="2921" spans="1:12" x14ac:dyDescent="0.3">
      <c r="A2921" s="85" t="s">
        <v>5803</v>
      </c>
      <c r="B2921" s="86" t="s">
        <v>9551</v>
      </c>
      <c r="C2921" s="87" t="s">
        <v>9549</v>
      </c>
      <c r="D2921" s="270">
        <v>0</v>
      </c>
      <c r="E2921" s="270">
        <v>0</v>
      </c>
      <c r="F2921" s="37" t="s">
        <v>9509</v>
      </c>
      <c r="G2921" s="37" t="s">
        <v>5805</v>
      </c>
      <c r="H2921" s="37" t="s">
        <v>5805</v>
      </c>
      <c r="I2921" s="37">
        <v>4</v>
      </c>
      <c r="J2921" s="37" t="s">
        <v>5805</v>
      </c>
      <c r="K2921" s="37" t="s">
        <v>5805</v>
      </c>
      <c r="L2921" s="38"/>
    </row>
    <row r="2922" spans="1:12" x14ac:dyDescent="0.3">
      <c r="A2922" s="85" t="s">
        <v>5803</v>
      </c>
      <c r="B2922" s="86" t="s">
        <v>9552</v>
      </c>
      <c r="C2922" s="87" t="s">
        <v>9553</v>
      </c>
      <c r="D2922" s="270">
        <v>0</v>
      </c>
      <c r="E2922" s="270">
        <v>0</v>
      </c>
      <c r="F2922" s="37" t="s">
        <v>9509</v>
      </c>
      <c r="G2922" s="37" t="s">
        <v>5805</v>
      </c>
      <c r="H2922" s="37" t="s">
        <v>5805</v>
      </c>
      <c r="I2922" s="37">
        <v>4</v>
      </c>
      <c r="J2922" s="37" t="s">
        <v>5805</v>
      </c>
      <c r="K2922" s="37" t="s">
        <v>5805</v>
      </c>
      <c r="L2922" s="38"/>
    </row>
    <row r="2923" spans="1:12" x14ac:dyDescent="0.3">
      <c r="A2923" s="85" t="s">
        <v>5803</v>
      </c>
      <c r="B2923" s="86" t="s">
        <v>9554</v>
      </c>
      <c r="C2923" s="87" t="s">
        <v>9555</v>
      </c>
      <c r="D2923" s="270">
        <v>0</v>
      </c>
      <c r="E2923" s="270">
        <v>0</v>
      </c>
      <c r="F2923" s="37" t="s">
        <v>9509</v>
      </c>
      <c r="G2923" s="37" t="s">
        <v>5805</v>
      </c>
      <c r="H2923" s="37" t="s">
        <v>5805</v>
      </c>
      <c r="I2923" s="37">
        <v>4</v>
      </c>
      <c r="J2923" s="37" t="s">
        <v>5805</v>
      </c>
      <c r="K2923" s="37" t="s">
        <v>5805</v>
      </c>
      <c r="L2923" s="38"/>
    </row>
    <row r="2924" spans="1:12" x14ac:dyDescent="0.3">
      <c r="A2924" s="85" t="s">
        <v>5803</v>
      </c>
      <c r="B2924" s="86" t="s">
        <v>9556</v>
      </c>
      <c r="C2924" s="87" t="s">
        <v>9557</v>
      </c>
      <c r="D2924" s="270">
        <v>0</v>
      </c>
      <c r="E2924" s="270">
        <v>0</v>
      </c>
      <c r="F2924" s="37" t="s">
        <v>9509</v>
      </c>
      <c r="G2924" s="37" t="s">
        <v>5805</v>
      </c>
      <c r="H2924" s="37" t="s">
        <v>5805</v>
      </c>
      <c r="I2924" s="37">
        <v>4</v>
      </c>
      <c r="J2924" s="37" t="s">
        <v>5805</v>
      </c>
      <c r="K2924" s="37" t="s">
        <v>5805</v>
      </c>
      <c r="L2924" s="38"/>
    </row>
    <row r="2925" spans="1:12" x14ac:dyDescent="0.3">
      <c r="A2925" s="27" t="s">
        <v>5800</v>
      </c>
      <c r="B2925" s="28" t="s">
        <v>9558</v>
      </c>
      <c r="C2925" s="29" t="s">
        <v>9559</v>
      </c>
      <c r="D2925" s="320">
        <f>+D2926</f>
        <v>0</v>
      </c>
      <c r="E2925" s="320">
        <f>+E2926</f>
        <v>0</v>
      </c>
      <c r="F2925" s="31"/>
      <c r="G2925" s="31"/>
      <c r="H2925" s="31"/>
      <c r="I2925" s="31"/>
      <c r="J2925" s="31"/>
      <c r="K2925" s="31"/>
      <c r="L2925" s="32"/>
    </row>
    <row r="2926" spans="1:12" x14ac:dyDescent="0.3">
      <c r="A2926" s="33" t="s">
        <v>5801</v>
      </c>
      <c r="B2926" s="34" t="s">
        <v>9560</v>
      </c>
      <c r="C2926" s="35" t="s">
        <v>9561</v>
      </c>
      <c r="D2926" s="321">
        <f>+D2927</f>
        <v>0</v>
      </c>
      <c r="E2926" s="321">
        <f>+E2927</f>
        <v>0</v>
      </c>
      <c r="F2926" s="37"/>
      <c r="G2926" s="37"/>
      <c r="H2926" s="37"/>
      <c r="I2926" s="37"/>
      <c r="J2926" s="37"/>
      <c r="K2926" s="37"/>
      <c r="L2926" s="38"/>
    </row>
    <row r="2927" spans="1:12" x14ac:dyDescent="0.3">
      <c r="A2927" s="33" t="s">
        <v>5802</v>
      </c>
      <c r="B2927" s="39" t="s">
        <v>9562</v>
      </c>
      <c r="C2927" s="40" t="s">
        <v>9561</v>
      </c>
      <c r="D2927" s="271">
        <f>SUM(D2928:D2931)</f>
        <v>0</v>
      </c>
      <c r="E2927" s="271">
        <f>SUM(E2928:E2931)</f>
        <v>0</v>
      </c>
      <c r="F2927" s="37"/>
      <c r="G2927" s="37"/>
      <c r="H2927" s="37"/>
      <c r="I2927" s="37"/>
      <c r="J2927" s="37"/>
      <c r="K2927" s="37"/>
      <c r="L2927" s="38"/>
    </row>
    <row r="2928" spans="1:12" x14ac:dyDescent="0.3">
      <c r="A2928" s="85" t="s">
        <v>5803</v>
      </c>
      <c r="B2928" s="86" t="s">
        <v>9563</v>
      </c>
      <c r="C2928" s="87" t="s">
        <v>9561</v>
      </c>
      <c r="D2928" s="270">
        <v>0</v>
      </c>
      <c r="E2928" s="270">
        <v>0</v>
      </c>
      <c r="F2928" s="37" t="s">
        <v>9509</v>
      </c>
      <c r="G2928" s="37" t="s">
        <v>5805</v>
      </c>
      <c r="H2928" s="37" t="s">
        <v>5805</v>
      </c>
      <c r="I2928" s="37">
        <v>5</v>
      </c>
      <c r="J2928" s="37" t="s">
        <v>5805</v>
      </c>
      <c r="K2928" s="37" t="s">
        <v>5805</v>
      </c>
      <c r="L2928" s="38"/>
    </row>
    <row r="2929" spans="1:12" x14ac:dyDescent="0.3">
      <c r="A2929" s="85" t="s">
        <v>5803</v>
      </c>
      <c r="B2929" s="86" t="s">
        <v>9564</v>
      </c>
      <c r="C2929" s="87" t="s">
        <v>9565</v>
      </c>
      <c r="D2929" s="270">
        <v>0</v>
      </c>
      <c r="E2929" s="270">
        <v>0</v>
      </c>
      <c r="F2929" s="37" t="s">
        <v>9509</v>
      </c>
      <c r="G2929" s="37" t="s">
        <v>5805</v>
      </c>
      <c r="H2929" s="37" t="s">
        <v>5805</v>
      </c>
      <c r="I2929" s="37">
        <v>5</v>
      </c>
      <c r="J2929" s="37" t="s">
        <v>5805</v>
      </c>
      <c r="K2929" s="37" t="s">
        <v>5805</v>
      </c>
      <c r="L2929" s="38"/>
    </row>
    <row r="2930" spans="1:12" x14ac:dyDescent="0.3">
      <c r="A2930" s="85" t="s">
        <v>5803</v>
      </c>
      <c r="B2930" s="86" t="s">
        <v>9566</v>
      </c>
      <c r="C2930" s="87" t="s">
        <v>9567</v>
      </c>
      <c r="D2930" s="270">
        <v>0</v>
      </c>
      <c r="E2930" s="270">
        <v>0</v>
      </c>
      <c r="F2930" s="37" t="s">
        <v>9509</v>
      </c>
      <c r="G2930" s="37" t="s">
        <v>5805</v>
      </c>
      <c r="H2930" s="37" t="s">
        <v>5805</v>
      </c>
      <c r="I2930" s="37">
        <v>5</v>
      </c>
      <c r="J2930" s="37" t="s">
        <v>5805</v>
      </c>
      <c r="K2930" s="37" t="s">
        <v>5805</v>
      </c>
      <c r="L2930" s="38"/>
    </row>
    <row r="2931" spans="1:12" x14ac:dyDescent="0.3">
      <c r="A2931" s="85" t="s">
        <v>5803</v>
      </c>
      <c r="B2931" s="86" t="s">
        <v>9568</v>
      </c>
      <c r="C2931" s="87" t="s">
        <v>9569</v>
      </c>
      <c r="D2931" s="270">
        <v>0</v>
      </c>
      <c r="E2931" s="270">
        <v>0</v>
      </c>
      <c r="F2931" s="37" t="s">
        <v>9509</v>
      </c>
      <c r="G2931" s="37" t="s">
        <v>5805</v>
      </c>
      <c r="H2931" s="37" t="s">
        <v>5805</v>
      </c>
      <c r="I2931" s="37">
        <v>5</v>
      </c>
      <c r="J2931" s="37" t="s">
        <v>5805</v>
      </c>
      <c r="K2931" s="37" t="s">
        <v>5805</v>
      </c>
      <c r="L2931" s="38"/>
    </row>
    <row r="2932" spans="1:12" x14ac:dyDescent="0.3">
      <c r="A2932" s="27" t="s">
        <v>5800</v>
      </c>
      <c r="B2932" s="28" t="s">
        <v>9570</v>
      </c>
      <c r="C2932" s="29" t="s">
        <v>9571</v>
      </c>
      <c r="D2932" s="320">
        <f>+D2933</f>
        <v>0</v>
      </c>
      <c r="E2932" s="320">
        <f>+E2933</f>
        <v>0</v>
      </c>
      <c r="F2932" s="31"/>
      <c r="G2932" s="31"/>
      <c r="H2932" s="31"/>
      <c r="I2932" s="31"/>
      <c r="J2932" s="31"/>
      <c r="K2932" s="31"/>
      <c r="L2932" s="32"/>
    </row>
    <row r="2933" spans="1:12" x14ac:dyDescent="0.3">
      <c r="A2933" s="33" t="s">
        <v>5801</v>
      </c>
      <c r="B2933" s="34" t="s">
        <v>9572</v>
      </c>
      <c r="C2933" s="35" t="s">
        <v>9573</v>
      </c>
      <c r="D2933" s="321">
        <f>+D2934</f>
        <v>0</v>
      </c>
      <c r="E2933" s="321">
        <f>+E2934</f>
        <v>0</v>
      </c>
      <c r="F2933" s="37"/>
      <c r="G2933" s="37"/>
      <c r="H2933" s="37"/>
      <c r="I2933" s="37"/>
      <c r="J2933" s="37"/>
      <c r="K2933" s="37"/>
      <c r="L2933" s="38"/>
    </row>
    <row r="2934" spans="1:12" x14ac:dyDescent="0.3">
      <c r="A2934" s="33" t="s">
        <v>5802</v>
      </c>
      <c r="B2934" s="39" t="s">
        <v>9574</v>
      </c>
      <c r="C2934" s="40" t="s">
        <v>9573</v>
      </c>
      <c r="D2934" s="271">
        <f>SUM(D2935:D2938)</f>
        <v>0</v>
      </c>
      <c r="E2934" s="271">
        <f>SUM(E2935:E2938)</f>
        <v>0</v>
      </c>
      <c r="F2934" s="37"/>
      <c r="G2934" s="37"/>
      <c r="H2934" s="37"/>
      <c r="I2934" s="37"/>
      <c r="J2934" s="37"/>
      <c r="K2934" s="37"/>
      <c r="L2934" s="38"/>
    </row>
    <row r="2935" spans="1:12" x14ac:dyDescent="0.3">
      <c r="A2935" s="85" t="s">
        <v>5803</v>
      </c>
      <c r="B2935" s="86" t="s">
        <v>9575</v>
      </c>
      <c r="C2935" s="87" t="s">
        <v>9573</v>
      </c>
      <c r="D2935" s="270">
        <v>0</v>
      </c>
      <c r="E2935" s="270">
        <v>0</v>
      </c>
      <c r="F2935" s="37" t="s">
        <v>9509</v>
      </c>
      <c r="G2935" s="37" t="s">
        <v>5805</v>
      </c>
      <c r="H2935" s="37" t="s">
        <v>5805</v>
      </c>
      <c r="I2935" s="37">
        <v>6</v>
      </c>
      <c r="J2935" s="37" t="s">
        <v>5805</v>
      </c>
      <c r="K2935" s="37" t="s">
        <v>5805</v>
      </c>
      <c r="L2935" s="38"/>
    </row>
    <row r="2936" spans="1:12" x14ac:dyDescent="0.3">
      <c r="A2936" s="85" t="s">
        <v>5803</v>
      </c>
      <c r="B2936" s="86" t="s">
        <v>9576</v>
      </c>
      <c r="C2936" s="87" t="s">
        <v>9577</v>
      </c>
      <c r="D2936" s="270">
        <v>0</v>
      </c>
      <c r="E2936" s="270">
        <v>0</v>
      </c>
      <c r="F2936" s="37" t="s">
        <v>9509</v>
      </c>
      <c r="G2936" s="37" t="s">
        <v>5805</v>
      </c>
      <c r="H2936" s="37" t="s">
        <v>5805</v>
      </c>
      <c r="I2936" s="37">
        <v>6</v>
      </c>
      <c r="J2936" s="37" t="s">
        <v>5805</v>
      </c>
      <c r="K2936" s="37" t="s">
        <v>5805</v>
      </c>
      <c r="L2936" s="38"/>
    </row>
    <row r="2937" spans="1:12" x14ac:dyDescent="0.3">
      <c r="A2937" s="85" t="s">
        <v>5803</v>
      </c>
      <c r="B2937" s="86" t="s">
        <v>9578</v>
      </c>
      <c r="C2937" s="87" t="s">
        <v>9579</v>
      </c>
      <c r="D2937" s="270">
        <v>0</v>
      </c>
      <c r="E2937" s="270">
        <v>0</v>
      </c>
      <c r="F2937" s="37" t="s">
        <v>9509</v>
      </c>
      <c r="G2937" s="37" t="s">
        <v>5805</v>
      </c>
      <c r="H2937" s="37" t="s">
        <v>5805</v>
      </c>
      <c r="I2937" s="37">
        <v>6</v>
      </c>
      <c r="J2937" s="37" t="s">
        <v>5805</v>
      </c>
      <c r="K2937" s="37" t="s">
        <v>5805</v>
      </c>
      <c r="L2937" s="38"/>
    </row>
    <row r="2938" spans="1:12" x14ac:dyDescent="0.3">
      <c r="A2938" s="85" t="s">
        <v>5803</v>
      </c>
      <c r="B2938" s="86" t="s">
        <v>9580</v>
      </c>
      <c r="C2938" s="87" t="s">
        <v>9581</v>
      </c>
      <c r="D2938" s="270">
        <v>0</v>
      </c>
      <c r="E2938" s="270">
        <v>0</v>
      </c>
      <c r="F2938" s="37" t="s">
        <v>9509</v>
      </c>
      <c r="G2938" s="37" t="s">
        <v>5805</v>
      </c>
      <c r="H2938" s="37" t="s">
        <v>5805</v>
      </c>
      <c r="I2938" s="37">
        <v>6</v>
      </c>
      <c r="J2938" s="37" t="s">
        <v>5805</v>
      </c>
      <c r="K2938" s="37" t="s">
        <v>5805</v>
      </c>
      <c r="L2938" s="38"/>
    </row>
    <row r="2939" spans="1:12" x14ac:dyDescent="0.3">
      <c r="A2939" s="27" t="s">
        <v>5800</v>
      </c>
      <c r="B2939" s="28" t="s">
        <v>9582</v>
      </c>
      <c r="C2939" s="29" t="s">
        <v>9583</v>
      </c>
      <c r="D2939" s="320">
        <f>+D2940</f>
        <v>0</v>
      </c>
      <c r="E2939" s="320">
        <f>+E2940</f>
        <v>0</v>
      </c>
      <c r="F2939" s="31"/>
      <c r="G2939" s="31"/>
      <c r="H2939" s="31"/>
      <c r="I2939" s="31"/>
      <c r="J2939" s="31"/>
      <c r="K2939" s="31"/>
      <c r="L2939" s="32"/>
    </row>
    <row r="2940" spans="1:12" x14ac:dyDescent="0.3">
      <c r="A2940" s="33" t="s">
        <v>5801</v>
      </c>
      <c r="B2940" s="34" t="s">
        <v>9584</v>
      </c>
      <c r="C2940" s="35" t="s">
        <v>9585</v>
      </c>
      <c r="D2940" s="321">
        <f>+D2941</f>
        <v>0</v>
      </c>
      <c r="E2940" s="321">
        <f>+E2941</f>
        <v>0</v>
      </c>
      <c r="F2940" s="37"/>
      <c r="G2940" s="37"/>
      <c r="H2940" s="37"/>
      <c r="I2940" s="37"/>
      <c r="J2940" s="37"/>
      <c r="K2940" s="37"/>
      <c r="L2940" s="38"/>
    </row>
    <row r="2941" spans="1:12" x14ac:dyDescent="0.3">
      <c r="A2941" s="33" t="s">
        <v>5802</v>
      </c>
      <c r="B2941" s="39" t="s">
        <v>9586</v>
      </c>
      <c r="C2941" s="40" t="s">
        <v>9585</v>
      </c>
      <c r="D2941" s="271">
        <f>SUM(D2942:D2945)</f>
        <v>0</v>
      </c>
      <c r="E2941" s="271">
        <f>SUM(E2942:E2945)</f>
        <v>0</v>
      </c>
      <c r="F2941" s="37"/>
      <c r="G2941" s="37"/>
      <c r="H2941" s="37"/>
      <c r="I2941" s="37"/>
      <c r="J2941" s="37"/>
      <c r="K2941" s="37"/>
      <c r="L2941" s="38"/>
    </row>
    <row r="2942" spans="1:12" x14ac:dyDescent="0.3">
      <c r="A2942" s="85" t="s">
        <v>5803</v>
      </c>
      <c r="B2942" s="86" t="s">
        <v>9587</v>
      </c>
      <c r="C2942" s="87" t="s">
        <v>9585</v>
      </c>
      <c r="D2942" s="270">
        <v>0</v>
      </c>
      <c r="E2942" s="270">
        <v>0</v>
      </c>
      <c r="F2942" s="37" t="s">
        <v>9509</v>
      </c>
      <c r="G2942" s="37" t="s">
        <v>5805</v>
      </c>
      <c r="H2942" s="37" t="s">
        <v>5805</v>
      </c>
      <c r="I2942" s="37">
        <v>7</v>
      </c>
      <c r="J2942" s="37" t="s">
        <v>5805</v>
      </c>
      <c r="K2942" s="37" t="s">
        <v>5805</v>
      </c>
      <c r="L2942" s="38"/>
    </row>
    <row r="2943" spans="1:12" x14ac:dyDescent="0.3">
      <c r="A2943" s="85" t="s">
        <v>5803</v>
      </c>
      <c r="B2943" s="86" t="s">
        <v>9588</v>
      </c>
      <c r="C2943" s="87" t="s">
        <v>9589</v>
      </c>
      <c r="D2943" s="270">
        <v>0</v>
      </c>
      <c r="E2943" s="270">
        <v>0</v>
      </c>
      <c r="F2943" s="37" t="s">
        <v>9509</v>
      </c>
      <c r="G2943" s="37" t="s">
        <v>5805</v>
      </c>
      <c r="H2943" s="37" t="s">
        <v>5805</v>
      </c>
      <c r="I2943" s="37">
        <v>7</v>
      </c>
      <c r="J2943" s="37" t="s">
        <v>5805</v>
      </c>
      <c r="K2943" s="37" t="s">
        <v>5805</v>
      </c>
      <c r="L2943" s="38"/>
    </row>
    <row r="2944" spans="1:12" x14ac:dyDescent="0.3">
      <c r="A2944" s="85" t="s">
        <v>5803</v>
      </c>
      <c r="B2944" s="86" t="s">
        <v>9590</v>
      </c>
      <c r="C2944" s="87" t="s">
        <v>9591</v>
      </c>
      <c r="D2944" s="270">
        <v>0</v>
      </c>
      <c r="E2944" s="270">
        <v>0</v>
      </c>
      <c r="F2944" s="37" t="s">
        <v>9509</v>
      </c>
      <c r="G2944" s="37" t="s">
        <v>5805</v>
      </c>
      <c r="H2944" s="37" t="s">
        <v>5805</v>
      </c>
      <c r="I2944" s="37">
        <v>7</v>
      </c>
      <c r="J2944" s="37" t="s">
        <v>5805</v>
      </c>
      <c r="K2944" s="37" t="s">
        <v>5805</v>
      </c>
      <c r="L2944" s="38"/>
    </row>
    <row r="2945" spans="1:12" x14ac:dyDescent="0.3">
      <c r="A2945" s="85" t="s">
        <v>5803</v>
      </c>
      <c r="B2945" s="95" t="s">
        <v>9592</v>
      </c>
      <c r="C2945" s="132" t="s">
        <v>9593</v>
      </c>
      <c r="D2945" s="282">
        <v>0</v>
      </c>
      <c r="E2945" s="282">
        <v>0</v>
      </c>
      <c r="F2945" s="52" t="s">
        <v>9509</v>
      </c>
      <c r="G2945" s="52" t="s">
        <v>5805</v>
      </c>
      <c r="H2945" s="52" t="s">
        <v>5805</v>
      </c>
      <c r="I2945" s="52">
        <v>7</v>
      </c>
      <c r="J2945" s="52" t="s">
        <v>5805</v>
      </c>
      <c r="K2945" s="52" t="s">
        <v>5805</v>
      </c>
      <c r="L2945" s="53"/>
    </row>
    <row r="2946" spans="1:12" x14ac:dyDescent="0.25">
      <c r="F2946" s="37"/>
      <c r="G2946" s="37"/>
      <c r="H2946" s="37"/>
      <c r="I2946" s="37"/>
      <c r="J2946" s="37"/>
      <c r="K2946" s="37"/>
      <c r="L2946" s="37"/>
    </row>
    <row r="2947" spans="1:12" s="56" customFormat="1" x14ac:dyDescent="0.25">
      <c r="A2947" s="54"/>
      <c r="B2947" s="55"/>
      <c r="C2947" s="55"/>
      <c r="D2947" s="283"/>
      <c r="E2947" s="284"/>
      <c r="F2947" s="37"/>
      <c r="G2947" s="37"/>
      <c r="H2947" s="37"/>
      <c r="I2947" s="37"/>
      <c r="J2947" s="37"/>
      <c r="K2947" s="37"/>
      <c r="L2947" s="37"/>
    </row>
    <row r="2948" spans="1:12" s="56" customFormat="1" x14ac:dyDescent="0.25">
      <c r="A2948" s="54"/>
      <c r="B2948" s="55"/>
      <c r="C2948" s="55"/>
      <c r="D2948" s="283"/>
      <c r="E2948" s="284"/>
      <c r="F2948" s="37"/>
      <c r="G2948" s="37"/>
      <c r="H2948" s="37"/>
      <c r="I2948" s="37"/>
      <c r="J2948" s="37"/>
      <c r="K2948" s="37"/>
      <c r="L2948" s="37"/>
    </row>
    <row r="2949" spans="1:12" s="56" customFormat="1" x14ac:dyDescent="0.25">
      <c r="A2949" s="54"/>
      <c r="B2949" s="55"/>
      <c r="C2949" s="55"/>
      <c r="D2949" s="283"/>
      <c r="E2949" s="284"/>
      <c r="F2949" s="37"/>
      <c r="G2949" s="37"/>
      <c r="H2949" s="37"/>
      <c r="I2949" s="37"/>
      <c r="J2949" s="37"/>
      <c r="K2949" s="37"/>
      <c r="L2949" s="37"/>
    </row>
    <row r="2950" spans="1:12" s="56" customFormat="1" x14ac:dyDescent="0.25">
      <c r="A2950" s="54"/>
      <c r="B2950" s="55"/>
      <c r="C2950" s="55"/>
      <c r="D2950" s="283"/>
      <c r="E2950" s="284"/>
      <c r="F2950" s="37"/>
      <c r="G2950" s="37"/>
      <c r="H2950" s="37"/>
      <c r="I2950" s="37"/>
      <c r="J2950" s="37"/>
      <c r="K2950" s="37"/>
      <c r="L2950" s="37"/>
    </row>
    <row r="2951" spans="1:12" s="56" customFormat="1" x14ac:dyDescent="0.25">
      <c r="A2951" s="54"/>
      <c r="B2951" s="55"/>
      <c r="C2951" s="55"/>
      <c r="D2951" s="283"/>
      <c r="E2951" s="284"/>
      <c r="F2951" s="37"/>
      <c r="G2951" s="37"/>
      <c r="H2951" s="37"/>
      <c r="I2951" s="37"/>
      <c r="J2951" s="37"/>
      <c r="K2951" s="37"/>
      <c r="L2951" s="37"/>
    </row>
    <row r="2952" spans="1:12" s="56" customFormat="1" x14ac:dyDescent="0.25">
      <c r="A2952" s="54"/>
      <c r="B2952" s="55"/>
      <c r="C2952" s="55"/>
      <c r="D2952" s="283"/>
      <c r="E2952" s="284"/>
      <c r="F2952" s="37"/>
      <c r="G2952" s="37"/>
      <c r="H2952" s="37"/>
      <c r="I2952" s="37"/>
      <c r="J2952" s="37"/>
      <c r="K2952" s="37"/>
      <c r="L2952" s="37"/>
    </row>
    <row r="2953" spans="1:12" s="56" customFormat="1" x14ac:dyDescent="0.25">
      <c r="A2953" s="54"/>
      <c r="B2953" s="55"/>
      <c r="C2953" s="55"/>
      <c r="D2953" s="283"/>
      <c r="E2953" s="284"/>
      <c r="F2953" s="37"/>
      <c r="G2953" s="37"/>
      <c r="H2953" s="37"/>
      <c r="I2953" s="37"/>
      <c r="J2953" s="37"/>
      <c r="K2953" s="37"/>
      <c r="L2953" s="37"/>
    </row>
    <row r="2954" spans="1:12" s="56" customFormat="1" x14ac:dyDescent="0.25">
      <c r="A2954" s="54"/>
      <c r="B2954" s="55"/>
      <c r="C2954" s="55"/>
      <c r="D2954" s="283"/>
      <c r="E2954" s="284"/>
      <c r="F2954" s="37"/>
      <c r="G2954" s="37"/>
      <c r="H2954" s="37"/>
      <c r="I2954" s="37"/>
      <c r="J2954" s="37"/>
      <c r="K2954" s="37"/>
      <c r="L2954" s="37"/>
    </row>
    <row r="2955" spans="1:12" s="56" customFormat="1" x14ac:dyDescent="0.25">
      <c r="A2955" s="54"/>
      <c r="B2955" s="55"/>
      <c r="C2955" s="55"/>
      <c r="D2955" s="283"/>
      <c r="E2955" s="284"/>
      <c r="F2955" s="37"/>
      <c r="G2955" s="37"/>
      <c r="H2955" s="37"/>
      <c r="I2955" s="37"/>
      <c r="J2955" s="37"/>
      <c r="K2955" s="37"/>
      <c r="L2955" s="37"/>
    </row>
    <row r="2956" spans="1:12" s="56" customFormat="1" x14ac:dyDescent="0.25">
      <c r="A2956" s="54"/>
      <c r="B2956" s="55"/>
      <c r="C2956" s="55"/>
      <c r="D2956" s="283"/>
      <c r="E2956" s="284"/>
      <c r="F2956" s="37"/>
      <c r="G2956" s="37"/>
      <c r="H2956" s="37"/>
      <c r="I2956" s="37"/>
      <c r="J2956" s="37"/>
      <c r="K2956" s="37"/>
      <c r="L2956" s="37"/>
    </row>
    <row r="2957" spans="1:12" s="56" customFormat="1" x14ac:dyDescent="0.25">
      <c r="A2957" s="54"/>
      <c r="B2957" s="55"/>
      <c r="C2957" s="55"/>
      <c r="D2957" s="283"/>
      <c r="E2957" s="284"/>
      <c r="F2957" s="37"/>
      <c r="G2957" s="37"/>
      <c r="H2957" s="37"/>
      <c r="I2957" s="37"/>
      <c r="J2957" s="37"/>
      <c r="K2957" s="37"/>
      <c r="L2957" s="37"/>
    </row>
    <row r="2958" spans="1:12" s="56" customFormat="1" x14ac:dyDescent="0.25">
      <c r="A2958" s="54"/>
      <c r="B2958" s="55"/>
      <c r="C2958" s="55"/>
      <c r="D2958" s="283"/>
      <c r="E2958" s="284"/>
      <c r="F2958" s="37"/>
      <c r="G2958" s="37"/>
      <c r="H2958" s="37"/>
      <c r="I2958" s="37"/>
      <c r="J2958" s="37"/>
      <c r="K2958" s="37"/>
      <c r="L2958" s="37"/>
    </row>
    <row r="2959" spans="1:12" s="56" customFormat="1" x14ac:dyDescent="0.25">
      <c r="A2959" s="54"/>
      <c r="B2959" s="55"/>
      <c r="C2959" s="55"/>
      <c r="D2959" s="283"/>
      <c r="E2959" s="284"/>
      <c r="F2959" s="37"/>
      <c r="G2959" s="37"/>
      <c r="H2959" s="37"/>
      <c r="I2959" s="37"/>
      <c r="J2959" s="37"/>
      <c r="K2959" s="37"/>
      <c r="L2959" s="37"/>
    </row>
    <row r="2960" spans="1:12" s="56" customFormat="1" x14ac:dyDescent="0.25">
      <c r="A2960" s="54"/>
      <c r="B2960" s="55"/>
      <c r="C2960" s="55"/>
      <c r="D2960" s="283"/>
      <c r="E2960" s="284"/>
      <c r="F2960" s="37"/>
      <c r="G2960" s="37"/>
      <c r="H2960" s="37"/>
      <c r="I2960" s="37"/>
      <c r="J2960" s="37"/>
      <c r="K2960" s="37"/>
      <c r="L2960" s="37"/>
    </row>
    <row r="2961" spans="1:12" s="56" customFormat="1" x14ac:dyDescent="0.25">
      <c r="A2961" s="54"/>
      <c r="B2961" s="55"/>
      <c r="C2961" s="55"/>
      <c r="D2961" s="283"/>
      <c r="E2961" s="284"/>
      <c r="F2961" s="37"/>
      <c r="G2961" s="37"/>
      <c r="H2961" s="37"/>
      <c r="I2961" s="37"/>
      <c r="J2961" s="37"/>
      <c r="K2961" s="37"/>
      <c r="L2961" s="37"/>
    </row>
    <row r="2962" spans="1:12" s="56" customFormat="1" x14ac:dyDescent="0.25">
      <c r="A2962" s="54"/>
      <c r="B2962" s="55"/>
      <c r="C2962" s="55"/>
      <c r="D2962" s="283"/>
      <c r="E2962" s="284"/>
      <c r="F2962" s="37"/>
      <c r="G2962" s="37"/>
      <c r="H2962" s="37"/>
      <c r="I2962" s="37"/>
      <c r="J2962" s="37"/>
      <c r="K2962" s="37"/>
      <c r="L2962" s="37"/>
    </row>
    <row r="2963" spans="1:12" s="56" customFormat="1" x14ac:dyDescent="0.25">
      <c r="A2963" s="54"/>
      <c r="B2963" s="55"/>
      <c r="C2963" s="55"/>
      <c r="D2963" s="283"/>
      <c r="E2963" s="284"/>
      <c r="F2963" s="37"/>
      <c r="G2963" s="37"/>
      <c r="H2963" s="37"/>
      <c r="I2963" s="37"/>
      <c r="J2963" s="37"/>
      <c r="K2963" s="37"/>
      <c r="L2963" s="37"/>
    </row>
    <row r="2964" spans="1:12" s="56" customFormat="1" x14ac:dyDescent="0.25">
      <c r="A2964" s="54"/>
      <c r="B2964" s="55"/>
      <c r="C2964" s="55"/>
      <c r="D2964" s="283"/>
      <c r="E2964" s="284"/>
      <c r="F2964" s="37"/>
      <c r="G2964" s="37"/>
      <c r="H2964" s="37"/>
      <c r="I2964" s="37"/>
      <c r="J2964" s="37"/>
      <c r="K2964" s="37"/>
      <c r="L2964" s="37"/>
    </row>
    <row r="2965" spans="1:12" s="56" customFormat="1" x14ac:dyDescent="0.25">
      <c r="A2965" s="54"/>
      <c r="B2965" s="55"/>
      <c r="C2965" s="55"/>
      <c r="D2965" s="283"/>
      <c r="E2965" s="284"/>
      <c r="F2965" s="37"/>
      <c r="G2965" s="37"/>
      <c r="H2965" s="37"/>
      <c r="I2965" s="37"/>
      <c r="J2965" s="37"/>
      <c r="K2965" s="37"/>
      <c r="L2965" s="37"/>
    </row>
    <row r="2966" spans="1:12" s="56" customFormat="1" x14ac:dyDescent="0.25">
      <c r="A2966" s="54"/>
      <c r="B2966" s="55"/>
      <c r="C2966" s="55"/>
      <c r="D2966" s="283"/>
      <c r="E2966" s="284"/>
      <c r="F2966" s="37"/>
      <c r="G2966" s="37"/>
      <c r="H2966" s="37"/>
      <c r="I2966" s="37"/>
      <c r="J2966" s="37"/>
      <c r="K2966" s="37"/>
      <c r="L2966" s="37"/>
    </row>
    <row r="2967" spans="1:12" s="56" customFormat="1" x14ac:dyDescent="0.25">
      <c r="A2967" s="54"/>
      <c r="B2967" s="55"/>
      <c r="C2967" s="55"/>
      <c r="D2967" s="283"/>
      <c r="E2967" s="284"/>
      <c r="F2967" s="37"/>
      <c r="G2967" s="37"/>
      <c r="H2967" s="37"/>
      <c r="I2967" s="37"/>
      <c r="J2967" s="37"/>
      <c r="K2967" s="37"/>
      <c r="L2967" s="37"/>
    </row>
    <row r="2968" spans="1:12" s="56" customFormat="1" x14ac:dyDescent="0.25">
      <c r="A2968" s="54"/>
      <c r="B2968" s="55"/>
      <c r="C2968" s="55"/>
      <c r="D2968" s="283"/>
      <c r="E2968" s="284"/>
      <c r="F2968" s="37"/>
      <c r="G2968" s="37"/>
      <c r="H2968" s="37"/>
      <c r="I2968" s="37"/>
      <c r="J2968" s="37"/>
      <c r="K2968" s="37"/>
      <c r="L2968" s="37"/>
    </row>
    <row r="2969" spans="1:12" s="56" customFormat="1" x14ac:dyDescent="0.25">
      <c r="A2969" s="54"/>
      <c r="B2969" s="55"/>
      <c r="C2969" s="55"/>
      <c r="D2969" s="283"/>
      <c r="E2969" s="284"/>
      <c r="F2969" s="37"/>
      <c r="G2969" s="37"/>
      <c r="H2969" s="37"/>
      <c r="I2969" s="37"/>
      <c r="J2969" s="37"/>
      <c r="K2969" s="37"/>
      <c r="L2969" s="37"/>
    </row>
    <row r="2970" spans="1:12" s="56" customFormat="1" x14ac:dyDescent="0.25">
      <c r="A2970" s="54"/>
      <c r="B2970" s="55"/>
      <c r="C2970" s="55"/>
      <c r="D2970" s="283"/>
      <c r="E2970" s="284"/>
      <c r="F2970" s="37"/>
      <c r="G2970" s="37"/>
      <c r="H2970" s="37"/>
      <c r="I2970" s="37"/>
      <c r="J2970" s="37"/>
      <c r="K2970" s="37"/>
      <c r="L2970" s="37"/>
    </row>
    <row r="2971" spans="1:12" s="56" customFormat="1" x14ac:dyDescent="0.25">
      <c r="A2971" s="54"/>
      <c r="B2971" s="55"/>
      <c r="C2971" s="55"/>
      <c r="D2971" s="283"/>
      <c r="E2971" s="284"/>
      <c r="F2971" s="37"/>
      <c r="G2971" s="37"/>
      <c r="H2971" s="37"/>
      <c r="I2971" s="37"/>
      <c r="J2971" s="37"/>
      <c r="K2971" s="37"/>
      <c r="L2971" s="37"/>
    </row>
    <row r="2972" spans="1:12" s="56" customFormat="1" x14ac:dyDescent="0.25">
      <c r="A2972" s="54"/>
      <c r="B2972" s="55"/>
      <c r="C2972" s="55"/>
      <c r="D2972" s="283"/>
      <c r="E2972" s="284"/>
      <c r="F2972" s="37"/>
      <c r="G2972" s="37"/>
      <c r="H2972" s="37"/>
      <c r="I2972" s="37"/>
      <c r="J2972" s="37"/>
      <c r="K2972" s="37"/>
      <c r="L2972" s="37"/>
    </row>
    <row r="2973" spans="1:12" s="56" customFormat="1" x14ac:dyDescent="0.25">
      <c r="A2973" s="54"/>
      <c r="B2973" s="55"/>
      <c r="C2973" s="55"/>
      <c r="D2973" s="283"/>
      <c r="E2973" s="284"/>
      <c r="F2973" s="37"/>
      <c r="G2973" s="37"/>
      <c r="H2973" s="37"/>
      <c r="I2973" s="37"/>
      <c r="J2973" s="37"/>
      <c r="K2973" s="37"/>
      <c r="L2973" s="37"/>
    </row>
    <row r="2974" spans="1:12" s="56" customFormat="1" x14ac:dyDescent="0.25">
      <c r="A2974" s="54"/>
      <c r="B2974" s="55"/>
      <c r="C2974" s="55"/>
      <c r="D2974" s="283"/>
      <c r="E2974" s="284"/>
      <c r="F2974" s="37"/>
      <c r="G2974" s="37"/>
      <c r="H2974" s="37"/>
      <c r="I2974" s="37"/>
      <c r="J2974" s="37"/>
      <c r="K2974" s="37"/>
      <c r="L2974" s="37"/>
    </row>
    <row r="2975" spans="1:12" s="56" customFormat="1" x14ac:dyDescent="0.25">
      <c r="A2975" s="54"/>
      <c r="B2975" s="55"/>
      <c r="C2975" s="55"/>
      <c r="D2975" s="283"/>
      <c r="E2975" s="284"/>
      <c r="F2975" s="37"/>
      <c r="G2975" s="37"/>
      <c r="H2975" s="37"/>
      <c r="I2975" s="37"/>
      <c r="J2975" s="37"/>
      <c r="K2975" s="37"/>
      <c r="L2975" s="37"/>
    </row>
    <row r="2976" spans="1:12" s="56" customFormat="1" x14ac:dyDescent="0.25">
      <c r="A2976" s="54"/>
      <c r="B2976" s="55"/>
      <c r="C2976" s="55"/>
      <c r="D2976" s="283"/>
      <c r="E2976" s="284"/>
      <c r="F2976" s="37"/>
      <c r="G2976" s="37"/>
      <c r="H2976" s="37"/>
      <c r="I2976" s="37"/>
      <c r="J2976" s="37"/>
      <c r="K2976" s="37"/>
      <c r="L2976" s="37"/>
    </row>
    <row r="2977" spans="1:12" s="56" customFormat="1" x14ac:dyDescent="0.25">
      <c r="A2977" s="54"/>
      <c r="B2977" s="55"/>
      <c r="C2977" s="55"/>
      <c r="D2977" s="283"/>
      <c r="E2977" s="284"/>
      <c r="F2977" s="37"/>
      <c r="G2977" s="37"/>
      <c r="H2977" s="37"/>
      <c r="I2977" s="37"/>
      <c r="J2977" s="37"/>
      <c r="K2977" s="37"/>
      <c r="L2977" s="37"/>
    </row>
    <row r="2978" spans="1:12" s="56" customFormat="1" x14ac:dyDescent="0.25">
      <c r="A2978" s="54"/>
      <c r="B2978" s="55"/>
      <c r="C2978" s="55"/>
      <c r="D2978" s="283"/>
      <c r="E2978" s="284"/>
      <c r="F2978" s="37"/>
      <c r="G2978" s="37"/>
      <c r="H2978" s="37"/>
      <c r="I2978" s="37"/>
      <c r="J2978" s="37"/>
      <c r="K2978" s="37"/>
      <c r="L2978" s="37"/>
    </row>
    <row r="2979" spans="1:12" s="56" customFormat="1" x14ac:dyDescent="0.25">
      <c r="A2979" s="54"/>
      <c r="B2979" s="55"/>
      <c r="C2979" s="55"/>
      <c r="D2979" s="283"/>
      <c r="E2979" s="284"/>
      <c r="F2979" s="37"/>
      <c r="G2979" s="37"/>
      <c r="H2979" s="37"/>
      <c r="I2979" s="37"/>
      <c r="J2979" s="37"/>
      <c r="K2979" s="37"/>
      <c r="L2979" s="37"/>
    </row>
    <row r="2980" spans="1:12" s="56" customFormat="1" x14ac:dyDescent="0.25">
      <c r="A2980" s="54"/>
      <c r="B2980" s="55"/>
      <c r="C2980" s="55"/>
      <c r="D2980" s="283"/>
      <c r="E2980" s="284"/>
      <c r="F2980" s="37"/>
      <c r="G2980" s="37"/>
      <c r="H2980" s="37"/>
      <c r="I2980" s="37"/>
      <c r="J2980" s="37"/>
      <c r="K2980" s="37"/>
      <c r="L2980" s="37"/>
    </row>
    <row r="2981" spans="1:12" s="56" customFormat="1" x14ac:dyDescent="0.25">
      <c r="A2981" s="54"/>
      <c r="B2981" s="55"/>
      <c r="C2981" s="55"/>
      <c r="D2981" s="283"/>
      <c r="E2981" s="284"/>
      <c r="F2981" s="37"/>
      <c r="G2981" s="37"/>
      <c r="H2981" s="37"/>
      <c r="I2981" s="37"/>
      <c r="J2981" s="37"/>
      <c r="K2981" s="37"/>
      <c r="L2981" s="37"/>
    </row>
    <row r="2982" spans="1:12" s="56" customFormat="1" x14ac:dyDescent="0.25">
      <c r="A2982" s="54"/>
      <c r="B2982" s="55"/>
      <c r="C2982" s="55"/>
      <c r="D2982" s="283"/>
      <c r="E2982" s="284"/>
      <c r="F2982" s="37"/>
      <c r="G2982" s="37"/>
      <c r="H2982" s="37"/>
      <c r="I2982" s="37"/>
      <c r="J2982" s="37"/>
      <c r="K2982" s="37"/>
      <c r="L2982" s="37"/>
    </row>
    <row r="2983" spans="1:12" s="56" customFormat="1" x14ac:dyDescent="0.25">
      <c r="A2983" s="54"/>
      <c r="B2983" s="55"/>
      <c r="C2983" s="55"/>
      <c r="D2983" s="283"/>
      <c r="E2983" s="284"/>
      <c r="F2983" s="37"/>
      <c r="G2983" s="37"/>
      <c r="H2983" s="37"/>
      <c r="I2983" s="37"/>
      <c r="J2983" s="37"/>
      <c r="K2983" s="37"/>
      <c r="L2983" s="37"/>
    </row>
    <row r="2984" spans="1:12" s="56" customFormat="1" x14ac:dyDescent="0.25">
      <c r="A2984" s="54"/>
      <c r="B2984" s="55"/>
      <c r="C2984" s="55"/>
      <c r="D2984" s="283"/>
      <c r="E2984" s="284"/>
      <c r="F2984" s="37"/>
      <c r="G2984" s="37"/>
      <c r="H2984" s="37"/>
      <c r="I2984" s="37"/>
      <c r="J2984" s="37"/>
      <c r="K2984" s="37"/>
      <c r="L2984" s="37"/>
    </row>
    <row r="2985" spans="1:12" s="56" customFormat="1" x14ac:dyDescent="0.25">
      <c r="A2985" s="54"/>
      <c r="B2985" s="55"/>
      <c r="C2985" s="55"/>
      <c r="D2985" s="283"/>
      <c r="E2985" s="284"/>
      <c r="F2985" s="37"/>
      <c r="G2985" s="37"/>
      <c r="H2985" s="37"/>
      <c r="I2985" s="37"/>
      <c r="J2985" s="37"/>
      <c r="K2985" s="37"/>
      <c r="L2985" s="37"/>
    </row>
    <row r="2986" spans="1:12" s="56" customFormat="1" x14ac:dyDescent="0.25">
      <c r="A2986" s="54"/>
      <c r="B2986" s="55"/>
      <c r="C2986" s="55"/>
      <c r="D2986" s="283"/>
      <c r="E2986" s="284"/>
      <c r="F2986" s="37"/>
      <c r="G2986" s="37"/>
      <c r="H2986" s="37"/>
      <c r="I2986" s="37"/>
      <c r="J2986" s="37"/>
      <c r="K2986" s="37"/>
      <c r="L2986" s="37"/>
    </row>
    <row r="2987" spans="1:12" s="56" customFormat="1" x14ac:dyDescent="0.25">
      <c r="A2987" s="54"/>
      <c r="B2987" s="55"/>
      <c r="C2987" s="55"/>
      <c r="D2987" s="283"/>
      <c r="E2987" s="284"/>
      <c r="F2987" s="37"/>
      <c r="G2987" s="37"/>
      <c r="H2987" s="37"/>
      <c r="I2987" s="37"/>
      <c r="J2987" s="37"/>
      <c r="K2987" s="37"/>
      <c r="L2987" s="37"/>
    </row>
    <row r="2988" spans="1:12" s="56" customFormat="1" x14ac:dyDescent="0.25">
      <c r="A2988" s="54"/>
      <c r="B2988" s="55"/>
      <c r="C2988" s="55"/>
      <c r="D2988" s="283"/>
      <c r="E2988" s="284"/>
      <c r="F2988" s="37"/>
      <c r="G2988" s="37"/>
      <c r="H2988" s="37"/>
      <c r="I2988" s="37"/>
      <c r="J2988" s="37"/>
      <c r="K2988" s="37"/>
      <c r="L2988" s="37"/>
    </row>
    <row r="2989" spans="1:12" s="56" customFormat="1" x14ac:dyDescent="0.25">
      <c r="A2989" s="54"/>
      <c r="B2989" s="55"/>
      <c r="C2989" s="55"/>
      <c r="D2989" s="283"/>
      <c r="E2989" s="284"/>
      <c r="F2989" s="37"/>
      <c r="G2989" s="37"/>
      <c r="H2989" s="37"/>
      <c r="I2989" s="37"/>
      <c r="J2989" s="37"/>
      <c r="K2989" s="37"/>
      <c r="L2989" s="37"/>
    </row>
    <row r="2990" spans="1:12" s="56" customFormat="1" x14ac:dyDescent="0.25">
      <c r="A2990" s="54"/>
      <c r="B2990" s="55"/>
      <c r="C2990" s="55"/>
      <c r="D2990" s="283"/>
      <c r="E2990" s="284"/>
      <c r="F2990" s="37"/>
      <c r="G2990" s="37"/>
      <c r="H2990" s="37"/>
      <c r="I2990" s="37"/>
      <c r="J2990" s="37"/>
      <c r="K2990" s="37"/>
      <c r="L2990" s="37"/>
    </row>
    <row r="2991" spans="1:12" s="56" customFormat="1" x14ac:dyDescent="0.25">
      <c r="A2991" s="54"/>
      <c r="B2991" s="55"/>
      <c r="C2991" s="55"/>
      <c r="D2991" s="283"/>
      <c r="E2991" s="284"/>
      <c r="F2991" s="37"/>
      <c r="G2991" s="37"/>
      <c r="H2991" s="37"/>
      <c r="I2991" s="37"/>
      <c r="J2991" s="37"/>
      <c r="K2991" s="37"/>
      <c r="L2991" s="37"/>
    </row>
    <row r="2992" spans="1:12" s="56" customFormat="1" x14ac:dyDescent="0.25">
      <c r="A2992" s="54"/>
      <c r="B2992" s="55"/>
      <c r="C2992" s="55"/>
      <c r="D2992" s="283"/>
      <c r="E2992" s="284"/>
      <c r="F2992" s="37"/>
      <c r="G2992" s="37"/>
      <c r="H2992" s="37"/>
      <c r="I2992" s="37"/>
      <c r="J2992" s="37"/>
      <c r="K2992" s="37"/>
      <c r="L2992" s="37"/>
    </row>
    <row r="2993" spans="1:12" s="56" customFormat="1" x14ac:dyDescent="0.25">
      <c r="A2993" s="54"/>
      <c r="B2993" s="55"/>
      <c r="C2993" s="55"/>
      <c r="D2993" s="283"/>
      <c r="E2993" s="284"/>
      <c r="F2993" s="37"/>
      <c r="G2993" s="37"/>
      <c r="H2993" s="37"/>
      <c r="I2993" s="37"/>
      <c r="J2993" s="37"/>
      <c r="K2993" s="37"/>
      <c r="L2993" s="37"/>
    </row>
    <row r="2994" spans="1:12" s="56" customFormat="1" x14ac:dyDescent="0.25">
      <c r="A2994" s="54"/>
      <c r="B2994" s="55"/>
      <c r="C2994" s="55"/>
      <c r="D2994" s="283"/>
      <c r="E2994" s="284"/>
      <c r="F2994" s="37"/>
      <c r="G2994" s="37"/>
      <c r="H2994" s="37"/>
      <c r="I2994" s="37"/>
      <c r="J2994" s="37"/>
      <c r="K2994" s="37"/>
      <c r="L2994" s="37"/>
    </row>
    <row r="2995" spans="1:12" s="56" customFormat="1" x14ac:dyDescent="0.25">
      <c r="A2995" s="54"/>
      <c r="B2995" s="55"/>
      <c r="C2995" s="55"/>
      <c r="D2995" s="283"/>
      <c r="E2995" s="284"/>
      <c r="F2995" s="37"/>
      <c r="G2995" s="37"/>
      <c r="H2995" s="37"/>
      <c r="I2995" s="37"/>
      <c r="J2995" s="37"/>
      <c r="K2995" s="37"/>
      <c r="L2995" s="37"/>
    </row>
    <row r="2996" spans="1:12" s="56" customFormat="1" x14ac:dyDescent="0.25">
      <c r="A2996" s="54"/>
      <c r="B2996" s="55"/>
      <c r="C2996" s="55"/>
      <c r="D2996" s="283"/>
      <c r="E2996" s="284"/>
      <c r="F2996" s="37"/>
      <c r="G2996" s="37"/>
      <c r="H2996" s="37"/>
      <c r="I2996" s="37"/>
      <c r="J2996" s="37"/>
      <c r="K2996" s="37"/>
      <c r="L2996" s="37"/>
    </row>
    <row r="2997" spans="1:12" s="56" customFormat="1" x14ac:dyDescent="0.25">
      <c r="A2997" s="54"/>
      <c r="B2997" s="55"/>
      <c r="C2997" s="55"/>
      <c r="D2997" s="283"/>
      <c r="E2997" s="284"/>
      <c r="F2997" s="37"/>
      <c r="G2997" s="37"/>
      <c r="H2997" s="37"/>
      <c r="I2997" s="37"/>
      <c r="J2997" s="37"/>
      <c r="K2997" s="37"/>
      <c r="L2997" s="37"/>
    </row>
    <row r="2998" spans="1:12" s="56" customFormat="1" x14ac:dyDescent="0.25">
      <c r="A2998" s="54"/>
      <c r="B2998" s="55"/>
      <c r="C2998" s="55"/>
      <c r="D2998" s="283"/>
      <c r="E2998" s="284"/>
      <c r="F2998" s="37"/>
      <c r="G2998" s="37"/>
      <c r="H2998" s="37"/>
      <c r="I2998" s="37"/>
      <c r="J2998" s="37"/>
      <c r="K2998" s="37"/>
      <c r="L2998" s="37"/>
    </row>
    <row r="2999" spans="1:12" s="56" customFormat="1" x14ac:dyDescent="0.25">
      <c r="A2999" s="54"/>
      <c r="B2999" s="55"/>
      <c r="C2999" s="55"/>
      <c r="D2999" s="283"/>
      <c r="E2999" s="284"/>
      <c r="F2999" s="37"/>
      <c r="G2999" s="37"/>
      <c r="H2999" s="37"/>
      <c r="I2999" s="37"/>
      <c r="J2999" s="37"/>
      <c r="K2999" s="37"/>
      <c r="L2999" s="37"/>
    </row>
    <row r="3000" spans="1:12" s="56" customFormat="1" x14ac:dyDescent="0.25">
      <c r="A3000" s="54"/>
      <c r="B3000" s="55"/>
      <c r="C3000" s="55"/>
      <c r="D3000" s="283"/>
      <c r="E3000" s="284"/>
      <c r="F3000" s="37"/>
      <c r="G3000" s="37"/>
      <c r="H3000" s="37"/>
      <c r="I3000" s="37"/>
      <c r="J3000" s="37"/>
      <c r="K3000" s="37"/>
      <c r="L3000" s="37"/>
    </row>
    <row r="3001" spans="1:12" s="56" customFormat="1" x14ac:dyDescent="0.25">
      <c r="A3001" s="54"/>
      <c r="B3001" s="55"/>
      <c r="C3001" s="55"/>
      <c r="D3001" s="283"/>
      <c r="E3001" s="284"/>
      <c r="F3001" s="37"/>
      <c r="G3001" s="37"/>
      <c r="H3001" s="37"/>
      <c r="I3001" s="37"/>
      <c r="J3001" s="37"/>
      <c r="K3001" s="37"/>
      <c r="L3001" s="37"/>
    </row>
    <row r="3002" spans="1:12" s="56" customFormat="1" x14ac:dyDescent="0.25">
      <c r="A3002" s="54"/>
      <c r="B3002" s="55"/>
      <c r="C3002" s="55"/>
      <c r="D3002" s="283"/>
      <c r="E3002" s="284"/>
      <c r="F3002" s="37"/>
      <c r="G3002" s="37"/>
      <c r="H3002" s="37"/>
      <c r="I3002" s="37"/>
      <c r="J3002" s="37"/>
      <c r="K3002" s="37"/>
      <c r="L3002" s="37"/>
    </row>
    <row r="3003" spans="1:12" s="56" customFormat="1" x14ac:dyDescent="0.25">
      <c r="A3003" s="54"/>
      <c r="B3003" s="55"/>
      <c r="C3003" s="55"/>
      <c r="D3003" s="283"/>
      <c r="E3003" s="284"/>
      <c r="F3003" s="37"/>
      <c r="G3003" s="37"/>
      <c r="H3003" s="37"/>
      <c r="I3003" s="37"/>
      <c r="J3003" s="37"/>
      <c r="K3003" s="37"/>
      <c r="L3003" s="37"/>
    </row>
    <row r="3004" spans="1:12" s="56" customFormat="1" x14ac:dyDescent="0.25">
      <c r="A3004" s="54"/>
      <c r="B3004" s="55"/>
      <c r="C3004" s="55"/>
      <c r="D3004" s="283"/>
      <c r="E3004" s="284"/>
      <c r="F3004" s="37"/>
      <c r="G3004" s="37"/>
      <c r="H3004" s="37"/>
      <c r="I3004" s="37"/>
      <c r="J3004" s="37"/>
      <c r="K3004" s="37"/>
      <c r="L3004" s="37"/>
    </row>
    <row r="3005" spans="1:12" s="56" customFormat="1" x14ac:dyDescent="0.25">
      <c r="A3005" s="54"/>
      <c r="B3005" s="55"/>
      <c r="C3005" s="55"/>
      <c r="D3005" s="283"/>
      <c r="E3005" s="284"/>
      <c r="F3005" s="37"/>
      <c r="G3005" s="37"/>
      <c r="H3005" s="37"/>
      <c r="I3005" s="37"/>
      <c r="J3005" s="37"/>
      <c r="K3005" s="37"/>
      <c r="L3005" s="37"/>
    </row>
    <row r="3006" spans="1:12" s="56" customFormat="1" x14ac:dyDescent="0.25">
      <c r="A3006" s="54"/>
      <c r="B3006" s="55"/>
      <c r="C3006" s="55"/>
      <c r="D3006" s="283"/>
      <c r="E3006" s="284"/>
      <c r="F3006" s="37"/>
      <c r="G3006" s="37"/>
      <c r="H3006" s="37"/>
      <c r="I3006" s="37"/>
      <c r="J3006" s="37"/>
      <c r="K3006" s="37"/>
      <c r="L3006" s="37"/>
    </row>
    <row r="3007" spans="1:12" s="56" customFormat="1" x14ac:dyDescent="0.25">
      <c r="A3007" s="54"/>
      <c r="B3007" s="55"/>
      <c r="C3007" s="55"/>
      <c r="D3007" s="283"/>
      <c r="E3007" s="284"/>
      <c r="F3007" s="37"/>
      <c r="G3007" s="37"/>
      <c r="H3007" s="37"/>
      <c r="I3007" s="37"/>
      <c r="J3007" s="37"/>
      <c r="K3007" s="37"/>
      <c r="L3007" s="37"/>
    </row>
    <row r="3008" spans="1:12" s="56" customFormat="1" x14ac:dyDescent="0.25">
      <c r="A3008" s="54"/>
      <c r="B3008" s="55"/>
      <c r="C3008" s="55"/>
      <c r="D3008" s="283"/>
      <c r="E3008" s="284"/>
      <c r="F3008" s="37"/>
      <c r="G3008" s="37"/>
      <c r="H3008" s="37"/>
      <c r="I3008" s="37"/>
      <c r="J3008" s="37"/>
      <c r="K3008" s="37"/>
      <c r="L3008" s="37"/>
    </row>
    <row r="3009" spans="1:12" s="56" customFormat="1" x14ac:dyDescent="0.25">
      <c r="A3009" s="54"/>
      <c r="B3009" s="55"/>
      <c r="C3009" s="55"/>
      <c r="D3009" s="283"/>
      <c r="E3009" s="284"/>
      <c r="F3009" s="37"/>
      <c r="G3009" s="37"/>
      <c r="H3009" s="37"/>
      <c r="I3009" s="37"/>
      <c r="J3009" s="37"/>
      <c r="K3009" s="37"/>
      <c r="L3009" s="37"/>
    </row>
    <row r="3010" spans="1:12" s="56" customFormat="1" x14ac:dyDescent="0.25">
      <c r="A3010" s="54"/>
      <c r="B3010" s="55"/>
      <c r="C3010" s="55"/>
      <c r="D3010" s="283"/>
      <c r="E3010" s="284"/>
      <c r="F3010" s="37"/>
      <c r="G3010" s="37"/>
      <c r="H3010" s="37"/>
      <c r="I3010" s="37"/>
      <c r="J3010" s="37"/>
      <c r="K3010" s="37"/>
      <c r="L3010" s="37"/>
    </row>
    <row r="3011" spans="1:12" s="56" customFormat="1" x14ac:dyDescent="0.25">
      <c r="A3011" s="54"/>
      <c r="B3011" s="55"/>
      <c r="C3011" s="55"/>
      <c r="D3011" s="283"/>
      <c r="E3011" s="284"/>
      <c r="F3011" s="37"/>
      <c r="G3011" s="37"/>
      <c r="H3011" s="37"/>
      <c r="I3011" s="37"/>
      <c r="J3011" s="37"/>
      <c r="K3011" s="37"/>
      <c r="L3011" s="37"/>
    </row>
    <row r="3012" spans="1:12" s="56" customFormat="1" x14ac:dyDescent="0.25">
      <c r="A3012" s="54"/>
      <c r="B3012" s="55"/>
      <c r="C3012" s="55"/>
      <c r="D3012" s="283"/>
      <c r="E3012" s="284"/>
      <c r="F3012" s="37"/>
      <c r="G3012" s="37"/>
      <c r="H3012" s="37"/>
      <c r="I3012" s="37"/>
      <c r="J3012" s="37"/>
      <c r="K3012" s="37"/>
      <c r="L3012" s="37"/>
    </row>
    <row r="3013" spans="1:12" s="56" customFormat="1" x14ac:dyDescent="0.25">
      <c r="A3013" s="54"/>
      <c r="B3013" s="55"/>
      <c r="C3013" s="55"/>
      <c r="D3013" s="283"/>
      <c r="E3013" s="284"/>
      <c r="F3013" s="37"/>
      <c r="G3013" s="37"/>
      <c r="H3013" s="37"/>
      <c r="I3013" s="37"/>
      <c r="J3013" s="37"/>
      <c r="K3013" s="37"/>
      <c r="L3013" s="37"/>
    </row>
    <row r="3014" spans="1:12" s="56" customFormat="1" x14ac:dyDescent="0.25">
      <c r="A3014" s="54"/>
      <c r="B3014" s="55"/>
      <c r="C3014" s="55"/>
      <c r="D3014" s="283"/>
      <c r="E3014" s="284"/>
      <c r="F3014" s="37"/>
      <c r="G3014" s="37"/>
      <c r="H3014" s="37"/>
      <c r="I3014" s="37"/>
      <c r="J3014" s="37"/>
      <c r="K3014" s="37"/>
      <c r="L3014" s="37"/>
    </row>
    <row r="3015" spans="1:12" s="56" customFormat="1" x14ac:dyDescent="0.25">
      <c r="A3015" s="54"/>
      <c r="B3015" s="55"/>
      <c r="C3015" s="55"/>
      <c r="D3015" s="283"/>
      <c r="E3015" s="284"/>
      <c r="F3015" s="37"/>
      <c r="G3015" s="37"/>
      <c r="H3015" s="37"/>
      <c r="I3015" s="37"/>
      <c r="J3015" s="37"/>
      <c r="K3015" s="37"/>
      <c r="L3015" s="37"/>
    </row>
    <row r="3016" spans="1:12" s="56" customFormat="1" x14ac:dyDescent="0.25">
      <c r="A3016" s="54"/>
      <c r="B3016" s="55"/>
      <c r="C3016" s="55"/>
      <c r="D3016" s="283"/>
      <c r="E3016" s="284"/>
      <c r="F3016" s="37"/>
      <c r="G3016" s="37"/>
      <c r="H3016" s="37"/>
      <c r="I3016" s="37"/>
      <c r="J3016" s="37"/>
      <c r="K3016" s="37"/>
      <c r="L3016" s="37"/>
    </row>
    <row r="3017" spans="1:12" s="56" customFormat="1" x14ac:dyDescent="0.25">
      <c r="A3017" s="54"/>
      <c r="B3017" s="55"/>
      <c r="C3017" s="55"/>
      <c r="D3017" s="283"/>
      <c r="E3017" s="284"/>
      <c r="F3017" s="37"/>
      <c r="G3017" s="37"/>
      <c r="H3017" s="37"/>
      <c r="I3017" s="37"/>
      <c r="J3017" s="37"/>
      <c r="K3017" s="37"/>
      <c r="L3017" s="37"/>
    </row>
    <row r="3018" spans="1:12" s="56" customFormat="1" x14ac:dyDescent="0.25">
      <c r="A3018" s="54"/>
      <c r="B3018" s="55"/>
      <c r="C3018" s="55"/>
      <c r="D3018" s="283"/>
      <c r="E3018" s="284"/>
      <c r="F3018" s="37"/>
      <c r="G3018" s="37"/>
      <c r="H3018" s="37"/>
      <c r="I3018" s="37"/>
      <c r="J3018" s="37"/>
      <c r="K3018" s="37"/>
      <c r="L3018" s="37"/>
    </row>
    <row r="3019" spans="1:12" s="56" customFormat="1" x14ac:dyDescent="0.25">
      <c r="A3019" s="54"/>
      <c r="B3019" s="55"/>
      <c r="C3019" s="55"/>
      <c r="D3019" s="283"/>
      <c r="E3019" s="284"/>
      <c r="F3019" s="37"/>
      <c r="G3019" s="37"/>
      <c r="H3019" s="37"/>
      <c r="I3019" s="37"/>
      <c r="J3019" s="37"/>
      <c r="K3019" s="37"/>
      <c r="L3019" s="37"/>
    </row>
    <row r="3020" spans="1:12" s="56" customFormat="1" x14ac:dyDescent="0.25">
      <c r="A3020" s="54"/>
      <c r="B3020" s="55"/>
      <c r="C3020" s="55"/>
      <c r="D3020" s="283"/>
      <c r="E3020" s="284"/>
      <c r="F3020" s="37"/>
      <c r="G3020" s="37"/>
      <c r="H3020" s="37"/>
      <c r="I3020" s="37"/>
      <c r="J3020" s="37"/>
      <c r="K3020" s="37"/>
      <c r="L3020" s="37"/>
    </row>
    <row r="3021" spans="1:12" s="56" customFormat="1" x14ac:dyDescent="0.25">
      <c r="A3021" s="54"/>
      <c r="B3021" s="55"/>
      <c r="C3021" s="55"/>
      <c r="D3021" s="283"/>
      <c r="E3021" s="284"/>
      <c r="F3021" s="37"/>
      <c r="G3021" s="37"/>
      <c r="H3021" s="37"/>
      <c r="I3021" s="37"/>
      <c r="J3021" s="37"/>
      <c r="K3021" s="37"/>
      <c r="L3021" s="37"/>
    </row>
    <row r="3022" spans="1:12" s="56" customFormat="1" x14ac:dyDescent="0.25">
      <c r="A3022" s="54"/>
      <c r="B3022" s="55"/>
      <c r="C3022" s="55"/>
      <c r="D3022" s="283"/>
      <c r="E3022" s="284"/>
      <c r="F3022" s="37"/>
      <c r="G3022" s="37"/>
      <c r="H3022" s="37"/>
      <c r="I3022" s="37"/>
      <c r="J3022" s="37"/>
      <c r="K3022" s="37"/>
      <c r="L3022" s="37"/>
    </row>
    <row r="3023" spans="1:12" s="56" customFormat="1" x14ac:dyDescent="0.25">
      <c r="A3023" s="54"/>
      <c r="B3023" s="55"/>
      <c r="C3023" s="55"/>
      <c r="D3023" s="283"/>
      <c r="E3023" s="284"/>
      <c r="F3023" s="37"/>
      <c r="G3023" s="37"/>
      <c r="H3023" s="37"/>
      <c r="I3023" s="37"/>
      <c r="J3023" s="37"/>
      <c r="K3023" s="37"/>
      <c r="L3023" s="37"/>
    </row>
    <row r="3024" spans="1:12" s="56" customFormat="1" x14ac:dyDescent="0.25">
      <c r="A3024" s="54"/>
      <c r="B3024" s="55"/>
      <c r="C3024" s="55"/>
      <c r="D3024" s="283"/>
      <c r="E3024" s="284"/>
      <c r="F3024" s="37"/>
      <c r="G3024" s="37"/>
      <c r="H3024" s="37"/>
      <c r="I3024" s="37"/>
      <c r="J3024" s="37"/>
      <c r="K3024" s="37"/>
      <c r="L3024" s="37"/>
    </row>
    <row r="3025" spans="1:12" s="56" customFormat="1" x14ac:dyDescent="0.25">
      <c r="A3025" s="54"/>
      <c r="B3025" s="55"/>
      <c r="C3025" s="55"/>
      <c r="D3025" s="283"/>
      <c r="E3025" s="284"/>
      <c r="F3025" s="37"/>
      <c r="G3025" s="37"/>
      <c r="H3025" s="37"/>
      <c r="I3025" s="37"/>
      <c r="J3025" s="37"/>
      <c r="K3025" s="37"/>
      <c r="L3025" s="37"/>
    </row>
    <row r="3026" spans="1:12" s="56" customFormat="1" x14ac:dyDescent="0.25">
      <c r="A3026" s="54"/>
      <c r="B3026" s="55"/>
      <c r="C3026" s="55"/>
      <c r="D3026" s="283"/>
      <c r="E3026" s="284"/>
      <c r="F3026" s="37"/>
      <c r="G3026" s="37"/>
      <c r="H3026" s="37"/>
      <c r="I3026" s="37"/>
      <c r="J3026" s="37"/>
      <c r="K3026" s="37"/>
      <c r="L3026" s="37"/>
    </row>
    <row r="3027" spans="1:12" s="56" customFormat="1" x14ac:dyDescent="0.25">
      <c r="A3027" s="54"/>
      <c r="B3027" s="55"/>
      <c r="C3027" s="55"/>
      <c r="D3027" s="283"/>
      <c r="E3027" s="284"/>
      <c r="F3027" s="37"/>
      <c r="G3027" s="37"/>
      <c r="H3027" s="37"/>
      <c r="I3027" s="37"/>
      <c r="J3027" s="37"/>
      <c r="K3027" s="37"/>
      <c r="L3027" s="37"/>
    </row>
    <row r="3028" spans="1:12" s="56" customFormat="1" x14ac:dyDescent="0.25">
      <c r="A3028" s="54"/>
      <c r="B3028" s="55"/>
      <c r="C3028" s="55"/>
      <c r="D3028" s="283"/>
      <c r="E3028" s="284"/>
      <c r="F3028" s="37"/>
      <c r="G3028" s="37"/>
      <c r="H3028" s="37"/>
      <c r="I3028" s="37"/>
      <c r="J3028" s="37"/>
      <c r="K3028" s="37"/>
      <c r="L3028" s="37"/>
    </row>
    <row r="3029" spans="1:12" s="56" customFormat="1" x14ac:dyDescent="0.25">
      <c r="A3029" s="54"/>
      <c r="B3029" s="55"/>
      <c r="C3029" s="55"/>
      <c r="D3029" s="283"/>
      <c r="E3029" s="284"/>
      <c r="F3029" s="37"/>
      <c r="G3029" s="37"/>
      <c r="H3029" s="37"/>
      <c r="I3029" s="37"/>
      <c r="J3029" s="37"/>
      <c r="K3029" s="37"/>
      <c r="L3029" s="37"/>
    </row>
    <row r="3030" spans="1:12" s="56" customFormat="1" x14ac:dyDescent="0.25">
      <c r="A3030" s="54"/>
      <c r="B3030" s="55"/>
      <c r="C3030" s="55"/>
      <c r="D3030" s="283"/>
      <c r="E3030" s="284"/>
      <c r="F3030" s="37"/>
      <c r="G3030" s="37"/>
      <c r="H3030" s="37"/>
      <c r="I3030" s="37"/>
      <c r="J3030" s="37"/>
      <c r="K3030" s="37"/>
      <c r="L3030" s="37"/>
    </row>
    <row r="3031" spans="1:12" s="56" customFormat="1" x14ac:dyDescent="0.25">
      <c r="A3031" s="54"/>
      <c r="B3031" s="55"/>
      <c r="C3031" s="55"/>
      <c r="D3031" s="283"/>
      <c r="E3031" s="284"/>
      <c r="F3031" s="37"/>
      <c r="G3031" s="37"/>
      <c r="H3031" s="37"/>
      <c r="I3031" s="37"/>
      <c r="J3031" s="37"/>
      <c r="K3031" s="37"/>
      <c r="L3031" s="37"/>
    </row>
    <row r="3032" spans="1:12" s="56" customFormat="1" x14ac:dyDescent="0.25">
      <c r="A3032" s="54"/>
      <c r="B3032" s="55"/>
      <c r="C3032" s="55"/>
      <c r="D3032" s="283"/>
      <c r="E3032" s="284"/>
      <c r="F3032" s="37"/>
      <c r="G3032" s="37"/>
      <c r="H3032" s="37"/>
      <c r="I3032" s="37"/>
      <c r="J3032" s="37"/>
      <c r="K3032" s="37"/>
      <c r="L3032" s="37"/>
    </row>
    <row r="3033" spans="1:12" s="56" customFormat="1" x14ac:dyDescent="0.25">
      <c r="A3033" s="54"/>
      <c r="B3033" s="55"/>
      <c r="C3033" s="55"/>
      <c r="D3033" s="283"/>
      <c r="E3033" s="284"/>
      <c r="F3033" s="37"/>
      <c r="G3033" s="37"/>
      <c r="H3033" s="37"/>
      <c r="I3033" s="37"/>
      <c r="J3033" s="37"/>
      <c r="K3033" s="37"/>
      <c r="L3033" s="37"/>
    </row>
    <row r="3034" spans="1:12" s="56" customFormat="1" x14ac:dyDescent="0.25">
      <c r="A3034" s="54"/>
      <c r="B3034" s="55"/>
      <c r="C3034" s="55"/>
      <c r="D3034" s="283"/>
      <c r="E3034" s="284"/>
      <c r="F3034" s="37"/>
      <c r="G3034" s="37"/>
      <c r="H3034" s="37"/>
      <c r="I3034" s="37"/>
      <c r="J3034" s="37"/>
      <c r="K3034" s="37"/>
      <c r="L3034" s="37"/>
    </row>
    <row r="3035" spans="1:12" s="56" customFormat="1" x14ac:dyDescent="0.25">
      <c r="A3035" s="54"/>
      <c r="B3035" s="55"/>
      <c r="C3035" s="55"/>
      <c r="D3035" s="283"/>
      <c r="E3035" s="284"/>
      <c r="F3035" s="37"/>
      <c r="G3035" s="37"/>
      <c r="H3035" s="37"/>
      <c r="I3035" s="37"/>
      <c r="J3035" s="37"/>
      <c r="K3035" s="37"/>
      <c r="L3035" s="37"/>
    </row>
    <row r="3036" spans="1:12" s="56" customFormat="1" x14ac:dyDescent="0.25">
      <c r="A3036" s="54"/>
      <c r="B3036" s="55"/>
      <c r="C3036" s="55"/>
      <c r="D3036" s="283"/>
      <c r="E3036" s="284"/>
      <c r="F3036" s="37"/>
      <c r="G3036" s="37"/>
      <c r="H3036" s="37"/>
      <c r="I3036" s="37"/>
      <c r="J3036" s="37"/>
      <c r="K3036" s="37"/>
      <c r="L3036" s="37"/>
    </row>
    <row r="3037" spans="1:12" s="56" customFormat="1" x14ac:dyDescent="0.25">
      <c r="A3037" s="54"/>
      <c r="B3037" s="55"/>
      <c r="C3037" s="55"/>
      <c r="D3037" s="283"/>
      <c r="E3037" s="284"/>
      <c r="F3037" s="37"/>
      <c r="G3037" s="37"/>
      <c r="H3037" s="37"/>
      <c r="I3037" s="37"/>
      <c r="J3037" s="37"/>
      <c r="K3037" s="37"/>
      <c r="L3037" s="37"/>
    </row>
    <row r="3038" spans="1:12" s="56" customFormat="1" x14ac:dyDescent="0.25">
      <c r="A3038" s="54"/>
      <c r="B3038" s="55"/>
      <c r="C3038" s="55"/>
      <c r="D3038" s="283"/>
      <c r="E3038" s="284"/>
      <c r="F3038" s="37"/>
      <c r="G3038" s="37"/>
      <c r="H3038" s="37"/>
      <c r="I3038" s="37"/>
      <c r="J3038" s="37"/>
      <c r="K3038" s="37"/>
      <c r="L3038" s="37"/>
    </row>
    <row r="3039" spans="1:12" s="56" customFormat="1" x14ac:dyDescent="0.25">
      <c r="A3039" s="54"/>
      <c r="B3039" s="55"/>
      <c r="C3039" s="55"/>
      <c r="D3039" s="283"/>
      <c r="E3039" s="284"/>
      <c r="F3039" s="37"/>
      <c r="G3039" s="37"/>
      <c r="H3039" s="37"/>
      <c r="I3039" s="37"/>
      <c r="J3039" s="37"/>
      <c r="K3039" s="37"/>
      <c r="L3039" s="37"/>
    </row>
    <row r="3040" spans="1:12" s="56" customFormat="1" x14ac:dyDescent="0.25">
      <c r="A3040" s="54"/>
      <c r="B3040" s="55"/>
      <c r="C3040" s="55"/>
      <c r="D3040" s="283"/>
      <c r="E3040" s="284"/>
      <c r="F3040" s="37"/>
      <c r="G3040" s="37"/>
      <c r="H3040" s="37"/>
      <c r="I3040" s="37"/>
      <c r="J3040" s="37"/>
      <c r="K3040" s="37"/>
      <c r="L3040" s="37"/>
    </row>
    <row r="3041" spans="1:12" s="56" customFormat="1" x14ac:dyDescent="0.25">
      <c r="A3041" s="54"/>
      <c r="B3041" s="55"/>
      <c r="C3041" s="55"/>
      <c r="D3041" s="283"/>
      <c r="E3041" s="284"/>
      <c r="F3041" s="37"/>
      <c r="G3041" s="37"/>
      <c r="H3041" s="37"/>
      <c r="I3041" s="37"/>
      <c r="J3041" s="37"/>
      <c r="K3041" s="37"/>
      <c r="L3041" s="37"/>
    </row>
    <row r="3042" spans="1:12" s="56" customFormat="1" x14ac:dyDescent="0.25">
      <c r="A3042" s="54"/>
      <c r="B3042" s="55"/>
      <c r="C3042" s="55"/>
      <c r="D3042" s="283"/>
      <c r="E3042" s="284"/>
      <c r="F3042" s="37"/>
      <c r="G3042" s="37"/>
      <c r="H3042" s="37"/>
      <c r="I3042" s="37"/>
      <c r="J3042" s="37"/>
      <c r="K3042" s="37"/>
      <c r="L3042" s="37"/>
    </row>
    <row r="3043" spans="1:12" s="56" customFormat="1" x14ac:dyDescent="0.25">
      <c r="A3043" s="54"/>
      <c r="B3043" s="55"/>
      <c r="C3043" s="55"/>
      <c r="D3043" s="283"/>
      <c r="E3043" s="284"/>
      <c r="F3043" s="37"/>
      <c r="G3043" s="37"/>
      <c r="H3043" s="37"/>
      <c r="I3043" s="37"/>
      <c r="J3043" s="37"/>
      <c r="K3043" s="37"/>
      <c r="L3043" s="37"/>
    </row>
    <row r="3044" spans="1:12" s="56" customFormat="1" x14ac:dyDescent="0.25">
      <c r="A3044" s="54"/>
      <c r="B3044" s="55"/>
      <c r="C3044" s="55"/>
      <c r="D3044" s="283"/>
      <c r="E3044" s="284"/>
      <c r="F3044" s="37"/>
      <c r="G3044" s="37"/>
      <c r="H3044" s="37"/>
      <c r="I3044" s="37"/>
      <c r="J3044" s="37"/>
      <c r="K3044" s="37"/>
      <c r="L3044" s="37"/>
    </row>
    <row r="3045" spans="1:12" s="56" customFormat="1" x14ac:dyDescent="0.25">
      <c r="A3045" s="54"/>
      <c r="B3045" s="55"/>
      <c r="C3045" s="55"/>
      <c r="D3045" s="283"/>
      <c r="E3045" s="284"/>
      <c r="F3045" s="37"/>
      <c r="G3045" s="37"/>
      <c r="H3045" s="37"/>
      <c r="I3045" s="37"/>
      <c r="J3045" s="37"/>
      <c r="K3045" s="37"/>
      <c r="L3045" s="37"/>
    </row>
    <row r="3046" spans="1:12" s="56" customFormat="1" x14ac:dyDescent="0.25">
      <c r="A3046" s="54"/>
      <c r="B3046" s="55"/>
      <c r="C3046" s="55"/>
      <c r="D3046" s="283"/>
      <c r="E3046" s="284"/>
      <c r="F3046" s="37"/>
      <c r="G3046" s="37"/>
      <c r="H3046" s="37"/>
      <c r="I3046" s="37"/>
      <c r="J3046" s="37"/>
      <c r="K3046" s="37"/>
      <c r="L3046" s="37"/>
    </row>
    <row r="3047" spans="1:12" s="56" customFormat="1" x14ac:dyDescent="0.25">
      <c r="A3047" s="54"/>
      <c r="B3047" s="55"/>
      <c r="C3047" s="55"/>
      <c r="D3047" s="283"/>
      <c r="E3047" s="284"/>
      <c r="F3047" s="37"/>
      <c r="G3047" s="37"/>
      <c r="H3047" s="37"/>
      <c r="I3047" s="37"/>
      <c r="J3047" s="37"/>
      <c r="K3047" s="37"/>
      <c r="L3047" s="37"/>
    </row>
    <row r="3048" spans="1:12" s="56" customFormat="1" x14ac:dyDescent="0.25">
      <c r="A3048" s="54"/>
      <c r="B3048" s="55"/>
      <c r="C3048" s="55"/>
      <c r="D3048" s="283"/>
      <c r="E3048" s="284"/>
      <c r="F3048" s="37"/>
      <c r="G3048" s="37"/>
      <c r="H3048" s="37"/>
      <c r="I3048" s="37"/>
      <c r="J3048" s="37"/>
      <c r="K3048" s="37"/>
      <c r="L3048" s="37"/>
    </row>
    <row r="3049" spans="1:12" s="56" customFormat="1" x14ac:dyDescent="0.25">
      <c r="A3049" s="54"/>
      <c r="B3049" s="55"/>
      <c r="C3049" s="55"/>
      <c r="D3049" s="283"/>
      <c r="E3049" s="284"/>
      <c r="F3049" s="37"/>
      <c r="G3049" s="37"/>
      <c r="H3049" s="37"/>
      <c r="I3049" s="37"/>
      <c r="J3049" s="37"/>
      <c r="K3049" s="37"/>
      <c r="L3049" s="37"/>
    </row>
    <row r="3050" spans="1:12" s="56" customFormat="1" x14ac:dyDescent="0.25">
      <c r="A3050" s="54"/>
      <c r="B3050" s="55"/>
      <c r="C3050" s="55"/>
      <c r="D3050" s="283"/>
      <c r="E3050" s="284"/>
      <c r="F3050" s="37"/>
      <c r="G3050" s="37"/>
      <c r="H3050" s="37"/>
      <c r="I3050" s="37"/>
      <c r="J3050" s="37"/>
      <c r="K3050" s="37"/>
      <c r="L3050" s="37"/>
    </row>
    <row r="3051" spans="1:12" s="56" customFormat="1" x14ac:dyDescent="0.25">
      <c r="A3051" s="54"/>
      <c r="B3051" s="55"/>
      <c r="C3051" s="55"/>
      <c r="D3051" s="283"/>
      <c r="E3051" s="284"/>
      <c r="F3051" s="37"/>
      <c r="G3051" s="37"/>
      <c r="H3051" s="37"/>
      <c r="I3051" s="37"/>
      <c r="J3051" s="37"/>
      <c r="K3051" s="37"/>
      <c r="L3051" s="37"/>
    </row>
    <row r="3052" spans="1:12" s="56" customFormat="1" x14ac:dyDescent="0.25">
      <c r="A3052" s="54"/>
      <c r="B3052" s="55"/>
      <c r="C3052" s="55"/>
      <c r="D3052" s="283"/>
      <c r="E3052" s="284"/>
      <c r="F3052" s="37"/>
      <c r="G3052" s="37"/>
      <c r="H3052" s="37"/>
      <c r="I3052" s="37"/>
      <c r="J3052" s="37"/>
      <c r="K3052" s="37"/>
      <c r="L3052" s="37"/>
    </row>
    <row r="3053" spans="1:12" s="56" customFormat="1" x14ac:dyDescent="0.25">
      <c r="A3053" s="54"/>
      <c r="B3053" s="55"/>
      <c r="C3053" s="55"/>
      <c r="D3053" s="283"/>
      <c r="E3053" s="284"/>
      <c r="F3053" s="37"/>
      <c r="G3053" s="37"/>
      <c r="H3053" s="37"/>
      <c r="I3053" s="37"/>
      <c r="J3053" s="37"/>
      <c r="K3053" s="37"/>
      <c r="L3053" s="37"/>
    </row>
    <row r="3054" spans="1:12" s="56" customFormat="1" x14ac:dyDescent="0.25">
      <c r="A3054" s="54"/>
      <c r="B3054" s="55"/>
      <c r="C3054" s="55"/>
      <c r="D3054" s="283"/>
      <c r="E3054" s="284"/>
      <c r="F3054" s="37"/>
      <c r="G3054" s="37"/>
      <c r="H3054" s="37"/>
      <c r="I3054" s="37"/>
      <c r="J3054" s="37"/>
      <c r="K3054" s="37"/>
      <c r="L3054" s="37"/>
    </row>
    <row r="3055" spans="1:12" s="56" customFormat="1" x14ac:dyDescent="0.25">
      <c r="A3055" s="54"/>
      <c r="B3055" s="55"/>
      <c r="C3055" s="55"/>
      <c r="D3055" s="283"/>
      <c r="E3055" s="284"/>
      <c r="F3055" s="37"/>
      <c r="G3055" s="37"/>
      <c r="H3055" s="37"/>
      <c r="I3055" s="37"/>
      <c r="J3055" s="37"/>
      <c r="K3055" s="37"/>
      <c r="L3055" s="37"/>
    </row>
    <row r="3056" spans="1:12" s="56" customFormat="1" x14ac:dyDescent="0.25">
      <c r="A3056" s="54"/>
      <c r="B3056" s="55"/>
      <c r="C3056" s="55"/>
      <c r="D3056" s="283"/>
      <c r="E3056" s="284"/>
      <c r="F3056" s="37"/>
      <c r="G3056" s="37"/>
      <c r="H3056" s="37"/>
      <c r="I3056" s="37"/>
      <c r="J3056" s="37"/>
      <c r="K3056" s="37"/>
      <c r="L3056" s="37"/>
    </row>
    <row r="3057" spans="1:12" s="56" customFormat="1" x14ac:dyDescent="0.25">
      <c r="A3057" s="54"/>
      <c r="B3057" s="55"/>
      <c r="C3057" s="55"/>
      <c r="D3057" s="283"/>
      <c r="E3057" s="284"/>
      <c r="F3057" s="37"/>
      <c r="G3057" s="37"/>
      <c r="H3057" s="37"/>
      <c r="I3057" s="37"/>
      <c r="J3057" s="37"/>
      <c r="K3057" s="37"/>
      <c r="L3057" s="37"/>
    </row>
    <row r="3058" spans="1:12" s="56" customFormat="1" x14ac:dyDescent="0.25">
      <c r="A3058" s="54"/>
      <c r="B3058" s="55"/>
      <c r="C3058" s="55"/>
      <c r="D3058" s="283"/>
      <c r="E3058" s="284"/>
      <c r="F3058" s="37"/>
      <c r="G3058" s="37"/>
      <c r="H3058" s="37"/>
      <c r="I3058" s="37"/>
      <c r="J3058" s="37"/>
      <c r="K3058" s="37"/>
      <c r="L3058" s="37"/>
    </row>
    <row r="3059" spans="1:12" s="56" customFormat="1" x14ac:dyDescent="0.25">
      <c r="A3059" s="54"/>
      <c r="B3059" s="55"/>
      <c r="C3059" s="55"/>
      <c r="D3059" s="283"/>
      <c r="E3059" s="284"/>
      <c r="F3059" s="37"/>
      <c r="G3059" s="37"/>
      <c r="H3059" s="37"/>
      <c r="I3059" s="37"/>
      <c r="J3059" s="37"/>
      <c r="K3059" s="37"/>
      <c r="L3059" s="37"/>
    </row>
    <row r="3060" spans="1:12" s="56" customFormat="1" x14ac:dyDescent="0.25">
      <c r="A3060" s="54"/>
      <c r="B3060" s="55"/>
      <c r="C3060" s="55"/>
      <c r="D3060" s="283"/>
      <c r="E3060" s="284"/>
      <c r="F3060" s="37"/>
      <c r="G3060" s="37"/>
      <c r="H3060" s="37"/>
      <c r="I3060" s="37"/>
      <c r="J3060" s="37"/>
      <c r="K3060" s="37"/>
      <c r="L3060" s="37"/>
    </row>
    <row r="3061" spans="1:12" s="56" customFormat="1" x14ac:dyDescent="0.25">
      <c r="A3061" s="54"/>
      <c r="B3061" s="55"/>
      <c r="C3061" s="55"/>
      <c r="D3061" s="283"/>
      <c r="E3061" s="284"/>
      <c r="F3061" s="37"/>
      <c r="G3061" s="37"/>
      <c r="H3061" s="37"/>
      <c r="I3061" s="37"/>
      <c r="J3061" s="37"/>
      <c r="K3061" s="37"/>
      <c r="L3061" s="37"/>
    </row>
    <row r="3062" spans="1:12" s="56" customFormat="1" x14ac:dyDescent="0.25">
      <c r="A3062" s="54"/>
      <c r="B3062" s="55"/>
      <c r="C3062" s="55"/>
      <c r="D3062" s="283"/>
      <c r="E3062" s="284"/>
      <c r="F3062" s="37"/>
      <c r="G3062" s="37"/>
      <c r="H3062" s="37"/>
      <c r="I3062" s="37"/>
      <c r="J3062" s="37"/>
      <c r="K3062" s="37"/>
      <c r="L3062" s="37"/>
    </row>
    <row r="3063" spans="1:12" s="56" customFormat="1" x14ac:dyDescent="0.25">
      <c r="A3063" s="54"/>
      <c r="B3063" s="55"/>
      <c r="C3063" s="55"/>
      <c r="D3063" s="283"/>
      <c r="E3063" s="284"/>
      <c r="F3063" s="37"/>
      <c r="G3063" s="37"/>
      <c r="H3063" s="37"/>
      <c r="I3063" s="37"/>
      <c r="J3063" s="37"/>
      <c r="K3063" s="37"/>
      <c r="L3063" s="37"/>
    </row>
    <row r="3064" spans="1:12" s="56" customFormat="1" x14ac:dyDescent="0.25">
      <c r="A3064" s="54"/>
      <c r="B3064" s="55"/>
      <c r="C3064" s="55"/>
      <c r="D3064" s="283"/>
      <c r="E3064" s="284"/>
      <c r="F3064" s="37"/>
      <c r="G3064" s="37"/>
      <c r="H3064" s="37"/>
      <c r="I3064" s="37"/>
      <c r="J3064" s="37"/>
      <c r="K3064" s="37"/>
      <c r="L3064" s="37"/>
    </row>
    <row r="3065" spans="1:12" s="56" customFormat="1" x14ac:dyDescent="0.25">
      <c r="A3065" s="54"/>
      <c r="B3065" s="55"/>
      <c r="C3065" s="55"/>
      <c r="D3065" s="283"/>
      <c r="E3065" s="284"/>
      <c r="F3065" s="37"/>
      <c r="G3065" s="37"/>
      <c r="H3065" s="37"/>
      <c r="I3065" s="37"/>
      <c r="J3065" s="37"/>
      <c r="K3065" s="37"/>
      <c r="L3065" s="37"/>
    </row>
    <row r="3066" spans="1:12" s="56" customFormat="1" x14ac:dyDescent="0.25">
      <c r="A3066" s="54"/>
      <c r="B3066" s="55"/>
      <c r="C3066" s="55"/>
      <c r="D3066" s="283"/>
      <c r="E3066" s="284"/>
      <c r="F3066" s="37"/>
      <c r="G3066" s="37"/>
      <c r="H3066" s="37"/>
      <c r="I3066" s="37"/>
      <c r="J3066" s="37"/>
      <c r="K3066" s="37"/>
      <c r="L3066" s="37"/>
    </row>
    <row r="3067" spans="1:12" s="56" customFormat="1" x14ac:dyDescent="0.25">
      <c r="A3067" s="54"/>
      <c r="B3067" s="55"/>
      <c r="C3067" s="55"/>
      <c r="D3067" s="283"/>
      <c r="E3067" s="284"/>
      <c r="F3067" s="37"/>
      <c r="G3067" s="37"/>
      <c r="H3067" s="37"/>
      <c r="I3067" s="37"/>
      <c r="J3067" s="37"/>
      <c r="K3067" s="37"/>
      <c r="L3067" s="37"/>
    </row>
    <row r="3068" spans="1:12" s="56" customFormat="1" x14ac:dyDescent="0.25">
      <c r="A3068" s="54"/>
      <c r="B3068" s="55"/>
      <c r="C3068" s="55"/>
      <c r="D3068" s="283"/>
      <c r="E3068" s="284"/>
      <c r="F3068" s="37"/>
      <c r="G3068" s="37"/>
      <c r="H3068" s="37"/>
      <c r="I3068" s="37"/>
      <c r="J3068" s="37"/>
      <c r="K3068" s="37"/>
      <c r="L3068" s="37"/>
    </row>
    <row r="3069" spans="1:12" s="56" customFormat="1" x14ac:dyDescent="0.25">
      <c r="A3069" s="54"/>
      <c r="B3069" s="55"/>
      <c r="C3069" s="55"/>
      <c r="D3069" s="283"/>
      <c r="E3069" s="284"/>
      <c r="F3069" s="37"/>
      <c r="G3069" s="37"/>
      <c r="H3069" s="37"/>
      <c r="I3069" s="37"/>
      <c r="J3069" s="37"/>
      <c r="K3069" s="37"/>
      <c r="L3069" s="37"/>
    </row>
    <row r="3070" spans="1:12" s="56" customFormat="1" x14ac:dyDescent="0.25">
      <c r="A3070" s="54"/>
      <c r="B3070" s="55"/>
      <c r="C3070" s="55"/>
      <c r="D3070" s="283"/>
      <c r="E3070" s="284"/>
      <c r="F3070" s="37"/>
      <c r="G3070" s="37"/>
      <c r="H3070" s="37"/>
      <c r="I3070" s="37"/>
      <c r="J3070" s="37"/>
      <c r="K3070" s="37"/>
      <c r="L3070" s="37"/>
    </row>
    <row r="3071" spans="1:12" s="56" customFormat="1" x14ac:dyDescent="0.25">
      <c r="A3071" s="54"/>
      <c r="B3071" s="55"/>
      <c r="C3071" s="55"/>
      <c r="D3071" s="283"/>
      <c r="E3071" s="284"/>
      <c r="F3071" s="37"/>
      <c r="G3071" s="37"/>
      <c r="H3071" s="37"/>
      <c r="I3071" s="37"/>
      <c r="J3071" s="37"/>
      <c r="K3071" s="37"/>
      <c r="L3071" s="37"/>
    </row>
    <row r="3072" spans="1:12" s="56" customFormat="1" x14ac:dyDescent="0.25">
      <c r="A3072" s="54"/>
      <c r="B3072" s="55"/>
      <c r="C3072" s="55"/>
      <c r="D3072" s="283"/>
      <c r="E3072" s="284"/>
      <c r="F3072" s="37"/>
      <c r="G3072" s="37"/>
      <c r="H3072" s="37"/>
      <c r="I3072" s="37"/>
      <c r="J3072" s="37"/>
      <c r="K3072" s="37"/>
      <c r="L3072" s="37"/>
    </row>
    <row r="3073" spans="1:12" s="56" customFormat="1" x14ac:dyDescent="0.25">
      <c r="A3073" s="54"/>
      <c r="B3073" s="55"/>
      <c r="C3073" s="55"/>
      <c r="D3073" s="283"/>
      <c r="E3073" s="284"/>
      <c r="F3073" s="37"/>
      <c r="G3073" s="37"/>
      <c r="H3073" s="37"/>
      <c r="I3073" s="37"/>
      <c r="J3073" s="37"/>
      <c r="K3073" s="37"/>
      <c r="L3073" s="37"/>
    </row>
    <row r="3074" spans="1:12" s="56" customFormat="1" x14ac:dyDescent="0.25">
      <c r="A3074" s="54"/>
      <c r="B3074" s="55"/>
      <c r="C3074" s="55"/>
      <c r="D3074" s="283"/>
      <c r="E3074" s="284"/>
      <c r="F3074" s="37"/>
      <c r="G3074" s="37"/>
      <c r="H3074" s="37"/>
      <c r="I3074" s="37"/>
      <c r="J3074" s="37"/>
      <c r="K3074" s="37"/>
      <c r="L3074" s="37"/>
    </row>
    <row r="3075" spans="1:12" s="56" customFormat="1" x14ac:dyDescent="0.25">
      <c r="A3075" s="54"/>
      <c r="B3075" s="55"/>
      <c r="C3075" s="55"/>
      <c r="D3075" s="283"/>
      <c r="E3075" s="284"/>
      <c r="F3075" s="37"/>
      <c r="G3075" s="37"/>
      <c r="H3075" s="37"/>
      <c r="I3075" s="37"/>
      <c r="J3075" s="37"/>
      <c r="K3075" s="37"/>
      <c r="L3075" s="37"/>
    </row>
    <row r="3076" spans="1:12" s="56" customFormat="1" x14ac:dyDescent="0.25">
      <c r="A3076" s="54"/>
      <c r="B3076" s="55"/>
      <c r="C3076" s="55"/>
      <c r="D3076" s="283"/>
      <c r="E3076" s="284"/>
      <c r="F3076" s="37"/>
      <c r="G3076" s="37"/>
      <c r="H3076" s="37"/>
      <c r="I3076" s="37"/>
      <c r="J3076" s="37"/>
      <c r="K3076" s="37"/>
      <c r="L3076" s="37"/>
    </row>
    <row r="3077" spans="1:12" s="56" customFormat="1" x14ac:dyDescent="0.25">
      <c r="A3077" s="54"/>
      <c r="B3077" s="55"/>
      <c r="C3077" s="55"/>
      <c r="D3077" s="283"/>
      <c r="E3077" s="284"/>
      <c r="F3077" s="37"/>
      <c r="G3077" s="37"/>
      <c r="H3077" s="37"/>
      <c r="I3077" s="37"/>
      <c r="J3077" s="37"/>
      <c r="K3077" s="37"/>
      <c r="L3077" s="37"/>
    </row>
    <row r="3078" spans="1:12" s="56" customFormat="1" x14ac:dyDescent="0.25">
      <c r="A3078" s="54"/>
      <c r="B3078" s="55"/>
      <c r="C3078" s="55"/>
      <c r="D3078" s="283"/>
      <c r="E3078" s="284"/>
      <c r="F3078" s="37"/>
      <c r="G3078" s="37"/>
      <c r="H3078" s="37"/>
      <c r="I3078" s="37"/>
      <c r="J3078" s="37"/>
      <c r="K3078" s="37"/>
      <c r="L3078" s="37"/>
    </row>
    <row r="3079" spans="1:12" s="56" customFormat="1" x14ac:dyDescent="0.25">
      <c r="A3079" s="54"/>
      <c r="B3079" s="55"/>
      <c r="C3079" s="55"/>
      <c r="D3079" s="283"/>
      <c r="E3079" s="284"/>
      <c r="F3079" s="37"/>
      <c r="G3079" s="37"/>
      <c r="H3079" s="37"/>
      <c r="I3079" s="37"/>
      <c r="J3079" s="37"/>
      <c r="K3079" s="37"/>
      <c r="L3079" s="37"/>
    </row>
    <row r="3080" spans="1:12" s="56" customFormat="1" x14ac:dyDescent="0.25">
      <c r="A3080" s="54"/>
      <c r="B3080" s="55"/>
      <c r="C3080" s="55"/>
      <c r="D3080" s="283"/>
      <c r="E3080" s="284"/>
      <c r="F3080" s="37"/>
      <c r="G3080" s="37"/>
      <c r="H3080" s="37"/>
      <c r="I3080" s="37"/>
      <c r="J3080" s="37"/>
      <c r="K3080" s="37"/>
      <c r="L3080" s="37"/>
    </row>
    <row r="3081" spans="1:12" s="56" customFormat="1" x14ac:dyDescent="0.25">
      <c r="A3081" s="54"/>
      <c r="B3081" s="55"/>
      <c r="C3081" s="55"/>
      <c r="D3081" s="283"/>
      <c r="E3081" s="284"/>
      <c r="F3081" s="37"/>
      <c r="G3081" s="37"/>
      <c r="H3081" s="37"/>
      <c r="I3081" s="37"/>
      <c r="J3081" s="37"/>
      <c r="K3081" s="37"/>
      <c r="L3081" s="37"/>
    </row>
    <row r="3082" spans="1:12" s="56" customFormat="1" x14ac:dyDescent="0.25">
      <c r="A3082" s="54"/>
      <c r="B3082" s="55"/>
      <c r="C3082" s="55"/>
      <c r="D3082" s="283"/>
      <c r="E3082" s="284"/>
      <c r="F3082" s="37"/>
      <c r="G3082" s="37"/>
      <c r="H3082" s="37"/>
      <c r="I3082" s="37"/>
      <c r="J3082" s="37"/>
      <c r="K3082" s="37"/>
      <c r="L3082" s="37"/>
    </row>
    <row r="3083" spans="1:12" s="56" customFormat="1" x14ac:dyDescent="0.25">
      <c r="A3083" s="54"/>
      <c r="B3083" s="55"/>
      <c r="C3083" s="55"/>
      <c r="D3083" s="283"/>
      <c r="E3083" s="284"/>
      <c r="F3083" s="37"/>
      <c r="G3083" s="37"/>
      <c r="H3083" s="37"/>
      <c r="I3083" s="37"/>
      <c r="J3083" s="37"/>
      <c r="K3083" s="37"/>
      <c r="L3083" s="37"/>
    </row>
    <row r="3084" spans="1:12" s="56" customFormat="1" x14ac:dyDescent="0.25">
      <c r="A3084" s="54"/>
      <c r="B3084" s="55"/>
      <c r="C3084" s="55"/>
      <c r="D3084" s="283"/>
      <c r="E3084" s="284"/>
      <c r="F3084" s="37"/>
      <c r="G3084" s="37"/>
      <c r="H3084" s="37"/>
      <c r="I3084" s="37"/>
      <c r="J3084" s="37"/>
      <c r="K3084" s="37"/>
      <c r="L3084" s="37"/>
    </row>
    <row r="3085" spans="1:12" s="56" customFormat="1" x14ac:dyDescent="0.25">
      <c r="A3085" s="54"/>
      <c r="B3085" s="55"/>
      <c r="C3085" s="55"/>
      <c r="D3085" s="283"/>
      <c r="E3085" s="284"/>
      <c r="F3085" s="37"/>
      <c r="G3085" s="37"/>
      <c r="H3085" s="37"/>
      <c r="I3085" s="37"/>
      <c r="J3085" s="37"/>
      <c r="K3085" s="37"/>
      <c r="L3085" s="37"/>
    </row>
    <row r="3086" spans="1:12" s="56" customFormat="1" x14ac:dyDescent="0.25">
      <c r="A3086" s="54"/>
      <c r="B3086" s="55"/>
      <c r="C3086" s="55"/>
      <c r="D3086" s="283"/>
      <c r="E3086" s="284"/>
      <c r="F3086" s="37"/>
      <c r="G3086" s="37"/>
      <c r="H3086" s="37"/>
      <c r="I3086" s="37"/>
      <c r="J3086" s="37"/>
      <c r="K3086" s="37"/>
      <c r="L3086" s="37"/>
    </row>
    <row r="3087" spans="1:12" s="56" customFormat="1" x14ac:dyDescent="0.25">
      <c r="A3087" s="54"/>
      <c r="B3087" s="55"/>
      <c r="C3087" s="55"/>
      <c r="D3087" s="283"/>
      <c r="E3087" s="284"/>
      <c r="F3087" s="37"/>
      <c r="G3087" s="37"/>
      <c r="H3087" s="37"/>
      <c r="I3087" s="37"/>
      <c r="J3087" s="37"/>
      <c r="K3087" s="37"/>
      <c r="L3087" s="37"/>
    </row>
    <row r="3088" spans="1:12" s="56" customFormat="1" x14ac:dyDescent="0.25">
      <c r="A3088" s="54"/>
      <c r="B3088" s="55"/>
      <c r="C3088" s="55"/>
      <c r="D3088" s="283"/>
      <c r="E3088" s="284"/>
      <c r="F3088" s="37"/>
      <c r="G3088" s="37"/>
      <c r="H3088" s="37"/>
      <c r="I3088" s="37"/>
      <c r="J3088" s="37"/>
      <c r="K3088" s="37"/>
      <c r="L3088" s="37"/>
    </row>
    <row r="3089" spans="1:12" s="56" customFormat="1" x14ac:dyDescent="0.25">
      <c r="A3089" s="54"/>
      <c r="B3089" s="55"/>
      <c r="C3089" s="55"/>
      <c r="D3089" s="283"/>
      <c r="E3089" s="284"/>
      <c r="F3089" s="37"/>
      <c r="G3089" s="37"/>
      <c r="H3089" s="37"/>
      <c r="I3089" s="37"/>
      <c r="J3089" s="37"/>
      <c r="K3089" s="37"/>
      <c r="L3089" s="37"/>
    </row>
    <row r="3090" spans="1:12" s="56" customFormat="1" x14ac:dyDescent="0.25">
      <c r="A3090" s="54"/>
      <c r="B3090" s="55"/>
      <c r="C3090" s="55"/>
      <c r="D3090" s="283"/>
      <c r="E3090" s="284"/>
      <c r="F3090" s="37"/>
      <c r="G3090" s="37"/>
      <c r="H3090" s="37"/>
      <c r="I3090" s="37"/>
      <c r="J3090" s="37"/>
      <c r="K3090" s="37"/>
      <c r="L3090" s="37"/>
    </row>
    <row r="3091" spans="1:12" s="56" customFormat="1" x14ac:dyDescent="0.25">
      <c r="A3091" s="54"/>
      <c r="B3091" s="55"/>
      <c r="C3091" s="55"/>
      <c r="D3091" s="283"/>
      <c r="E3091" s="284"/>
      <c r="F3091" s="37"/>
      <c r="G3091" s="37"/>
      <c r="H3091" s="37"/>
      <c r="I3091" s="37"/>
      <c r="J3091" s="37"/>
      <c r="K3091" s="37"/>
      <c r="L3091" s="37"/>
    </row>
    <row r="3092" spans="1:12" s="56" customFormat="1" x14ac:dyDescent="0.25">
      <c r="A3092" s="54"/>
      <c r="B3092" s="55"/>
      <c r="C3092" s="55"/>
      <c r="D3092" s="283"/>
      <c r="E3092" s="284"/>
      <c r="F3092" s="37"/>
      <c r="G3092" s="37"/>
      <c r="H3092" s="37"/>
      <c r="I3092" s="37"/>
      <c r="J3092" s="37"/>
      <c r="K3092" s="37"/>
      <c r="L3092" s="37"/>
    </row>
    <row r="3093" spans="1:12" s="56" customFormat="1" x14ac:dyDescent="0.25">
      <c r="A3093" s="54"/>
      <c r="B3093" s="55"/>
      <c r="C3093" s="55"/>
      <c r="D3093" s="283"/>
      <c r="E3093" s="284"/>
      <c r="F3093" s="37"/>
      <c r="G3093" s="37"/>
      <c r="H3093" s="37"/>
      <c r="I3093" s="37"/>
      <c r="J3093" s="37"/>
      <c r="K3093" s="37"/>
      <c r="L3093" s="37"/>
    </row>
    <row r="3094" spans="1:12" s="56" customFormat="1" x14ac:dyDescent="0.25">
      <c r="A3094" s="54"/>
      <c r="B3094" s="55"/>
      <c r="C3094" s="55"/>
      <c r="D3094" s="283"/>
      <c r="E3094" s="284"/>
      <c r="F3094" s="37"/>
      <c r="G3094" s="37"/>
      <c r="H3094" s="37"/>
      <c r="I3094" s="37"/>
      <c r="J3094" s="37"/>
      <c r="K3094" s="37"/>
      <c r="L3094" s="37"/>
    </row>
    <row r="3095" spans="1:12" s="56" customFormat="1" x14ac:dyDescent="0.25">
      <c r="A3095" s="54"/>
      <c r="B3095" s="55"/>
      <c r="C3095" s="55"/>
      <c r="D3095" s="283"/>
      <c r="E3095" s="284"/>
      <c r="F3095" s="37"/>
      <c r="G3095" s="37"/>
      <c r="H3095" s="37"/>
      <c r="I3095" s="37"/>
      <c r="J3095" s="37"/>
      <c r="K3095" s="37"/>
      <c r="L3095" s="37"/>
    </row>
    <row r="3096" spans="1:12" s="56" customFormat="1" x14ac:dyDescent="0.25">
      <c r="A3096" s="54"/>
      <c r="B3096" s="55"/>
      <c r="C3096" s="55"/>
      <c r="D3096" s="283"/>
      <c r="E3096" s="284"/>
      <c r="F3096" s="37"/>
      <c r="G3096" s="37"/>
      <c r="H3096" s="37"/>
      <c r="I3096" s="37"/>
      <c r="J3096" s="37"/>
      <c r="K3096" s="37"/>
      <c r="L3096" s="37"/>
    </row>
    <row r="3097" spans="1:12" s="56" customFormat="1" x14ac:dyDescent="0.25">
      <c r="A3097" s="54"/>
      <c r="B3097" s="55"/>
      <c r="C3097" s="55"/>
      <c r="D3097" s="283"/>
      <c r="E3097" s="284"/>
      <c r="F3097" s="37"/>
      <c r="G3097" s="37"/>
      <c r="H3097" s="37"/>
      <c r="I3097" s="37"/>
      <c r="J3097" s="37"/>
      <c r="K3097" s="37"/>
      <c r="L3097" s="37"/>
    </row>
    <row r="3098" spans="1:12" s="56" customFormat="1" x14ac:dyDescent="0.25">
      <c r="A3098" s="54"/>
      <c r="B3098" s="55"/>
      <c r="C3098" s="55"/>
      <c r="D3098" s="283"/>
      <c r="E3098" s="284"/>
      <c r="F3098" s="37"/>
      <c r="G3098" s="37"/>
      <c r="H3098" s="37"/>
      <c r="I3098" s="37"/>
      <c r="J3098" s="37"/>
      <c r="K3098" s="37"/>
      <c r="L3098" s="37"/>
    </row>
    <row r="3099" spans="1:12" s="56" customFormat="1" x14ac:dyDescent="0.25">
      <c r="A3099" s="54"/>
      <c r="B3099" s="55"/>
      <c r="C3099" s="55"/>
      <c r="D3099" s="283"/>
      <c r="E3099" s="284"/>
      <c r="F3099" s="37"/>
      <c r="G3099" s="37"/>
      <c r="H3099" s="37"/>
      <c r="I3099" s="37"/>
      <c r="J3099" s="37"/>
      <c r="K3099" s="37"/>
      <c r="L3099" s="37"/>
    </row>
    <row r="3100" spans="1:12" s="56" customFormat="1" x14ac:dyDescent="0.25">
      <c r="A3100" s="54"/>
      <c r="B3100" s="55"/>
      <c r="C3100" s="55"/>
      <c r="D3100" s="283"/>
      <c r="E3100" s="284"/>
      <c r="F3100" s="37"/>
      <c r="G3100" s="37"/>
      <c r="H3100" s="37"/>
      <c r="I3100" s="37"/>
      <c r="J3100" s="37"/>
      <c r="K3100" s="37"/>
      <c r="L3100" s="37"/>
    </row>
    <row r="3101" spans="1:12" s="56" customFormat="1" x14ac:dyDescent="0.25">
      <c r="A3101" s="54"/>
      <c r="B3101" s="55"/>
      <c r="C3101" s="55"/>
      <c r="D3101" s="283"/>
      <c r="E3101" s="284"/>
      <c r="F3101" s="37"/>
      <c r="G3101" s="37"/>
      <c r="H3101" s="37"/>
      <c r="I3101" s="37"/>
      <c r="J3101" s="37"/>
      <c r="K3101" s="37"/>
      <c r="L3101" s="37"/>
    </row>
    <row r="3102" spans="1:12" s="56" customFormat="1" x14ac:dyDescent="0.25">
      <c r="A3102" s="54"/>
      <c r="B3102" s="55"/>
      <c r="C3102" s="55"/>
      <c r="D3102" s="283"/>
      <c r="E3102" s="284"/>
      <c r="F3102" s="37"/>
      <c r="G3102" s="37"/>
      <c r="H3102" s="37"/>
      <c r="I3102" s="37"/>
      <c r="J3102" s="37"/>
      <c r="K3102" s="37"/>
      <c r="L3102" s="37"/>
    </row>
    <row r="3103" spans="1:12" s="56" customFormat="1" x14ac:dyDescent="0.25">
      <c r="A3103" s="54"/>
      <c r="B3103" s="55"/>
      <c r="C3103" s="55"/>
      <c r="D3103" s="283"/>
      <c r="E3103" s="284"/>
      <c r="F3103" s="37"/>
      <c r="G3103" s="37"/>
      <c r="H3103" s="37"/>
      <c r="I3103" s="37"/>
      <c r="J3103" s="37"/>
      <c r="K3103" s="37"/>
      <c r="L3103" s="37"/>
    </row>
    <row r="3104" spans="1:12" s="56" customFormat="1" x14ac:dyDescent="0.25">
      <c r="A3104" s="54"/>
      <c r="B3104" s="55"/>
      <c r="C3104" s="55"/>
      <c r="D3104" s="283"/>
      <c r="E3104" s="284"/>
      <c r="F3104" s="37"/>
      <c r="G3104" s="37"/>
      <c r="H3104" s="37"/>
      <c r="I3104" s="37"/>
      <c r="J3104" s="37"/>
      <c r="K3104" s="37"/>
      <c r="L3104" s="37"/>
    </row>
    <row r="3105" spans="1:12" s="56" customFormat="1" x14ac:dyDescent="0.25">
      <c r="A3105" s="54"/>
      <c r="B3105" s="55"/>
      <c r="C3105" s="55"/>
      <c r="D3105" s="283"/>
      <c r="E3105" s="284"/>
      <c r="F3105" s="37"/>
      <c r="G3105" s="37"/>
      <c r="H3105" s="37"/>
      <c r="I3105" s="37"/>
      <c r="J3105" s="37"/>
      <c r="K3105" s="37"/>
      <c r="L3105" s="37"/>
    </row>
    <row r="3106" spans="1:12" s="56" customFormat="1" x14ac:dyDescent="0.25">
      <c r="A3106" s="54"/>
      <c r="B3106" s="55"/>
      <c r="C3106" s="55"/>
      <c r="D3106" s="283"/>
      <c r="E3106" s="284"/>
      <c r="F3106" s="37"/>
      <c r="G3106" s="37"/>
      <c r="H3106" s="37"/>
      <c r="I3106" s="37"/>
      <c r="J3106" s="37"/>
      <c r="K3106" s="37"/>
      <c r="L3106" s="37"/>
    </row>
    <row r="3107" spans="1:12" s="56" customFormat="1" x14ac:dyDescent="0.25">
      <c r="A3107" s="54"/>
      <c r="B3107" s="55"/>
      <c r="C3107" s="55"/>
      <c r="D3107" s="283"/>
      <c r="E3107" s="284"/>
      <c r="F3107" s="37"/>
      <c r="G3107" s="37"/>
      <c r="H3107" s="37"/>
      <c r="I3107" s="37"/>
      <c r="J3107" s="37"/>
      <c r="K3107" s="37"/>
      <c r="L3107" s="37"/>
    </row>
    <row r="3108" spans="1:12" s="56" customFormat="1" x14ac:dyDescent="0.25">
      <c r="A3108" s="54"/>
      <c r="B3108" s="55"/>
      <c r="C3108" s="55"/>
      <c r="D3108" s="283"/>
      <c r="E3108" s="284"/>
      <c r="F3108" s="37"/>
      <c r="G3108" s="37"/>
      <c r="H3108" s="37"/>
      <c r="I3108" s="37"/>
      <c r="J3108" s="37"/>
      <c r="K3108" s="37"/>
      <c r="L3108" s="37"/>
    </row>
    <row r="3109" spans="1:12" s="56" customFormat="1" x14ac:dyDescent="0.25">
      <c r="A3109" s="54"/>
      <c r="B3109" s="55"/>
      <c r="C3109" s="55"/>
      <c r="D3109" s="283"/>
      <c r="E3109" s="284"/>
      <c r="F3109" s="37"/>
      <c r="G3109" s="37"/>
      <c r="H3109" s="37"/>
      <c r="I3109" s="37"/>
      <c r="J3109" s="37"/>
      <c r="K3109" s="37"/>
      <c r="L3109" s="37"/>
    </row>
    <row r="3110" spans="1:12" s="56" customFormat="1" x14ac:dyDescent="0.25">
      <c r="A3110" s="54"/>
      <c r="B3110" s="55"/>
      <c r="C3110" s="55"/>
      <c r="D3110" s="283"/>
      <c r="E3110" s="284"/>
      <c r="F3110" s="37"/>
      <c r="G3110" s="37"/>
      <c r="H3110" s="37"/>
      <c r="I3110" s="37"/>
      <c r="J3110" s="37"/>
      <c r="K3110" s="37"/>
      <c r="L3110" s="37"/>
    </row>
    <row r="3111" spans="1:12" s="56" customFormat="1" x14ac:dyDescent="0.25">
      <c r="A3111" s="54"/>
      <c r="B3111" s="55"/>
      <c r="C3111" s="55"/>
      <c r="D3111" s="283"/>
      <c r="E3111" s="284"/>
      <c r="F3111" s="37"/>
      <c r="G3111" s="37"/>
      <c r="H3111" s="37"/>
      <c r="I3111" s="37"/>
      <c r="J3111" s="37"/>
      <c r="K3111" s="37"/>
      <c r="L3111" s="37"/>
    </row>
    <row r="3112" spans="1:12" s="56" customFormat="1" x14ac:dyDescent="0.25">
      <c r="A3112" s="54"/>
      <c r="B3112" s="55"/>
      <c r="C3112" s="55"/>
      <c r="D3112" s="283"/>
      <c r="E3112" s="284"/>
      <c r="F3112" s="37"/>
      <c r="G3112" s="37"/>
      <c r="H3112" s="37"/>
      <c r="I3112" s="37"/>
      <c r="J3112" s="37"/>
      <c r="K3112" s="37"/>
      <c r="L3112" s="37"/>
    </row>
    <row r="3113" spans="1:12" s="56" customFormat="1" x14ac:dyDescent="0.25">
      <c r="A3113" s="54"/>
      <c r="B3113" s="55"/>
      <c r="C3113" s="55"/>
      <c r="D3113" s="283"/>
      <c r="E3113" s="284"/>
      <c r="F3113" s="37"/>
      <c r="G3113" s="37"/>
      <c r="H3113" s="37"/>
      <c r="I3113" s="37"/>
      <c r="J3113" s="37"/>
      <c r="K3113" s="37"/>
      <c r="L3113" s="37"/>
    </row>
    <row r="3114" spans="1:12" s="56" customFormat="1" x14ac:dyDescent="0.25">
      <c r="A3114" s="54"/>
      <c r="B3114" s="55"/>
      <c r="C3114" s="55"/>
      <c r="D3114" s="283"/>
      <c r="E3114" s="284"/>
      <c r="F3114" s="37"/>
      <c r="G3114" s="37"/>
      <c r="H3114" s="37"/>
      <c r="I3114" s="37"/>
      <c r="J3114" s="37"/>
      <c r="K3114" s="37"/>
      <c r="L3114" s="37"/>
    </row>
    <row r="3115" spans="1:12" s="56" customFormat="1" x14ac:dyDescent="0.25">
      <c r="A3115" s="54"/>
      <c r="B3115" s="55"/>
      <c r="C3115" s="55"/>
      <c r="D3115" s="283"/>
      <c r="E3115" s="284"/>
      <c r="F3115" s="37"/>
      <c r="G3115" s="37"/>
      <c r="H3115" s="37"/>
      <c r="I3115" s="37"/>
      <c r="J3115" s="37"/>
      <c r="K3115" s="37"/>
      <c r="L3115" s="37"/>
    </row>
    <row r="3116" spans="1:12" s="56" customFormat="1" x14ac:dyDescent="0.25">
      <c r="A3116" s="54"/>
      <c r="B3116" s="55"/>
      <c r="C3116" s="55"/>
      <c r="D3116" s="283"/>
      <c r="E3116" s="284"/>
      <c r="F3116" s="37"/>
      <c r="G3116" s="37"/>
      <c r="H3116" s="37"/>
      <c r="I3116" s="37"/>
      <c r="J3116" s="37"/>
      <c r="K3116" s="37"/>
      <c r="L3116" s="37"/>
    </row>
    <row r="3117" spans="1:12" s="56" customFormat="1" x14ac:dyDescent="0.25">
      <c r="A3117" s="54"/>
      <c r="B3117" s="55"/>
      <c r="C3117" s="55"/>
      <c r="D3117" s="283"/>
      <c r="E3117" s="284"/>
      <c r="F3117" s="37"/>
      <c r="G3117" s="37"/>
      <c r="H3117" s="37"/>
      <c r="I3117" s="37"/>
      <c r="J3117" s="37"/>
      <c r="K3117" s="37"/>
      <c r="L3117" s="37"/>
    </row>
    <row r="3118" spans="1:12" s="56" customFormat="1" x14ac:dyDescent="0.25">
      <c r="A3118" s="54"/>
      <c r="B3118" s="55"/>
      <c r="C3118" s="55"/>
      <c r="D3118" s="283"/>
      <c r="E3118" s="284"/>
      <c r="F3118" s="37"/>
      <c r="G3118" s="37"/>
      <c r="H3118" s="37"/>
      <c r="I3118" s="37"/>
      <c r="J3118" s="37"/>
      <c r="K3118" s="37"/>
      <c r="L3118" s="37"/>
    </row>
    <row r="3119" spans="1:12" s="56" customFormat="1" x14ac:dyDescent="0.25">
      <c r="A3119" s="54"/>
      <c r="B3119" s="55"/>
      <c r="C3119" s="55"/>
      <c r="D3119" s="283"/>
      <c r="E3119" s="284"/>
      <c r="F3119" s="37"/>
      <c r="G3119" s="37"/>
      <c r="H3119" s="37"/>
      <c r="I3119" s="37"/>
      <c r="J3119" s="37"/>
      <c r="K3119" s="37"/>
      <c r="L3119" s="37"/>
    </row>
    <row r="3120" spans="1:12" s="56" customFormat="1" x14ac:dyDescent="0.25">
      <c r="A3120" s="54"/>
      <c r="B3120" s="55"/>
      <c r="C3120" s="55"/>
      <c r="D3120" s="283"/>
      <c r="E3120" s="284"/>
      <c r="F3120" s="37"/>
      <c r="G3120" s="37"/>
      <c r="H3120" s="37"/>
      <c r="I3120" s="37"/>
      <c r="J3120" s="37"/>
      <c r="K3120" s="37"/>
      <c r="L3120" s="37"/>
    </row>
    <row r="3121" spans="1:12" s="56" customFormat="1" x14ac:dyDescent="0.25">
      <c r="A3121" s="54"/>
      <c r="B3121" s="55"/>
      <c r="C3121" s="55"/>
      <c r="D3121" s="283"/>
      <c r="E3121" s="284"/>
      <c r="F3121" s="37"/>
      <c r="G3121" s="37"/>
      <c r="H3121" s="37"/>
      <c r="I3121" s="37"/>
      <c r="J3121" s="37"/>
      <c r="K3121" s="37"/>
      <c r="L3121" s="37"/>
    </row>
    <row r="3122" spans="1:12" s="56" customFormat="1" x14ac:dyDescent="0.25">
      <c r="A3122" s="54"/>
      <c r="B3122" s="55"/>
      <c r="C3122" s="55"/>
      <c r="D3122" s="283"/>
      <c r="E3122" s="284"/>
      <c r="F3122" s="37"/>
      <c r="G3122" s="37"/>
      <c r="H3122" s="37"/>
      <c r="I3122" s="37"/>
      <c r="J3122" s="37"/>
      <c r="K3122" s="37"/>
      <c r="L3122" s="37"/>
    </row>
    <row r="3123" spans="1:12" s="56" customFormat="1" x14ac:dyDescent="0.25">
      <c r="A3123" s="54"/>
      <c r="B3123" s="55"/>
      <c r="C3123" s="55"/>
      <c r="D3123" s="283"/>
      <c r="E3123" s="284"/>
      <c r="F3123" s="37"/>
      <c r="G3123" s="37"/>
      <c r="H3123" s="37"/>
      <c r="I3123" s="37"/>
      <c r="J3123" s="37"/>
      <c r="K3123" s="37"/>
      <c r="L3123" s="37"/>
    </row>
    <row r="3124" spans="1:12" s="56" customFormat="1" x14ac:dyDescent="0.25">
      <c r="A3124" s="54"/>
      <c r="B3124" s="55"/>
      <c r="C3124" s="55"/>
      <c r="D3124" s="283"/>
      <c r="E3124" s="284"/>
      <c r="F3124" s="37"/>
      <c r="G3124" s="37"/>
      <c r="H3124" s="37"/>
      <c r="I3124" s="37"/>
      <c r="J3124" s="37"/>
      <c r="K3124" s="37"/>
      <c r="L3124" s="37"/>
    </row>
    <row r="3125" spans="1:12" s="56" customFormat="1" x14ac:dyDescent="0.25">
      <c r="A3125" s="54"/>
      <c r="B3125" s="55"/>
      <c r="C3125" s="55"/>
      <c r="D3125" s="283"/>
      <c r="E3125" s="284"/>
      <c r="F3125" s="37"/>
      <c r="G3125" s="37"/>
      <c r="H3125" s="37"/>
      <c r="I3125" s="37"/>
      <c r="J3125" s="37"/>
      <c r="K3125" s="37"/>
      <c r="L3125" s="37"/>
    </row>
    <row r="3126" spans="1:12" s="56" customFormat="1" x14ac:dyDescent="0.25">
      <c r="A3126" s="54"/>
      <c r="B3126" s="55"/>
      <c r="C3126" s="55"/>
      <c r="D3126" s="283"/>
      <c r="E3126" s="284"/>
      <c r="F3126" s="37"/>
      <c r="G3126" s="37"/>
      <c r="H3126" s="37"/>
      <c r="I3126" s="37"/>
      <c r="J3126" s="37"/>
      <c r="K3126" s="37"/>
      <c r="L3126" s="37"/>
    </row>
    <row r="3127" spans="1:12" s="56" customFormat="1" x14ac:dyDescent="0.25">
      <c r="A3127" s="54"/>
      <c r="B3127" s="55"/>
      <c r="C3127" s="55"/>
      <c r="D3127" s="283"/>
      <c r="E3127" s="284"/>
      <c r="F3127" s="37"/>
      <c r="G3127" s="37"/>
      <c r="H3127" s="37"/>
      <c r="I3127" s="37"/>
      <c r="J3127" s="37"/>
      <c r="K3127" s="37"/>
      <c r="L3127" s="37"/>
    </row>
    <row r="3128" spans="1:12" s="56" customFormat="1" x14ac:dyDescent="0.25">
      <c r="A3128" s="54"/>
      <c r="B3128" s="55"/>
      <c r="C3128" s="55"/>
      <c r="D3128" s="283"/>
      <c r="E3128" s="284"/>
      <c r="F3128" s="37"/>
      <c r="G3128" s="37"/>
      <c r="H3128" s="37"/>
      <c r="I3128" s="37"/>
      <c r="J3128" s="37"/>
      <c r="K3128" s="37"/>
      <c r="L3128" s="37"/>
    </row>
    <row r="3129" spans="1:12" s="56" customFormat="1" x14ac:dyDescent="0.25">
      <c r="A3129" s="54"/>
      <c r="B3129" s="55"/>
      <c r="C3129" s="55"/>
      <c r="D3129" s="283"/>
      <c r="E3129" s="284"/>
      <c r="F3129" s="37"/>
      <c r="G3129" s="37"/>
      <c r="H3129" s="37"/>
      <c r="I3129" s="37"/>
      <c r="J3129" s="37"/>
      <c r="K3129" s="37"/>
      <c r="L3129" s="37"/>
    </row>
    <row r="3130" spans="1:12" s="56" customFormat="1" x14ac:dyDescent="0.25">
      <c r="A3130" s="54"/>
      <c r="B3130" s="55"/>
      <c r="C3130" s="55"/>
      <c r="D3130" s="283"/>
      <c r="E3130" s="284"/>
      <c r="F3130" s="37"/>
      <c r="G3130" s="37"/>
      <c r="H3130" s="37"/>
      <c r="I3130" s="37"/>
      <c r="J3130" s="37"/>
      <c r="K3130" s="37"/>
      <c r="L3130" s="37"/>
    </row>
    <row r="3131" spans="1:12" s="56" customFormat="1" x14ac:dyDescent="0.25">
      <c r="A3131" s="54"/>
      <c r="B3131" s="55"/>
      <c r="C3131" s="55"/>
      <c r="D3131" s="283"/>
      <c r="E3131" s="284"/>
      <c r="F3131" s="37"/>
      <c r="G3131" s="37"/>
      <c r="H3131" s="37"/>
      <c r="I3131" s="37"/>
      <c r="J3131" s="37"/>
      <c r="K3131" s="37"/>
      <c r="L3131" s="37"/>
    </row>
    <row r="3132" spans="1:12" s="56" customFormat="1" x14ac:dyDescent="0.25">
      <c r="A3132" s="54"/>
      <c r="B3132" s="55"/>
      <c r="C3132" s="55"/>
      <c r="D3132" s="283"/>
      <c r="E3132" s="284"/>
      <c r="F3132" s="37"/>
      <c r="G3132" s="37"/>
      <c r="H3132" s="37"/>
      <c r="I3132" s="37"/>
      <c r="J3132" s="37"/>
      <c r="K3132" s="37"/>
      <c r="L3132" s="37"/>
    </row>
    <row r="3133" spans="1:12" s="56" customFormat="1" x14ac:dyDescent="0.25">
      <c r="A3133" s="54"/>
      <c r="B3133" s="55"/>
      <c r="C3133" s="55"/>
      <c r="D3133" s="283"/>
      <c r="E3133" s="284"/>
      <c r="F3133" s="37"/>
      <c r="G3133" s="37"/>
      <c r="H3133" s="37"/>
      <c r="I3133" s="37"/>
      <c r="J3133" s="37"/>
      <c r="K3133" s="37"/>
      <c r="L3133" s="37"/>
    </row>
    <row r="3134" spans="1:12" s="56" customFormat="1" x14ac:dyDescent="0.25">
      <c r="A3134" s="54"/>
      <c r="B3134" s="55"/>
      <c r="C3134" s="55"/>
      <c r="D3134" s="283"/>
      <c r="E3134" s="284"/>
      <c r="F3134" s="37"/>
      <c r="G3134" s="37"/>
      <c r="H3134" s="37"/>
      <c r="I3134" s="37"/>
      <c r="J3134" s="37"/>
      <c r="K3134" s="37"/>
      <c r="L3134" s="37"/>
    </row>
    <row r="3135" spans="1:12" s="56" customFormat="1" x14ac:dyDescent="0.25">
      <c r="A3135" s="54"/>
      <c r="B3135" s="55"/>
      <c r="C3135" s="55"/>
      <c r="D3135" s="283"/>
      <c r="E3135" s="284"/>
      <c r="F3135" s="37"/>
      <c r="G3135" s="37"/>
      <c r="H3135" s="37"/>
      <c r="I3135" s="37"/>
      <c r="J3135" s="37"/>
      <c r="K3135" s="37"/>
      <c r="L3135" s="37"/>
    </row>
    <row r="3136" spans="1:12" s="56" customFormat="1" x14ac:dyDescent="0.25">
      <c r="A3136" s="54"/>
      <c r="B3136" s="55"/>
      <c r="C3136" s="55"/>
      <c r="D3136" s="283"/>
      <c r="E3136" s="284"/>
      <c r="F3136" s="37"/>
      <c r="G3136" s="37"/>
      <c r="H3136" s="37"/>
      <c r="I3136" s="37"/>
      <c r="J3136" s="37"/>
      <c r="K3136" s="37"/>
      <c r="L3136" s="37"/>
    </row>
    <row r="3137" spans="1:12" s="56" customFormat="1" x14ac:dyDescent="0.25">
      <c r="A3137" s="54"/>
      <c r="B3137" s="55"/>
      <c r="C3137" s="55"/>
      <c r="D3137" s="283"/>
      <c r="E3137" s="284"/>
      <c r="F3137" s="37"/>
      <c r="G3137" s="37"/>
      <c r="H3137" s="37"/>
      <c r="I3137" s="37"/>
      <c r="J3137" s="37"/>
      <c r="K3137" s="37"/>
      <c r="L3137" s="37"/>
    </row>
    <row r="3138" spans="1:12" s="56" customFormat="1" x14ac:dyDescent="0.25">
      <c r="A3138" s="54"/>
      <c r="B3138" s="55"/>
      <c r="C3138" s="55"/>
      <c r="D3138" s="283"/>
      <c r="E3138" s="284"/>
      <c r="F3138" s="37"/>
      <c r="G3138" s="37"/>
      <c r="H3138" s="37"/>
      <c r="I3138" s="37"/>
      <c r="J3138" s="37"/>
      <c r="K3138" s="37"/>
      <c r="L3138" s="37"/>
    </row>
    <row r="3139" spans="1:12" s="56" customFormat="1" x14ac:dyDescent="0.25">
      <c r="A3139" s="54"/>
      <c r="B3139" s="55"/>
      <c r="C3139" s="55"/>
      <c r="D3139" s="283"/>
      <c r="E3139" s="284"/>
      <c r="F3139" s="37"/>
      <c r="G3139" s="37"/>
      <c r="H3139" s="37"/>
      <c r="I3139" s="37"/>
      <c r="J3139" s="37"/>
      <c r="K3139" s="37"/>
      <c r="L3139" s="37"/>
    </row>
    <row r="3140" spans="1:12" s="56" customFormat="1" x14ac:dyDescent="0.25">
      <c r="A3140" s="54"/>
      <c r="B3140" s="55"/>
      <c r="C3140" s="55"/>
      <c r="D3140" s="283"/>
      <c r="E3140" s="284"/>
      <c r="F3140" s="37"/>
      <c r="G3140" s="37"/>
      <c r="H3140" s="37"/>
      <c r="I3140" s="37"/>
      <c r="J3140" s="37"/>
      <c r="K3140" s="37"/>
      <c r="L3140" s="37"/>
    </row>
    <row r="3141" spans="1:12" s="56" customFormat="1" x14ac:dyDescent="0.25">
      <c r="A3141" s="54"/>
      <c r="B3141" s="55"/>
      <c r="C3141" s="55"/>
      <c r="D3141" s="283"/>
      <c r="E3141" s="284"/>
      <c r="F3141" s="37"/>
      <c r="G3141" s="37"/>
      <c r="H3141" s="37"/>
      <c r="I3141" s="37"/>
      <c r="J3141" s="37"/>
      <c r="K3141" s="37"/>
      <c r="L3141" s="37"/>
    </row>
    <row r="3142" spans="1:12" s="56" customFormat="1" x14ac:dyDescent="0.25">
      <c r="A3142" s="54"/>
      <c r="B3142" s="55"/>
      <c r="C3142" s="55"/>
      <c r="D3142" s="283"/>
      <c r="E3142" s="284"/>
      <c r="F3142" s="37"/>
      <c r="G3142" s="37"/>
      <c r="H3142" s="37"/>
      <c r="I3142" s="37"/>
      <c r="J3142" s="37"/>
      <c r="K3142" s="37"/>
      <c r="L3142" s="37"/>
    </row>
    <row r="3143" spans="1:12" s="56" customFormat="1" x14ac:dyDescent="0.25">
      <c r="A3143" s="54"/>
      <c r="B3143" s="55"/>
      <c r="C3143" s="55"/>
      <c r="D3143" s="283"/>
      <c r="E3143" s="284"/>
      <c r="F3143" s="37"/>
      <c r="G3143" s="37"/>
      <c r="H3143" s="37"/>
      <c r="I3143" s="37"/>
      <c r="J3143" s="37"/>
      <c r="K3143" s="37"/>
      <c r="L3143" s="37"/>
    </row>
    <row r="3144" spans="1:12" s="56" customFormat="1" x14ac:dyDescent="0.25">
      <c r="A3144" s="54"/>
      <c r="B3144" s="55"/>
      <c r="C3144" s="55"/>
      <c r="D3144" s="283"/>
      <c r="E3144" s="284"/>
      <c r="F3144" s="37"/>
      <c r="G3144" s="37"/>
      <c r="H3144" s="37"/>
      <c r="I3144" s="37"/>
      <c r="J3144" s="37"/>
      <c r="K3144" s="37"/>
      <c r="L3144" s="37"/>
    </row>
    <row r="3145" spans="1:12" s="56" customFormat="1" x14ac:dyDescent="0.25">
      <c r="A3145" s="54"/>
      <c r="B3145" s="55"/>
      <c r="C3145" s="55"/>
      <c r="D3145" s="283"/>
      <c r="E3145" s="284"/>
      <c r="F3145" s="37"/>
      <c r="G3145" s="37"/>
      <c r="H3145" s="37"/>
      <c r="I3145" s="37"/>
      <c r="J3145" s="37"/>
      <c r="K3145" s="37"/>
      <c r="L3145" s="37"/>
    </row>
    <row r="3146" spans="1:12" s="56" customFormat="1" x14ac:dyDescent="0.25">
      <c r="A3146" s="54"/>
      <c r="B3146" s="55"/>
      <c r="C3146" s="55"/>
      <c r="D3146" s="283"/>
      <c r="E3146" s="284"/>
      <c r="F3146" s="37"/>
      <c r="G3146" s="37"/>
      <c r="H3146" s="37"/>
      <c r="I3146" s="37"/>
      <c r="J3146" s="37"/>
      <c r="K3146" s="37"/>
      <c r="L3146" s="37"/>
    </row>
    <row r="3147" spans="1:12" s="56" customFormat="1" x14ac:dyDescent="0.25">
      <c r="A3147" s="54"/>
      <c r="B3147" s="55"/>
      <c r="C3147" s="55"/>
      <c r="D3147" s="283"/>
      <c r="E3147" s="284"/>
      <c r="F3147" s="37"/>
      <c r="G3147" s="37"/>
      <c r="H3147" s="37"/>
      <c r="I3147" s="37"/>
      <c r="J3147" s="37"/>
      <c r="K3147" s="37"/>
      <c r="L3147" s="37"/>
    </row>
    <row r="3148" spans="1:12" s="56" customFormat="1" x14ac:dyDescent="0.25">
      <c r="A3148" s="54"/>
      <c r="B3148" s="55"/>
      <c r="C3148" s="55"/>
      <c r="D3148" s="283"/>
      <c r="E3148" s="284"/>
      <c r="F3148" s="37"/>
      <c r="G3148" s="37"/>
      <c r="H3148" s="37"/>
      <c r="I3148" s="37"/>
      <c r="J3148" s="37"/>
      <c r="K3148" s="37"/>
      <c r="L3148" s="37"/>
    </row>
    <row r="3149" spans="1:12" s="56" customFormat="1" x14ac:dyDescent="0.25">
      <c r="A3149" s="54"/>
      <c r="B3149" s="55"/>
      <c r="C3149" s="55"/>
      <c r="D3149" s="283"/>
      <c r="E3149" s="284"/>
      <c r="F3149" s="37"/>
      <c r="G3149" s="37"/>
      <c r="H3149" s="37"/>
      <c r="I3149" s="37"/>
      <c r="J3149" s="37"/>
      <c r="K3149" s="37"/>
      <c r="L3149" s="37"/>
    </row>
    <row r="3150" spans="1:12" s="56" customFormat="1" x14ac:dyDescent="0.25">
      <c r="A3150" s="54"/>
      <c r="B3150" s="55"/>
      <c r="C3150" s="55"/>
      <c r="D3150" s="283"/>
      <c r="E3150" s="284"/>
      <c r="F3150" s="37"/>
      <c r="G3150" s="37"/>
      <c r="H3150" s="37"/>
      <c r="I3150" s="37"/>
      <c r="J3150" s="37"/>
      <c r="K3150" s="37"/>
      <c r="L3150" s="37"/>
    </row>
    <row r="3151" spans="1:12" s="56" customFormat="1" x14ac:dyDescent="0.25">
      <c r="A3151" s="54"/>
      <c r="B3151" s="55"/>
      <c r="C3151" s="55"/>
      <c r="D3151" s="283"/>
      <c r="E3151" s="284"/>
      <c r="F3151" s="37"/>
      <c r="G3151" s="37"/>
      <c r="H3151" s="37"/>
      <c r="I3151" s="37"/>
      <c r="J3151" s="37"/>
      <c r="K3151" s="37"/>
      <c r="L3151" s="37"/>
    </row>
    <row r="3152" spans="1:12" s="56" customFormat="1" x14ac:dyDescent="0.25">
      <c r="A3152" s="54"/>
      <c r="B3152" s="55"/>
      <c r="C3152" s="55"/>
      <c r="D3152" s="283"/>
      <c r="E3152" s="284"/>
      <c r="F3152" s="37"/>
      <c r="G3152" s="37"/>
      <c r="H3152" s="37"/>
      <c r="I3152" s="37"/>
      <c r="J3152" s="37"/>
      <c r="K3152" s="37"/>
      <c r="L3152" s="37"/>
    </row>
    <row r="3153" spans="1:12" s="56" customFormat="1" x14ac:dyDescent="0.25">
      <c r="A3153" s="54"/>
      <c r="B3153" s="55"/>
      <c r="C3153" s="55"/>
      <c r="D3153" s="283"/>
      <c r="E3153" s="284"/>
      <c r="F3153" s="37"/>
      <c r="G3153" s="37"/>
      <c r="H3153" s="37"/>
      <c r="I3153" s="37"/>
      <c r="J3153" s="37"/>
      <c r="K3153" s="37"/>
      <c r="L3153" s="37"/>
    </row>
    <row r="3154" spans="1:12" s="56" customFormat="1" x14ac:dyDescent="0.25">
      <c r="A3154" s="54"/>
      <c r="B3154" s="55"/>
      <c r="C3154" s="55"/>
      <c r="D3154" s="283"/>
      <c r="E3154" s="284"/>
      <c r="F3154" s="37"/>
      <c r="G3154" s="37"/>
      <c r="H3154" s="37"/>
      <c r="I3154" s="37"/>
      <c r="J3154" s="37"/>
      <c r="K3154" s="37"/>
      <c r="L3154" s="37"/>
    </row>
    <row r="3155" spans="1:12" s="56" customFormat="1" x14ac:dyDescent="0.25">
      <c r="A3155" s="54"/>
      <c r="B3155" s="55"/>
      <c r="C3155" s="55"/>
      <c r="D3155" s="283"/>
      <c r="E3155" s="284"/>
      <c r="F3155" s="37"/>
      <c r="G3155" s="37"/>
      <c r="H3155" s="37"/>
      <c r="I3155" s="37"/>
      <c r="J3155" s="37"/>
      <c r="K3155" s="37"/>
      <c r="L3155" s="37"/>
    </row>
    <row r="3156" spans="1:12" s="56" customFormat="1" x14ac:dyDescent="0.25">
      <c r="A3156" s="54"/>
      <c r="B3156" s="55"/>
      <c r="C3156" s="55"/>
      <c r="D3156" s="283"/>
      <c r="E3156" s="284"/>
      <c r="F3156" s="37"/>
      <c r="G3156" s="37"/>
      <c r="H3156" s="37"/>
      <c r="I3156" s="37"/>
      <c r="J3156" s="37"/>
      <c r="K3156" s="37"/>
      <c r="L3156" s="37"/>
    </row>
    <row r="3157" spans="1:12" s="56" customFormat="1" x14ac:dyDescent="0.25">
      <c r="A3157" s="54"/>
      <c r="B3157" s="55"/>
      <c r="C3157" s="55"/>
      <c r="D3157" s="283"/>
      <c r="E3157" s="284"/>
      <c r="F3157" s="37"/>
      <c r="G3157" s="37"/>
      <c r="H3157" s="37"/>
      <c r="I3157" s="37"/>
      <c r="J3157" s="37"/>
      <c r="K3157" s="37"/>
      <c r="L3157" s="37"/>
    </row>
    <row r="3158" spans="1:12" s="56" customFormat="1" x14ac:dyDescent="0.25">
      <c r="A3158" s="54"/>
      <c r="B3158" s="55"/>
      <c r="C3158" s="55"/>
      <c r="D3158" s="283"/>
      <c r="E3158" s="284"/>
      <c r="F3158" s="37"/>
      <c r="G3158" s="37"/>
      <c r="H3158" s="37"/>
      <c r="I3158" s="37"/>
      <c r="J3158" s="37"/>
      <c r="K3158" s="37"/>
      <c r="L3158" s="37"/>
    </row>
    <row r="3159" spans="1:12" s="56" customFormat="1" x14ac:dyDescent="0.25">
      <c r="A3159" s="54"/>
      <c r="B3159" s="55"/>
      <c r="C3159" s="55"/>
      <c r="D3159" s="283"/>
      <c r="E3159" s="284"/>
      <c r="F3159" s="37"/>
      <c r="G3159" s="37"/>
      <c r="H3159" s="37"/>
      <c r="I3159" s="37"/>
      <c r="J3159" s="37"/>
      <c r="K3159" s="37"/>
      <c r="L3159" s="37"/>
    </row>
    <row r="3160" spans="1:12" s="56" customFormat="1" x14ac:dyDescent="0.25">
      <c r="A3160" s="54"/>
      <c r="B3160" s="55"/>
      <c r="C3160" s="55"/>
      <c r="D3160" s="283"/>
      <c r="E3160" s="284"/>
      <c r="F3160" s="37"/>
      <c r="G3160" s="37"/>
      <c r="H3160" s="37"/>
      <c r="I3160" s="37"/>
      <c r="J3160" s="37"/>
      <c r="K3160" s="37"/>
      <c r="L3160" s="37"/>
    </row>
    <row r="3161" spans="1:12" s="56" customFormat="1" x14ac:dyDescent="0.25">
      <c r="A3161" s="54"/>
      <c r="B3161" s="55"/>
      <c r="C3161" s="55"/>
      <c r="D3161" s="283"/>
      <c r="E3161" s="284"/>
      <c r="F3161" s="37"/>
      <c r="G3161" s="37"/>
      <c r="H3161" s="37"/>
      <c r="I3161" s="37"/>
      <c r="J3161" s="37"/>
      <c r="K3161" s="37"/>
      <c r="L3161" s="37"/>
    </row>
    <row r="3162" spans="1:12" s="56" customFormat="1" x14ac:dyDescent="0.25">
      <c r="A3162" s="54"/>
      <c r="B3162" s="55"/>
      <c r="C3162" s="55"/>
      <c r="D3162" s="283"/>
      <c r="E3162" s="284"/>
      <c r="F3162" s="37"/>
      <c r="G3162" s="37"/>
      <c r="H3162" s="37"/>
      <c r="I3162" s="37"/>
      <c r="J3162" s="37"/>
      <c r="K3162" s="37"/>
      <c r="L3162" s="37"/>
    </row>
    <row r="3163" spans="1:12" s="56" customFormat="1" x14ac:dyDescent="0.25">
      <c r="A3163" s="54"/>
      <c r="B3163" s="55"/>
      <c r="C3163" s="55"/>
      <c r="D3163" s="283"/>
      <c r="E3163" s="284"/>
      <c r="F3163" s="37"/>
      <c r="G3163" s="37"/>
      <c r="H3163" s="37"/>
      <c r="I3163" s="37"/>
      <c r="J3163" s="37"/>
      <c r="K3163" s="37"/>
      <c r="L3163" s="37"/>
    </row>
    <row r="3164" spans="1:12" s="56" customFormat="1" x14ac:dyDescent="0.25">
      <c r="A3164" s="54"/>
      <c r="B3164" s="55"/>
      <c r="C3164" s="55"/>
      <c r="D3164" s="283"/>
      <c r="E3164" s="284"/>
      <c r="F3164" s="37"/>
      <c r="G3164" s="37"/>
      <c r="H3164" s="37"/>
      <c r="I3164" s="37"/>
      <c r="J3164" s="37"/>
      <c r="K3164" s="37"/>
      <c r="L3164" s="37"/>
    </row>
    <row r="3165" spans="1:12" s="56" customFormat="1" x14ac:dyDescent="0.25">
      <c r="A3165" s="54"/>
      <c r="B3165" s="55"/>
      <c r="C3165" s="55"/>
      <c r="D3165" s="283"/>
      <c r="E3165" s="284"/>
      <c r="F3165" s="37"/>
      <c r="G3165" s="37"/>
      <c r="H3165" s="37"/>
      <c r="I3165" s="37"/>
      <c r="J3165" s="37"/>
      <c r="K3165" s="37"/>
      <c r="L3165" s="37"/>
    </row>
    <row r="3166" spans="1:12" s="56" customFormat="1" x14ac:dyDescent="0.25">
      <c r="A3166" s="54"/>
      <c r="B3166" s="55"/>
      <c r="C3166" s="55"/>
      <c r="D3166" s="283"/>
      <c r="E3166" s="284"/>
      <c r="F3166" s="37"/>
      <c r="G3166" s="37"/>
      <c r="H3166" s="37"/>
      <c r="I3166" s="37"/>
      <c r="J3166" s="37"/>
      <c r="K3166" s="37"/>
      <c r="L3166" s="37"/>
    </row>
    <row r="3167" spans="1:12" s="56" customFormat="1" x14ac:dyDescent="0.25">
      <c r="A3167" s="54"/>
      <c r="B3167" s="55"/>
      <c r="C3167" s="55"/>
      <c r="D3167" s="283"/>
      <c r="E3167" s="284"/>
      <c r="F3167" s="37"/>
      <c r="G3167" s="37"/>
      <c r="H3167" s="37"/>
      <c r="I3167" s="37"/>
      <c r="J3167" s="37"/>
      <c r="K3167" s="37"/>
      <c r="L3167" s="37"/>
    </row>
    <row r="3168" spans="1:12" s="56" customFormat="1" x14ac:dyDescent="0.25">
      <c r="A3168" s="54"/>
      <c r="B3168" s="55"/>
      <c r="C3168" s="55"/>
      <c r="D3168" s="283"/>
      <c r="E3168" s="284"/>
      <c r="F3168" s="37"/>
      <c r="G3168" s="37"/>
      <c r="H3168" s="37"/>
      <c r="I3168" s="37"/>
      <c r="J3168" s="37"/>
      <c r="K3168" s="37"/>
      <c r="L3168" s="37"/>
    </row>
    <row r="3169" spans="1:12" s="56" customFormat="1" x14ac:dyDescent="0.25">
      <c r="A3169" s="54"/>
      <c r="B3169" s="55"/>
      <c r="C3169" s="55"/>
      <c r="D3169" s="283"/>
      <c r="E3169" s="284"/>
      <c r="F3169" s="37"/>
      <c r="G3169" s="37"/>
      <c r="H3169" s="37"/>
      <c r="I3169" s="37"/>
      <c r="J3169" s="37"/>
      <c r="K3169" s="37"/>
      <c r="L3169" s="37"/>
    </row>
    <row r="3170" spans="1:12" s="56" customFormat="1" x14ac:dyDescent="0.25">
      <c r="A3170" s="54"/>
      <c r="B3170" s="55"/>
      <c r="C3170" s="55"/>
      <c r="D3170" s="283"/>
      <c r="E3170" s="284"/>
      <c r="F3170" s="37"/>
      <c r="G3170" s="37"/>
      <c r="H3170" s="37"/>
      <c r="I3170" s="37"/>
      <c r="J3170" s="37"/>
      <c r="K3170" s="37"/>
      <c r="L3170" s="37"/>
    </row>
    <row r="3171" spans="1:12" s="56" customFormat="1" x14ac:dyDescent="0.25">
      <c r="A3171" s="54"/>
      <c r="B3171" s="55"/>
      <c r="C3171" s="55"/>
      <c r="D3171" s="283"/>
      <c r="E3171" s="284"/>
      <c r="F3171" s="37"/>
      <c r="G3171" s="37"/>
      <c r="H3171" s="37"/>
      <c r="I3171" s="37"/>
      <c r="J3171" s="37"/>
      <c r="K3171" s="37"/>
      <c r="L3171" s="37"/>
    </row>
    <row r="3172" spans="1:12" s="56" customFormat="1" x14ac:dyDescent="0.25">
      <c r="A3172" s="54"/>
      <c r="B3172" s="55"/>
      <c r="C3172" s="55"/>
      <c r="D3172" s="283"/>
      <c r="E3172" s="284"/>
      <c r="F3172" s="37"/>
      <c r="G3172" s="37"/>
      <c r="H3172" s="37"/>
      <c r="I3172" s="37"/>
      <c r="J3172" s="37"/>
      <c r="K3172" s="37"/>
      <c r="L3172" s="37"/>
    </row>
    <row r="3173" spans="1:12" s="56" customFormat="1" x14ac:dyDescent="0.25">
      <c r="A3173" s="54"/>
      <c r="B3173" s="55"/>
      <c r="C3173" s="55"/>
      <c r="D3173" s="283"/>
      <c r="E3173" s="284"/>
      <c r="F3173" s="37"/>
      <c r="G3173" s="37"/>
      <c r="H3173" s="37"/>
      <c r="I3173" s="37"/>
      <c r="J3173" s="37"/>
      <c r="K3173" s="37"/>
      <c r="L3173" s="37"/>
    </row>
    <row r="3174" spans="1:12" s="56" customFormat="1" x14ac:dyDescent="0.25">
      <c r="A3174" s="54"/>
      <c r="B3174" s="55"/>
      <c r="C3174" s="55"/>
      <c r="D3174" s="283"/>
      <c r="E3174" s="284"/>
      <c r="F3174" s="37"/>
      <c r="G3174" s="37"/>
      <c r="H3174" s="37"/>
      <c r="I3174" s="37"/>
      <c r="J3174" s="37"/>
      <c r="K3174" s="37"/>
      <c r="L3174" s="37"/>
    </row>
    <row r="3175" spans="1:12" s="56" customFormat="1" x14ac:dyDescent="0.25">
      <c r="A3175" s="54"/>
      <c r="B3175" s="55"/>
      <c r="C3175" s="55"/>
      <c r="D3175" s="283"/>
      <c r="E3175" s="284"/>
      <c r="F3175" s="37"/>
      <c r="G3175" s="37"/>
      <c r="H3175" s="37"/>
      <c r="I3175" s="37"/>
      <c r="J3175" s="37"/>
      <c r="K3175" s="37"/>
      <c r="L3175" s="37"/>
    </row>
    <row r="3176" spans="1:12" s="56" customFormat="1" x14ac:dyDescent="0.25">
      <c r="A3176" s="54"/>
      <c r="B3176" s="55"/>
      <c r="C3176" s="55"/>
      <c r="D3176" s="283"/>
      <c r="E3176" s="284"/>
      <c r="F3176" s="37"/>
      <c r="G3176" s="37"/>
      <c r="H3176" s="37"/>
      <c r="I3176" s="37"/>
      <c r="J3176" s="37"/>
      <c r="K3176" s="37"/>
      <c r="L3176" s="37"/>
    </row>
    <row r="3177" spans="1:12" s="56" customFormat="1" x14ac:dyDescent="0.25">
      <c r="A3177" s="54"/>
      <c r="B3177" s="55"/>
      <c r="C3177" s="55"/>
      <c r="D3177" s="283"/>
      <c r="E3177" s="284"/>
      <c r="F3177" s="37"/>
      <c r="G3177" s="37"/>
      <c r="H3177" s="37"/>
      <c r="I3177" s="37"/>
      <c r="J3177" s="37"/>
      <c r="K3177" s="37"/>
      <c r="L3177" s="37"/>
    </row>
    <row r="3178" spans="1:12" s="56" customFormat="1" x14ac:dyDescent="0.25">
      <c r="A3178" s="54"/>
      <c r="B3178" s="55"/>
      <c r="C3178" s="55"/>
      <c r="D3178" s="283"/>
      <c r="E3178" s="284"/>
      <c r="F3178" s="37"/>
      <c r="G3178" s="37"/>
      <c r="H3178" s="37"/>
      <c r="I3178" s="37"/>
      <c r="J3178" s="37"/>
      <c r="K3178" s="37"/>
      <c r="L3178" s="37"/>
    </row>
    <row r="3179" spans="1:12" s="56" customFormat="1" x14ac:dyDescent="0.25">
      <c r="A3179" s="54"/>
      <c r="B3179" s="55"/>
      <c r="C3179" s="55"/>
      <c r="D3179" s="283"/>
      <c r="E3179" s="284"/>
      <c r="F3179" s="37"/>
      <c r="G3179" s="37"/>
      <c r="H3179" s="37"/>
      <c r="I3179" s="37"/>
      <c r="J3179" s="37"/>
      <c r="K3179" s="37"/>
      <c r="L3179" s="37"/>
    </row>
    <row r="3180" spans="1:12" s="56" customFormat="1" x14ac:dyDescent="0.25">
      <c r="A3180" s="54"/>
      <c r="B3180" s="55"/>
      <c r="C3180" s="55"/>
      <c r="D3180" s="283"/>
      <c r="E3180" s="284"/>
      <c r="F3180" s="37"/>
      <c r="G3180" s="37"/>
      <c r="H3180" s="37"/>
      <c r="I3180" s="37"/>
      <c r="J3180" s="37"/>
      <c r="K3180" s="37"/>
      <c r="L3180" s="37"/>
    </row>
    <row r="3181" spans="1:12" s="56" customFormat="1" x14ac:dyDescent="0.25">
      <c r="A3181" s="54"/>
      <c r="B3181" s="55"/>
      <c r="C3181" s="55"/>
      <c r="D3181" s="283"/>
      <c r="E3181" s="284"/>
      <c r="F3181" s="37"/>
      <c r="G3181" s="37"/>
      <c r="H3181" s="37"/>
      <c r="I3181" s="37"/>
      <c r="J3181" s="37"/>
      <c r="K3181" s="37"/>
      <c r="L3181" s="37"/>
    </row>
    <row r="3182" spans="1:12" s="56" customFormat="1" x14ac:dyDescent="0.25">
      <c r="A3182" s="54"/>
      <c r="B3182" s="55"/>
      <c r="C3182" s="55"/>
      <c r="D3182" s="283"/>
      <c r="E3182" s="284"/>
      <c r="F3182" s="37"/>
      <c r="G3182" s="37"/>
      <c r="H3182" s="37"/>
      <c r="I3182" s="37"/>
      <c r="J3182" s="37"/>
      <c r="K3182" s="37"/>
      <c r="L3182" s="37"/>
    </row>
    <row r="3183" spans="1:12" s="56" customFormat="1" x14ac:dyDescent="0.25">
      <c r="A3183" s="54"/>
      <c r="B3183" s="55"/>
      <c r="C3183" s="55"/>
      <c r="D3183" s="283"/>
      <c r="E3183" s="284"/>
      <c r="F3183" s="37"/>
      <c r="G3183" s="37"/>
      <c r="H3183" s="37"/>
      <c r="I3183" s="37"/>
      <c r="J3183" s="37"/>
      <c r="K3183" s="37"/>
      <c r="L3183" s="37"/>
    </row>
    <row r="3184" spans="1:12" s="56" customFormat="1" x14ac:dyDescent="0.25">
      <c r="A3184" s="54"/>
      <c r="B3184" s="55"/>
      <c r="C3184" s="55"/>
      <c r="D3184" s="283"/>
      <c r="E3184" s="284"/>
      <c r="F3184" s="37"/>
      <c r="G3184" s="37"/>
      <c r="H3184" s="37"/>
      <c r="I3184" s="37"/>
      <c r="J3184" s="37"/>
      <c r="K3184" s="37"/>
      <c r="L3184" s="37"/>
    </row>
    <row r="3185" spans="1:12" s="56" customFormat="1" x14ac:dyDescent="0.25">
      <c r="A3185" s="54"/>
      <c r="B3185" s="55"/>
      <c r="C3185" s="55"/>
      <c r="D3185" s="283"/>
      <c r="E3185" s="284"/>
      <c r="F3185" s="37"/>
      <c r="G3185" s="37"/>
      <c r="H3185" s="37"/>
      <c r="I3185" s="37"/>
      <c r="J3185" s="37"/>
      <c r="K3185" s="37"/>
      <c r="L3185" s="37"/>
    </row>
    <row r="3186" spans="1:12" s="56" customFormat="1" x14ac:dyDescent="0.25">
      <c r="A3186" s="54"/>
      <c r="B3186" s="55"/>
      <c r="C3186" s="55"/>
      <c r="D3186" s="283"/>
      <c r="E3186" s="284"/>
      <c r="F3186" s="37"/>
      <c r="G3186" s="37"/>
      <c r="H3186" s="37"/>
      <c r="I3186" s="37"/>
      <c r="J3186" s="37"/>
      <c r="K3186" s="37"/>
      <c r="L3186" s="37"/>
    </row>
    <row r="3187" spans="1:12" s="56" customFormat="1" x14ac:dyDescent="0.25">
      <c r="A3187" s="54"/>
      <c r="B3187" s="55"/>
      <c r="C3187" s="55"/>
      <c r="D3187" s="283"/>
      <c r="E3187" s="284"/>
      <c r="F3187" s="37"/>
      <c r="G3187" s="37"/>
      <c r="H3187" s="37"/>
      <c r="I3187" s="37"/>
      <c r="J3187" s="37"/>
      <c r="K3187" s="37"/>
      <c r="L3187" s="37"/>
    </row>
    <row r="3188" spans="1:12" s="56" customFormat="1" x14ac:dyDescent="0.25">
      <c r="A3188" s="54"/>
      <c r="B3188" s="55"/>
      <c r="C3188" s="55"/>
      <c r="D3188" s="283"/>
      <c r="E3188" s="284"/>
      <c r="F3188" s="37"/>
      <c r="G3188" s="37"/>
      <c r="H3188" s="37"/>
      <c r="I3188" s="37"/>
      <c r="J3188" s="37"/>
      <c r="K3188" s="37"/>
      <c r="L3188" s="37"/>
    </row>
    <row r="3189" spans="1:12" s="56" customFormat="1" x14ac:dyDescent="0.25">
      <c r="A3189" s="54"/>
      <c r="B3189" s="55"/>
      <c r="C3189" s="55"/>
      <c r="D3189" s="283"/>
      <c r="E3189" s="284"/>
      <c r="F3189" s="37"/>
      <c r="G3189" s="37"/>
      <c r="H3189" s="37"/>
      <c r="I3189" s="37"/>
      <c r="J3189" s="37"/>
      <c r="K3189" s="37"/>
      <c r="L3189" s="37"/>
    </row>
    <row r="3190" spans="1:12" s="56" customFormat="1" x14ac:dyDescent="0.25">
      <c r="A3190" s="54"/>
      <c r="B3190" s="55"/>
      <c r="C3190" s="55"/>
      <c r="D3190" s="283"/>
      <c r="E3190" s="284"/>
      <c r="F3190" s="37"/>
      <c r="G3190" s="37"/>
      <c r="H3190" s="37"/>
      <c r="I3190" s="37"/>
      <c r="J3190" s="37"/>
      <c r="K3190" s="37"/>
      <c r="L3190" s="37"/>
    </row>
    <row r="3191" spans="1:12" s="56" customFormat="1" x14ac:dyDescent="0.25">
      <c r="A3191" s="54"/>
      <c r="B3191" s="55"/>
      <c r="C3191" s="55"/>
      <c r="D3191" s="283"/>
      <c r="E3191" s="284"/>
      <c r="F3191" s="37"/>
      <c r="G3191" s="37"/>
      <c r="H3191" s="37"/>
      <c r="I3191" s="37"/>
      <c r="J3191" s="37"/>
      <c r="K3191" s="37"/>
      <c r="L3191" s="37"/>
    </row>
  </sheetData>
  <sheetProtection sort="0" autoFilter="0" pivotTables="0"/>
  <autoFilter ref="A3:L2945" xr:uid="{00000000-0009-0000-0000-000009000000}"/>
  <mergeCells count="2">
    <mergeCell ref="A1:L1"/>
    <mergeCell ref="F2:L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100"/>
  <sheetViews>
    <sheetView tabSelected="1" workbookViewId="0">
      <selection activeCell="E3" sqref="E3"/>
    </sheetView>
  </sheetViews>
  <sheetFormatPr defaultRowHeight="13.2" x14ac:dyDescent="0.25"/>
  <cols>
    <col min="1" max="1" width="2.6640625" style="96" bestFit="1" customWidth="1"/>
    <col min="2" max="2" width="5.44140625" style="97" customWidth="1"/>
    <col min="3" max="3" width="2" style="97" bestFit="1" customWidth="1"/>
    <col min="4" max="4" width="57" style="97" customWidth="1"/>
    <col min="5" max="5" width="16.6640625" style="125" bestFit="1" customWidth="1"/>
    <col min="6" max="6" width="15.44140625" style="168" customWidth="1"/>
  </cols>
  <sheetData>
    <row r="1" spans="1:8" ht="15" thickTop="1" x14ac:dyDescent="0.3">
      <c r="A1" s="169"/>
      <c r="B1" s="170"/>
      <c r="C1" s="170"/>
      <c r="D1" s="573" t="s">
        <v>9794</v>
      </c>
      <c r="E1" s="575" t="s">
        <v>9771</v>
      </c>
      <c r="F1" s="577" t="s">
        <v>9772</v>
      </c>
    </row>
    <row r="2" spans="1:8" ht="35.25" customHeight="1" thickBot="1" x14ac:dyDescent="0.35">
      <c r="A2" s="171"/>
      <c r="B2" s="172"/>
      <c r="C2" s="172"/>
      <c r="D2" s="574"/>
      <c r="E2" s="576"/>
      <c r="F2" s="578"/>
    </row>
    <row r="3" spans="1:8" ht="29.4" thickTop="1" x14ac:dyDescent="0.3">
      <c r="A3" s="173"/>
      <c r="B3" s="166"/>
      <c r="C3" s="166"/>
      <c r="D3" s="174" t="s">
        <v>9634</v>
      </c>
      <c r="E3" s="285">
        <f>+'PdC Patrimoniale'!D9</f>
        <v>0</v>
      </c>
      <c r="F3" s="286">
        <v>0</v>
      </c>
      <c r="H3" s="510" t="s">
        <v>9810</v>
      </c>
    </row>
    <row r="4" spans="1:8" ht="15" thickBot="1" x14ac:dyDescent="0.35">
      <c r="A4" s="173"/>
      <c r="B4" s="166"/>
      <c r="C4" s="166"/>
      <c r="D4" s="174"/>
      <c r="E4" s="287"/>
      <c r="F4" s="288"/>
    </row>
    <row r="5" spans="1:8" ht="15" thickBot="1" x14ac:dyDescent="0.35">
      <c r="A5" s="173"/>
      <c r="B5" s="166"/>
      <c r="C5" s="166"/>
      <c r="D5" s="175" t="s">
        <v>9635</v>
      </c>
      <c r="E5" s="289">
        <f>+E3</f>
        <v>0</v>
      </c>
      <c r="F5" s="290">
        <f>+F3</f>
        <v>0</v>
      </c>
    </row>
    <row r="6" spans="1:8" ht="14.4" x14ac:dyDescent="0.3">
      <c r="A6" s="173"/>
      <c r="B6" s="166"/>
      <c r="C6" s="166"/>
      <c r="D6" s="164" t="s">
        <v>9636</v>
      </c>
      <c r="E6" s="291"/>
      <c r="F6" s="292"/>
    </row>
    <row r="7" spans="1:8" ht="14.4" x14ac:dyDescent="0.3">
      <c r="A7" s="173" t="s">
        <v>5794</v>
      </c>
      <c r="B7" s="166"/>
      <c r="C7" s="166"/>
      <c r="D7" s="165" t="s">
        <v>5815</v>
      </c>
      <c r="E7" s="291"/>
      <c r="F7" s="292"/>
    </row>
    <row r="8" spans="1:8" ht="14.4" x14ac:dyDescent="0.3">
      <c r="A8" s="173"/>
      <c r="B8" s="166">
        <v>1</v>
      </c>
      <c r="C8" s="166"/>
      <c r="D8" s="166" t="s">
        <v>5817</v>
      </c>
      <c r="E8" s="293">
        <f>+'Inventario riclass'!F7</f>
        <v>0</v>
      </c>
      <c r="F8" s="294">
        <v>0</v>
      </c>
    </row>
    <row r="9" spans="1:8" ht="14.4" x14ac:dyDescent="0.3">
      <c r="A9" s="173"/>
      <c r="B9" s="166">
        <v>2</v>
      </c>
      <c r="C9" s="166"/>
      <c r="D9" s="166" t="s">
        <v>9637</v>
      </c>
      <c r="E9" s="293">
        <f>+'Inventario riclass'!F11+'Inventario riclass'!F14</f>
        <v>193472.66000000003</v>
      </c>
      <c r="F9" s="294">
        <v>0</v>
      </c>
    </row>
    <row r="10" spans="1:8" ht="14.4" x14ac:dyDescent="0.3">
      <c r="A10" s="173"/>
      <c r="B10" s="166">
        <v>3</v>
      </c>
      <c r="C10" s="166"/>
      <c r="D10" s="166" t="s">
        <v>9638</v>
      </c>
      <c r="E10" s="293">
        <f>+'Inventario riclass'!F18+'Inventario riclass'!F21+'Inventario riclass'!F24+'Inventario riclass'!F27+'Inventario riclass'!F30+'Inventario riclass'!F36+'Inventario riclass'!F33</f>
        <v>14490.719999999994</v>
      </c>
      <c r="F10" s="294">
        <v>0</v>
      </c>
    </row>
    <row r="11" spans="1:8" ht="14.4" x14ac:dyDescent="0.3">
      <c r="A11" s="173"/>
      <c r="B11" s="166">
        <v>4</v>
      </c>
      <c r="C11" s="166"/>
      <c r="D11" s="166" t="s">
        <v>9639</v>
      </c>
      <c r="E11" s="293">
        <f>+'Inventario riclass'!F40</f>
        <v>0</v>
      </c>
      <c r="F11" s="294">
        <v>0</v>
      </c>
    </row>
    <row r="12" spans="1:8" ht="14.4" x14ac:dyDescent="0.3">
      <c r="A12" s="173"/>
      <c r="B12" s="166">
        <v>5</v>
      </c>
      <c r="C12" s="166"/>
      <c r="D12" s="166" t="s">
        <v>2331</v>
      </c>
      <c r="E12" s="293">
        <f>+'Inventario riclass'!F44</f>
        <v>0</v>
      </c>
      <c r="F12" s="294">
        <v>0</v>
      </c>
    </row>
    <row r="13" spans="1:8" ht="14.4" x14ac:dyDescent="0.3">
      <c r="A13" s="173"/>
      <c r="B13" s="166">
        <v>6</v>
      </c>
      <c r="C13" s="166"/>
      <c r="D13" s="166" t="s">
        <v>9640</v>
      </c>
      <c r="E13" s="293">
        <f>+'PdC Patrimoniale'!D56+'PdC Patrimoniale'!D59+'PdC Patrimoniale'!D62</f>
        <v>0</v>
      </c>
      <c r="F13" s="294">
        <v>0</v>
      </c>
    </row>
    <row r="14" spans="1:8" ht="14.4" x14ac:dyDescent="0.3">
      <c r="A14" s="173"/>
      <c r="B14" s="166">
        <v>9</v>
      </c>
      <c r="C14" s="166"/>
      <c r="D14" s="161" t="s">
        <v>9641</v>
      </c>
      <c r="E14" s="293">
        <f>+'Inventario riclass'!F48+'Inventario riclass'!F49+'Inventario riclass'!F53+'Inventario riclass'!F55</f>
        <v>2726.8</v>
      </c>
      <c r="F14" s="294">
        <v>0</v>
      </c>
    </row>
    <row r="15" spans="1:8" ht="14.4" x14ac:dyDescent="0.3">
      <c r="A15" s="173"/>
      <c r="B15" s="166"/>
      <c r="C15" s="166"/>
      <c r="D15" s="176" t="s">
        <v>9642</v>
      </c>
      <c r="E15" s="295">
        <f>SUM(E8:E14)</f>
        <v>210690.18000000002</v>
      </c>
      <c r="F15" s="296">
        <f>SUM(F8:F14)</f>
        <v>0</v>
      </c>
    </row>
    <row r="16" spans="1:8" ht="14.4" x14ac:dyDescent="0.3">
      <c r="A16" s="173"/>
      <c r="B16" s="166"/>
      <c r="C16" s="166"/>
      <c r="D16" s="174"/>
      <c r="E16" s="291"/>
      <c r="F16" s="292"/>
    </row>
    <row r="17" spans="1:6" ht="14.4" x14ac:dyDescent="0.3">
      <c r="A17" s="177"/>
      <c r="B17" s="161"/>
      <c r="C17" s="161"/>
      <c r="D17" s="159" t="s">
        <v>5898</v>
      </c>
      <c r="E17" s="291"/>
      <c r="F17" s="292"/>
    </row>
    <row r="18" spans="1:6" ht="14.4" x14ac:dyDescent="0.3">
      <c r="A18" s="177" t="s">
        <v>5796</v>
      </c>
      <c r="B18" s="178">
        <v>1</v>
      </c>
      <c r="C18" s="161"/>
      <c r="D18" s="161" t="s">
        <v>5900</v>
      </c>
      <c r="E18" s="297">
        <f>E19+E20+E21+E22</f>
        <v>9755051.2400000002</v>
      </c>
      <c r="F18" s="298">
        <f>F19+F20+F21+F22</f>
        <v>0</v>
      </c>
    </row>
    <row r="19" spans="1:6" ht="14.4" x14ac:dyDescent="0.3">
      <c r="A19" s="177"/>
      <c r="B19" s="179" t="s">
        <v>5797</v>
      </c>
      <c r="C19" s="161"/>
      <c r="D19" s="161" t="s">
        <v>6058</v>
      </c>
      <c r="E19" s="293">
        <f>+'Inventario riclass'!F66</f>
        <v>46853.95</v>
      </c>
      <c r="F19" s="294">
        <v>0</v>
      </c>
    </row>
    <row r="20" spans="1:6" ht="14.4" x14ac:dyDescent="0.3">
      <c r="A20" s="177"/>
      <c r="B20" s="179" t="s">
        <v>5812</v>
      </c>
      <c r="C20" s="161"/>
      <c r="D20" s="161" t="s">
        <v>9643</v>
      </c>
      <c r="E20" s="293">
        <f>+'Inventario riclass'!F63</f>
        <v>423290.71</v>
      </c>
      <c r="F20" s="294">
        <v>0</v>
      </c>
    </row>
    <row r="21" spans="1:6" ht="14.4" x14ac:dyDescent="0.3">
      <c r="A21" s="177"/>
      <c r="B21" s="179" t="s">
        <v>5905</v>
      </c>
      <c r="C21" s="161"/>
      <c r="D21" s="161" t="s">
        <v>9644</v>
      </c>
      <c r="E21" s="293">
        <f>+'Inventario riclass'!F60</f>
        <v>9284906.5800000001</v>
      </c>
      <c r="F21" s="294"/>
    </row>
    <row r="22" spans="1:6" ht="14.4" x14ac:dyDescent="0.3">
      <c r="A22" s="177"/>
      <c r="B22" s="179" t="s">
        <v>5918</v>
      </c>
      <c r="C22" s="161"/>
      <c r="D22" s="161" t="s">
        <v>5915</v>
      </c>
      <c r="E22" s="293">
        <f>+'Inventario riclass'!F69+'Inventario riclass'!F198+'Inventario riclass'!F201+'Inventario riclass'!F204+'Inventario riclass'!F207+'Inventario riclass'!F210+'Inventario riclass'!F213</f>
        <v>0</v>
      </c>
      <c r="F22" s="294">
        <v>0</v>
      </c>
    </row>
    <row r="23" spans="1:6" ht="14.4" x14ac:dyDescent="0.3">
      <c r="A23" s="177" t="s">
        <v>5799</v>
      </c>
      <c r="B23" s="178">
        <v>2</v>
      </c>
      <c r="C23" s="161"/>
      <c r="D23" s="161" t="s">
        <v>9712</v>
      </c>
      <c r="E23" s="297">
        <f>E24+E26+E28+E30+E31+E32+E33+E34+E35</f>
        <v>17804638.450000003</v>
      </c>
      <c r="F23" s="299">
        <f>F24+F26+F28+F30+F31+F32+F33+F34+F35</f>
        <v>0</v>
      </c>
    </row>
    <row r="24" spans="1:6" ht="14.4" x14ac:dyDescent="0.3">
      <c r="A24" s="177"/>
      <c r="B24" s="179" t="s">
        <v>6061</v>
      </c>
      <c r="C24" s="161"/>
      <c r="D24" s="161" t="s">
        <v>9645</v>
      </c>
      <c r="E24" s="293">
        <f>+'Inventario riclass'!F190+'Inventario riclass'!F192+'Inventario riclass'!F194+'Inventario riclass'!F307+'Inventario riclass'!F309+'Inventario riclass'!F311</f>
        <v>6797615.96</v>
      </c>
      <c r="F24" s="294">
        <v>0</v>
      </c>
    </row>
    <row r="25" spans="1:6" ht="14.4" x14ac:dyDescent="0.3">
      <c r="A25" s="177"/>
      <c r="B25" s="178"/>
      <c r="C25" s="161" t="s">
        <v>6122</v>
      </c>
      <c r="D25" s="163" t="s">
        <v>9646</v>
      </c>
      <c r="E25" s="293">
        <f>+'Inventario riclass'!F307+'Inventario riclass'!F309+'Inventario riclass'!F311</f>
        <v>0</v>
      </c>
      <c r="F25" s="294">
        <v>0</v>
      </c>
    </row>
    <row r="26" spans="1:6" ht="14.4" x14ac:dyDescent="0.3">
      <c r="A26" s="177"/>
      <c r="B26" s="179" t="s">
        <v>5989</v>
      </c>
      <c r="C26" s="161"/>
      <c r="D26" s="161" t="s">
        <v>9643</v>
      </c>
      <c r="E26" s="293">
        <f>+'Inventario riclass'!F124+'Inventario riclass'!F126+'Inventario riclass'!F128+'Inventario riclass'!F130+'Inventario riclass'!F132+'Inventario riclass'!F134+'Inventario riclass'!F136+'Inventario riclass'!F148+'Inventario riclass'!F150+'Inventario riclass'!F152+'Inventario riclass'!F154+'Inventario riclass'!F156+'Inventario riclass'!F159+'Inventario riclass'!F161+'Inventario riclass'!F163+'Inventario riclass'!F165+'Inventario riclass'!F167+'Inventario riclass'!F171+'Inventario riclass'!F173+'Inventario riclass'!F175+'Inventario riclass'!F266+'Inventario riclass'!F268+'Inventario riclass'!F270+'Inventario riclass'!F272+'Inventario riclass'!F274+'Inventario riclass'!F276+'Inventario riclass'!F290+'Inventario riclass'!F292</f>
        <v>9361057.0499999989</v>
      </c>
      <c r="F26" s="294">
        <v>0</v>
      </c>
    </row>
    <row r="27" spans="1:6" ht="14.4" x14ac:dyDescent="0.3">
      <c r="A27" s="177"/>
      <c r="B27" s="178"/>
      <c r="C27" s="161" t="s">
        <v>6122</v>
      </c>
      <c r="D27" s="163" t="s">
        <v>9646</v>
      </c>
      <c r="E27" s="293">
        <f>+'Inventario riclass'!F266+'Inventario riclass'!F268+'Inventario riclass'!F270+'Inventario riclass'!F272+'Inventario riclass'!F274+'Inventario riclass'!F276+'Inventario riclass'!F290+'Inventario riclass'!F292</f>
        <v>0</v>
      </c>
      <c r="F27" s="294">
        <v>0</v>
      </c>
    </row>
    <row r="28" spans="1:6" ht="14.4" x14ac:dyDescent="0.3">
      <c r="A28" s="177"/>
      <c r="B28" s="179" t="s">
        <v>5947</v>
      </c>
      <c r="C28" s="161"/>
      <c r="D28" s="161" t="s">
        <v>5944</v>
      </c>
      <c r="E28" s="293">
        <f>+'Inventario riclass'!F233+'Inventario riclass'!F235+'Inventario riclass'!F91+'Inventario riclass'!F93</f>
        <v>149523.31</v>
      </c>
      <c r="F28" s="294">
        <v>0</v>
      </c>
    </row>
    <row r="29" spans="1:6" ht="14.4" x14ac:dyDescent="0.3">
      <c r="A29" s="177"/>
      <c r="B29" s="178"/>
      <c r="C29" s="161" t="s">
        <v>6122</v>
      </c>
      <c r="D29" s="163" t="s">
        <v>9646</v>
      </c>
      <c r="E29" s="293">
        <f>+'Inventario riclass'!F233+'Inventario riclass'!F235</f>
        <v>0</v>
      </c>
      <c r="F29" s="294">
        <v>0</v>
      </c>
    </row>
    <row r="30" spans="1:6" ht="14.4" x14ac:dyDescent="0.3">
      <c r="A30" s="177"/>
      <c r="B30" s="179" t="s">
        <v>5954</v>
      </c>
      <c r="C30" s="161"/>
      <c r="D30" s="161" t="s">
        <v>9647</v>
      </c>
      <c r="E30" s="293">
        <f>+'Inventario riclass'!F96+'Inventario riclass'!F98+'Inventario riclass'!F100+'Inventario riclass'!F238+'Inventario riclass'!F240+'Inventario riclass'!F242</f>
        <v>251366.88</v>
      </c>
      <c r="F30" s="294">
        <v>0</v>
      </c>
    </row>
    <row r="31" spans="1:6" ht="14.4" x14ac:dyDescent="0.3">
      <c r="A31" s="180"/>
      <c r="B31" s="179" t="s">
        <v>5925</v>
      </c>
      <c r="C31" s="161"/>
      <c r="D31" s="161" t="s">
        <v>9648</v>
      </c>
      <c r="E31" s="293">
        <f>+'Inventario riclass'!F73+'Inventario riclass'!F75+'Inventario riclass'!F77+'Inventario riclass'!F79+'Inventario riclass'!F217+'Inventario riclass'!F219+'Inventario riclass'!F221+'Inventario riclass'!F223</f>
        <v>278521.21000000002</v>
      </c>
      <c r="F31" s="294">
        <v>0</v>
      </c>
    </row>
    <row r="32" spans="1:6" ht="14.4" x14ac:dyDescent="0.3">
      <c r="A32" s="180"/>
      <c r="B32" s="179" t="s">
        <v>5963</v>
      </c>
      <c r="C32" s="161"/>
      <c r="D32" s="161" t="s">
        <v>9649</v>
      </c>
      <c r="E32" s="293">
        <f>+'Inventario riclass'!F103+'Inventario riclass'!F106+'Inventario riclass'!F108+'Inventario riclass'!F110+'Inventario riclass'!F112+'Inventario riclass'!F114+'Inventario riclass'!F116+'Inventario riclass'!F245+'Inventario riclass'!F248+'Inventario riclass'!F250+'Inventario riclass'!F254+'Inventario riclass'!F252+'Inventario riclass'!F256+'Inventario riclass'!F258</f>
        <v>21360.48</v>
      </c>
      <c r="F32" s="294">
        <v>0</v>
      </c>
    </row>
    <row r="33" spans="1:6" ht="14.4" x14ac:dyDescent="0.3">
      <c r="A33" s="180"/>
      <c r="B33" s="179" t="s">
        <v>5936</v>
      </c>
      <c r="C33" s="161"/>
      <c r="D33" s="161" t="s">
        <v>5933</v>
      </c>
      <c r="E33" s="293">
        <f>+'Inventario riclass'!F82+'Inventario riclass'!F84+'Inventario riclass'!F86+'Inventario riclass'!F88+'Inventario riclass'!F226+'Inventario riclass'!F228+'Inventario riclass'!F230</f>
        <v>124871.69999999998</v>
      </c>
      <c r="F33" s="294">
        <v>0</v>
      </c>
    </row>
    <row r="34" spans="1:6" ht="14.4" x14ac:dyDescent="0.3">
      <c r="A34" s="180"/>
      <c r="B34" s="179" t="s">
        <v>6004</v>
      </c>
      <c r="C34" s="161"/>
      <c r="D34" s="161" t="s">
        <v>9644</v>
      </c>
      <c r="E34" s="293">
        <f>+'Inventario riclass'!F138+'Inventario riclass'!F140+'Inventario riclass'!F142+'Inventario riclass'!F144+'Inventario riclass'!F278+'Inventario riclass'!F280+'Inventario riclass'!F282+'Inventario riclass'!F284+'Inventario riclass'!F286</f>
        <v>35445.760000000002</v>
      </c>
      <c r="F34" s="294">
        <v>0</v>
      </c>
    </row>
    <row r="35" spans="1:6" ht="14.4" x14ac:dyDescent="0.3">
      <c r="A35" s="180"/>
      <c r="B35" s="181" t="s">
        <v>5982</v>
      </c>
      <c r="C35" s="161"/>
      <c r="D35" s="161" t="s">
        <v>6050</v>
      </c>
      <c r="E35" s="293">
        <f>+'Inventario riclass'!F119+'Inventario riclass'!F121+'Inventario riclass'!F146+'Inventario riclass'!F169+'Inventario riclass'!F177+'Inventario riclass'!F180+'Inventario riclass'!F183+'Inventario riclass'!F185+'Inventario riclass'!F187+'Inventario riclass'!F261+'Inventario riclass'!F263+'Inventario riclass'!F288+'Inventario riclass'!F294+'Inventario riclass'!F297+'Inventario riclass'!F300+'Inventario riclass'!F302+'Inventario riclass'!F304</f>
        <v>784876.1</v>
      </c>
      <c r="F35" s="294">
        <v>0</v>
      </c>
    </row>
    <row r="36" spans="1:6" ht="14.4" x14ac:dyDescent="0.3">
      <c r="A36" s="177"/>
      <c r="B36" s="178">
        <v>3</v>
      </c>
      <c r="C36" s="161"/>
      <c r="D36" s="161" t="s">
        <v>9640</v>
      </c>
      <c r="E36" s="293">
        <f>+'PdC Patrimoniale'!D235+'PdC Patrimoniale'!D238</f>
        <v>1214875.04</v>
      </c>
      <c r="F36" s="294">
        <v>0</v>
      </c>
    </row>
    <row r="37" spans="1:6" ht="14.4" x14ac:dyDescent="0.3">
      <c r="A37" s="177"/>
      <c r="B37" s="161"/>
      <c r="C37" s="161"/>
      <c r="D37" s="176" t="s">
        <v>9650</v>
      </c>
      <c r="E37" s="295">
        <f>E18+E23+E36</f>
        <v>28774564.730000004</v>
      </c>
      <c r="F37" s="296">
        <f>F18+F23+F36</f>
        <v>0</v>
      </c>
    </row>
    <row r="38" spans="1:6" ht="14.4" x14ac:dyDescent="0.3">
      <c r="A38" s="177"/>
      <c r="B38" s="161"/>
      <c r="C38" s="161"/>
      <c r="D38" s="161"/>
      <c r="E38" s="291"/>
      <c r="F38" s="292"/>
    </row>
    <row r="39" spans="1:6" ht="14.4" x14ac:dyDescent="0.3">
      <c r="A39" s="173" t="s">
        <v>5800</v>
      </c>
      <c r="B39" s="166"/>
      <c r="C39" s="166"/>
      <c r="D39" s="159" t="s">
        <v>9711</v>
      </c>
      <c r="E39" s="291"/>
      <c r="F39" s="292"/>
    </row>
    <row r="40" spans="1:6" ht="14.4" x14ac:dyDescent="0.3">
      <c r="A40" s="173"/>
      <c r="B40" s="166">
        <v>1</v>
      </c>
      <c r="C40" s="166"/>
      <c r="D40" s="161" t="s">
        <v>9651</v>
      </c>
      <c r="E40" s="297">
        <f>E41+E42+E43</f>
        <v>0</v>
      </c>
      <c r="F40" s="299">
        <f>F41+F42+F43</f>
        <v>0</v>
      </c>
    </row>
    <row r="41" spans="1:6" ht="14.4" x14ac:dyDescent="0.3">
      <c r="A41" s="173"/>
      <c r="B41" s="166"/>
      <c r="C41" s="166" t="s">
        <v>6122</v>
      </c>
      <c r="D41" s="162" t="s">
        <v>1056</v>
      </c>
      <c r="E41" s="293">
        <f>+'PdC Patrimoniale'!D341+'PdC Patrimoniale'!D350+'PdC Patrimoniale'!D359</f>
        <v>0</v>
      </c>
      <c r="F41" s="294">
        <v>0</v>
      </c>
    </row>
    <row r="42" spans="1:6" ht="14.4" x14ac:dyDescent="0.3">
      <c r="A42" s="173"/>
      <c r="B42" s="166"/>
      <c r="C42" s="166" t="s">
        <v>6220</v>
      </c>
      <c r="D42" s="163" t="s">
        <v>1059</v>
      </c>
      <c r="E42" s="293">
        <f>+'PdC Patrimoniale'!D344+'PdC Patrimoniale'!D353+'PdC Patrimoniale'!D362</f>
        <v>0</v>
      </c>
      <c r="F42" s="294">
        <v>0</v>
      </c>
    </row>
    <row r="43" spans="1:6" ht="14.4" x14ac:dyDescent="0.3">
      <c r="A43" s="173"/>
      <c r="B43" s="166"/>
      <c r="C43" s="166" t="s">
        <v>6225</v>
      </c>
      <c r="D43" s="163" t="s">
        <v>1138</v>
      </c>
      <c r="E43" s="293">
        <f>+'PdC Patrimoniale'!D347+'PdC Patrimoniale'!D356+'PdC Patrimoniale'!D365+'PdC Patrimoniale'!D368+'PdC Patrimoniale'!D371+'PdC Patrimoniale'!D374+'PdC Patrimoniale'!D377+'PdC Patrimoniale'!D380</f>
        <v>0</v>
      </c>
      <c r="F43" s="294">
        <v>0</v>
      </c>
    </row>
    <row r="44" spans="1:6" ht="14.4" x14ac:dyDescent="0.3">
      <c r="A44" s="173"/>
      <c r="B44" s="166">
        <v>2</v>
      </c>
      <c r="C44" s="166"/>
      <c r="D44" s="161" t="s">
        <v>9652</v>
      </c>
      <c r="E44" s="297">
        <f>E45+E46+E47+E48</f>
        <v>0</v>
      </c>
      <c r="F44" s="299">
        <f>F45+F46+F47+F48</f>
        <v>0</v>
      </c>
    </row>
    <row r="45" spans="1:6" ht="14.4" x14ac:dyDescent="0.3">
      <c r="A45" s="173"/>
      <c r="B45" s="166"/>
      <c r="C45" s="166" t="s">
        <v>6122</v>
      </c>
      <c r="D45" s="161" t="s">
        <v>1099</v>
      </c>
      <c r="E45" s="293">
        <f>+FCDE!I6</f>
        <v>0</v>
      </c>
      <c r="F45" s="294">
        <v>0</v>
      </c>
    </row>
    <row r="46" spans="1:6" ht="14.4" x14ac:dyDescent="0.3">
      <c r="A46" s="173"/>
      <c r="B46" s="166"/>
      <c r="C46" s="166" t="s">
        <v>6220</v>
      </c>
      <c r="D46" s="162" t="s">
        <v>1056</v>
      </c>
      <c r="E46" s="293">
        <f>+FCDE!I7</f>
        <v>0</v>
      </c>
      <c r="F46" s="294">
        <v>0</v>
      </c>
    </row>
    <row r="47" spans="1:6" ht="14.4" x14ac:dyDescent="0.3">
      <c r="A47" s="173"/>
      <c r="B47" s="166"/>
      <c r="C47" s="166" t="s">
        <v>6225</v>
      </c>
      <c r="D47" s="163" t="s">
        <v>9624</v>
      </c>
      <c r="E47" s="293">
        <f>+FCDE!I8</f>
        <v>0</v>
      </c>
      <c r="F47" s="294">
        <v>0</v>
      </c>
    </row>
    <row r="48" spans="1:6" ht="14.4" x14ac:dyDescent="0.3">
      <c r="A48" s="173"/>
      <c r="B48" s="166"/>
      <c r="C48" s="166" t="s">
        <v>6816</v>
      </c>
      <c r="D48" s="163" t="s">
        <v>9619</v>
      </c>
      <c r="E48" s="293">
        <f>+FCDE!I9</f>
        <v>0</v>
      </c>
      <c r="F48" s="294">
        <v>0</v>
      </c>
    </row>
    <row r="49" spans="1:8" ht="14.4" x14ac:dyDescent="0.3">
      <c r="A49" s="173"/>
      <c r="B49" s="166">
        <v>3</v>
      </c>
      <c r="C49" s="166"/>
      <c r="D49" s="161" t="s">
        <v>6916</v>
      </c>
      <c r="E49" s="300">
        <f>+'PdC Patrimoniale'!D707+'PdC Patrimoniale'!D708+'PdC Patrimoniale'!D710+'PdC Patrimoniale'!D712+'PdC Patrimoniale'!D715+'PdC Patrimoniale'!D716+'PdC Patrimoniale'!D718+'PdC Patrimoniale'!D720+'PdC Patrimoniale'!D723+'PdC Patrimoniale'!D725</f>
        <v>0</v>
      </c>
      <c r="F49" s="301">
        <v>0</v>
      </c>
    </row>
    <row r="50" spans="1:8" ht="14.4" x14ac:dyDescent="0.3">
      <c r="A50" s="173"/>
      <c r="B50" s="166"/>
      <c r="C50" s="166"/>
      <c r="D50" s="176" t="s">
        <v>9653</v>
      </c>
      <c r="E50" s="295">
        <f>E40+E44+E49</f>
        <v>0</v>
      </c>
      <c r="F50" s="296">
        <f>F40+F44+F49</f>
        <v>0</v>
      </c>
    </row>
    <row r="51" spans="1:8" ht="15" thickBot="1" x14ac:dyDescent="0.35">
      <c r="A51" s="173"/>
      <c r="B51" s="166"/>
      <c r="C51" s="166"/>
      <c r="D51" s="176"/>
      <c r="E51" s="291"/>
      <c r="F51" s="302"/>
    </row>
    <row r="52" spans="1:8" ht="15" thickBot="1" x14ac:dyDescent="0.35">
      <c r="A52" s="182"/>
      <c r="B52" s="183"/>
      <c r="C52" s="183"/>
      <c r="D52" s="167" t="s">
        <v>9654</v>
      </c>
      <c r="E52" s="289">
        <f>E15+E37+E50</f>
        <v>28985254.910000004</v>
      </c>
      <c r="F52" s="290">
        <f>F15+F37+F50</f>
        <v>0</v>
      </c>
    </row>
    <row r="53" spans="1:8" ht="14.4" x14ac:dyDescent="0.3">
      <c r="A53" s="173"/>
      <c r="B53" s="166"/>
      <c r="C53" s="166"/>
      <c r="D53" s="166"/>
      <c r="E53" s="291"/>
      <c r="F53" s="292"/>
    </row>
    <row r="54" spans="1:8" ht="14.4" x14ac:dyDescent="0.3">
      <c r="A54" s="173"/>
      <c r="B54" s="166"/>
      <c r="C54" s="166"/>
      <c r="D54" s="164" t="s">
        <v>9655</v>
      </c>
      <c r="E54" s="291"/>
      <c r="F54" s="292"/>
    </row>
    <row r="55" spans="1:8" ht="14.4" x14ac:dyDescent="0.3">
      <c r="A55" s="173" t="s">
        <v>5794</v>
      </c>
      <c r="B55" s="166"/>
      <c r="C55" s="166"/>
      <c r="D55" s="165" t="s">
        <v>6957</v>
      </c>
      <c r="E55" s="293">
        <f>+'Inventario riclass'!F317+'Inventario riclass'!F321+'Inventario riclass'!F325+'Inventario riclass'!F329+'Inventario riclass'!F333</f>
        <v>0</v>
      </c>
      <c r="F55" s="294">
        <v>0</v>
      </c>
      <c r="H55" s="510" t="s">
        <v>9810</v>
      </c>
    </row>
    <row r="56" spans="1:8" ht="14.4" x14ac:dyDescent="0.3">
      <c r="A56" s="173"/>
      <c r="B56" s="166"/>
      <c r="C56" s="166"/>
      <c r="D56" s="176" t="s">
        <v>9656</v>
      </c>
      <c r="E56" s="295">
        <f>E55</f>
        <v>0</v>
      </c>
      <c r="F56" s="296">
        <f>F55</f>
        <v>0</v>
      </c>
    </row>
    <row r="57" spans="1:8" ht="14.4" x14ac:dyDescent="0.3">
      <c r="A57" s="173" t="s">
        <v>5796</v>
      </c>
      <c r="B57" s="166"/>
      <c r="C57" s="166"/>
      <c r="D57" s="165" t="s">
        <v>9710</v>
      </c>
      <c r="E57" s="291"/>
      <c r="F57" s="292"/>
    </row>
    <row r="58" spans="1:8" ht="14.4" x14ac:dyDescent="0.3">
      <c r="A58" s="173"/>
      <c r="B58" s="166">
        <v>1</v>
      </c>
      <c r="C58" s="166"/>
      <c r="D58" s="166" t="s">
        <v>9657</v>
      </c>
      <c r="E58" s="297">
        <f>E59+E60+E61</f>
        <v>0</v>
      </c>
      <c r="F58" s="299">
        <f>F59+F60+F61</f>
        <v>0</v>
      </c>
    </row>
    <row r="59" spans="1:8" ht="14.4" x14ac:dyDescent="0.3">
      <c r="A59" s="173"/>
      <c r="B59" s="166"/>
      <c r="C59" s="166" t="s">
        <v>6122</v>
      </c>
      <c r="D59" s="162" t="s">
        <v>9632</v>
      </c>
      <c r="E59" s="293">
        <f>+FCDE!I14</f>
        <v>0</v>
      </c>
      <c r="F59" s="294">
        <v>0</v>
      </c>
      <c r="H59" s="510" t="s">
        <v>9810</v>
      </c>
    </row>
    <row r="60" spans="1:8" ht="14.4" x14ac:dyDescent="0.3">
      <c r="A60" s="173"/>
      <c r="B60" s="166"/>
      <c r="C60" s="166" t="s">
        <v>6220</v>
      </c>
      <c r="D60" s="162" t="s">
        <v>3</v>
      </c>
      <c r="E60" s="293">
        <f>+FCDE!I15</f>
        <v>0</v>
      </c>
      <c r="F60" s="294">
        <v>0</v>
      </c>
    </row>
    <row r="61" spans="1:8" ht="14.4" x14ac:dyDescent="0.3">
      <c r="A61" s="173"/>
      <c r="B61" s="166"/>
      <c r="C61" s="166" t="s">
        <v>6225</v>
      </c>
      <c r="D61" s="162" t="s">
        <v>92</v>
      </c>
      <c r="E61" s="293">
        <f>+FCDE!I16</f>
        <v>0</v>
      </c>
      <c r="F61" s="294">
        <v>0</v>
      </c>
    </row>
    <row r="62" spans="1:8" ht="14.4" x14ac:dyDescent="0.3">
      <c r="A62" s="173"/>
      <c r="B62" s="166">
        <v>2</v>
      </c>
      <c r="C62" s="166"/>
      <c r="D62" s="166" t="s">
        <v>9658</v>
      </c>
      <c r="E62" s="297">
        <f>E63+E64+E65+E66</f>
        <v>0</v>
      </c>
      <c r="F62" s="299">
        <f>F63+F64+F65+F66</f>
        <v>0</v>
      </c>
    </row>
    <row r="63" spans="1:8" ht="14.4" x14ac:dyDescent="0.3">
      <c r="A63" s="173"/>
      <c r="B63" s="166"/>
      <c r="C63" s="166" t="s">
        <v>6122</v>
      </c>
      <c r="D63" s="162" t="s">
        <v>9659</v>
      </c>
      <c r="E63" s="293">
        <f>+FCDE!I18</f>
        <v>0</v>
      </c>
      <c r="F63" s="294">
        <v>0</v>
      </c>
    </row>
    <row r="64" spans="1:8" ht="14.4" x14ac:dyDescent="0.3">
      <c r="A64" s="173"/>
      <c r="B64" s="166"/>
      <c r="C64" s="166" t="s">
        <v>6220</v>
      </c>
      <c r="D64" s="162" t="s">
        <v>1056</v>
      </c>
      <c r="E64" s="293">
        <f>+FCDE!I19</f>
        <v>0</v>
      </c>
      <c r="F64" s="294">
        <v>0</v>
      </c>
    </row>
    <row r="65" spans="1:6" ht="14.4" x14ac:dyDescent="0.3">
      <c r="A65" s="173"/>
      <c r="B65" s="166"/>
      <c r="C65" s="166" t="s">
        <v>6225</v>
      </c>
      <c r="D65" s="163" t="s">
        <v>1059</v>
      </c>
      <c r="E65" s="293">
        <f>+FCDE!I20</f>
        <v>0</v>
      </c>
      <c r="F65" s="294">
        <v>0</v>
      </c>
    </row>
    <row r="66" spans="1:6" ht="14.4" x14ac:dyDescent="0.3">
      <c r="A66" s="173"/>
      <c r="B66" s="166"/>
      <c r="C66" s="166" t="s">
        <v>6816</v>
      </c>
      <c r="D66" s="162" t="s">
        <v>9660</v>
      </c>
      <c r="E66" s="293">
        <f>+FCDE!I21</f>
        <v>0</v>
      </c>
      <c r="F66" s="294">
        <v>0</v>
      </c>
    </row>
    <row r="67" spans="1:6" ht="14.4" x14ac:dyDescent="0.3">
      <c r="A67" s="173"/>
      <c r="B67" s="166">
        <v>3</v>
      </c>
      <c r="C67" s="166"/>
      <c r="D67" s="166" t="s">
        <v>9661</v>
      </c>
      <c r="E67" s="293">
        <f>+FCDE!I22</f>
        <v>0</v>
      </c>
      <c r="F67" s="294">
        <v>0</v>
      </c>
    </row>
    <row r="68" spans="1:6" ht="14.4" x14ac:dyDescent="0.3">
      <c r="A68" s="173"/>
      <c r="B68" s="166">
        <v>4</v>
      </c>
      <c r="C68" s="166"/>
      <c r="D68" s="161" t="s">
        <v>9662</v>
      </c>
      <c r="E68" s="297">
        <f>E69+E70+E71</f>
        <v>0</v>
      </c>
      <c r="F68" s="299">
        <f>F69+F70+F71</f>
        <v>0</v>
      </c>
    </row>
    <row r="69" spans="1:6" ht="14.4" x14ac:dyDescent="0.3">
      <c r="A69" s="173"/>
      <c r="B69" s="166"/>
      <c r="C69" s="166" t="s">
        <v>6122</v>
      </c>
      <c r="D69" s="162" t="s">
        <v>9633</v>
      </c>
      <c r="E69" s="293">
        <f>+FCDE!I24</f>
        <v>0</v>
      </c>
      <c r="F69" s="294">
        <v>0</v>
      </c>
    </row>
    <row r="70" spans="1:6" ht="14.4" x14ac:dyDescent="0.3">
      <c r="A70" s="173"/>
      <c r="B70" s="166"/>
      <c r="C70" s="166" t="s">
        <v>6220</v>
      </c>
      <c r="D70" s="162" t="s">
        <v>9663</v>
      </c>
      <c r="E70" s="293">
        <f>+FCDE!I25</f>
        <v>0</v>
      </c>
      <c r="F70" s="294">
        <v>0</v>
      </c>
    </row>
    <row r="71" spans="1:6" ht="14.4" x14ac:dyDescent="0.3">
      <c r="A71" s="173"/>
      <c r="B71" s="166"/>
      <c r="C71" s="166" t="s">
        <v>6225</v>
      </c>
      <c r="D71" s="163" t="s">
        <v>1372</v>
      </c>
      <c r="E71" s="293">
        <f>+FCDE!I26</f>
        <v>0</v>
      </c>
      <c r="F71" s="294">
        <v>0</v>
      </c>
    </row>
    <row r="72" spans="1:6" ht="14.4" x14ac:dyDescent="0.3">
      <c r="A72" s="173"/>
      <c r="B72" s="166"/>
      <c r="C72" s="166"/>
      <c r="D72" s="176" t="s">
        <v>9664</v>
      </c>
      <c r="E72" s="295">
        <f>E58+E62+E67+E68</f>
        <v>0</v>
      </c>
      <c r="F72" s="296">
        <f>F58+F62+F67+F68</f>
        <v>0</v>
      </c>
    </row>
    <row r="73" spans="1:6" ht="14.4" x14ac:dyDescent="0.3">
      <c r="A73" s="173"/>
      <c r="B73" s="166"/>
      <c r="C73" s="166"/>
      <c r="D73" s="176"/>
      <c r="E73" s="291"/>
      <c r="F73" s="292"/>
    </row>
    <row r="74" spans="1:6" ht="14.4" x14ac:dyDescent="0.3">
      <c r="A74" s="173" t="s">
        <v>5799</v>
      </c>
      <c r="B74" s="166"/>
      <c r="C74" s="166"/>
      <c r="D74" s="159" t="s">
        <v>9665</v>
      </c>
      <c r="E74" s="291"/>
      <c r="F74" s="292"/>
    </row>
    <row r="75" spans="1:6" ht="14.4" x14ac:dyDescent="0.3">
      <c r="A75" s="173"/>
      <c r="B75" s="166">
        <v>1</v>
      </c>
      <c r="C75" s="166"/>
      <c r="D75" s="166" t="s">
        <v>6211</v>
      </c>
      <c r="E75" s="293">
        <f>+'PdC Patrimoniale'!D1526+'PdC Patrimoniale'!D1529</f>
        <v>0</v>
      </c>
      <c r="F75" s="294">
        <v>0</v>
      </c>
    </row>
    <row r="76" spans="1:6" ht="14.4" x14ac:dyDescent="0.3">
      <c r="A76" s="173"/>
      <c r="B76" s="166">
        <v>2</v>
      </c>
      <c r="C76" s="166"/>
      <c r="D76" s="166" t="s">
        <v>6916</v>
      </c>
      <c r="E76" s="293">
        <f>+'PdC Patrimoniale'!D1533</f>
        <v>0</v>
      </c>
      <c r="F76" s="294">
        <v>0</v>
      </c>
    </row>
    <row r="77" spans="1:6" ht="14.4" x14ac:dyDescent="0.3">
      <c r="A77" s="173"/>
      <c r="B77" s="166"/>
      <c r="C77" s="166"/>
      <c r="D77" s="176" t="s">
        <v>9666</v>
      </c>
      <c r="E77" s="295">
        <f>E75+E76</f>
        <v>0</v>
      </c>
      <c r="F77" s="296">
        <f>F75+F76</f>
        <v>0</v>
      </c>
    </row>
    <row r="78" spans="1:6" ht="14.4" x14ac:dyDescent="0.3">
      <c r="A78" s="173"/>
      <c r="B78" s="166"/>
      <c r="C78" s="166"/>
      <c r="D78" s="176"/>
      <c r="E78" s="291"/>
      <c r="F78" s="292"/>
    </row>
    <row r="79" spans="1:6" ht="14.4" x14ac:dyDescent="0.3">
      <c r="A79" s="173" t="s">
        <v>5800</v>
      </c>
      <c r="B79" s="166"/>
      <c r="C79" s="166"/>
      <c r="D79" s="165" t="s">
        <v>7918</v>
      </c>
      <c r="E79" s="291"/>
      <c r="F79" s="292"/>
    </row>
    <row r="80" spans="1:6" ht="14.4" x14ac:dyDescent="0.3">
      <c r="A80" s="173"/>
      <c r="B80" s="166">
        <v>1</v>
      </c>
      <c r="C80" s="166"/>
      <c r="D80" s="166" t="s">
        <v>7920</v>
      </c>
      <c r="E80" s="297">
        <f>E81+E82</f>
        <v>0</v>
      </c>
      <c r="F80" s="298">
        <f>F81+F82</f>
        <v>0</v>
      </c>
    </row>
    <row r="81" spans="1:8" ht="14.4" x14ac:dyDescent="0.3">
      <c r="A81" s="173"/>
      <c r="B81" s="166"/>
      <c r="C81" s="166" t="s">
        <v>6122</v>
      </c>
      <c r="D81" s="162" t="s">
        <v>9667</v>
      </c>
      <c r="E81" s="293">
        <f>IF(+('Dispon liquide '!E26+'Dispon liquide '!E27-'Dispon liquide '!E28)&gt;0,+'Dispon liquide '!E26+'Dispon liquide '!E27-'Dispon liquide '!E28,0)</f>
        <v>0</v>
      </c>
      <c r="F81" s="294">
        <v>0</v>
      </c>
    </row>
    <row r="82" spans="1:8" ht="14.4" x14ac:dyDescent="0.3">
      <c r="A82" s="173"/>
      <c r="B82" s="166"/>
      <c r="C82" s="166" t="s">
        <v>6220</v>
      </c>
      <c r="D82" s="162" t="s">
        <v>9668</v>
      </c>
      <c r="E82" s="293">
        <f>+'Dispon liquide '!E31</f>
        <v>0</v>
      </c>
      <c r="F82" s="294"/>
    </row>
    <row r="83" spans="1:8" ht="14.4" x14ac:dyDescent="0.3">
      <c r="A83" s="173"/>
      <c r="B83" s="166">
        <v>2</v>
      </c>
      <c r="C83" s="166"/>
      <c r="D83" s="166" t="s">
        <v>7932</v>
      </c>
      <c r="E83" s="293">
        <f>+'PdC Patrimoniale'!D1545+'PdC Patrimoniale'!D1548</f>
        <v>0</v>
      </c>
      <c r="F83" s="294">
        <v>0</v>
      </c>
    </row>
    <row r="84" spans="1:8" ht="14.4" x14ac:dyDescent="0.3">
      <c r="A84" s="173"/>
      <c r="B84" s="166">
        <v>3</v>
      </c>
      <c r="C84" s="166"/>
      <c r="D84" s="161" t="s">
        <v>7947</v>
      </c>
      <c r="E84" s="293">
        <f>+'PdC Patrimoniale'!D1552+'PdC Patrimoniale'!D1556</f>
        <v>0</v>
      </c>
      <c r="F84" s="294">
        <v>0</v>
      </c>
    </row>
    <row r="85" spans="1:8" ht="14.4" x14ac:dyDescent="0.3">
      <c r="A85" s="173"/>
      <c r="B85" s="166">
        <v>4</v>
      </c>
      <c r="C85" s="166"/>
      <c r="D85" s="184" t="s">
        <v>9669</v>
      </c>
      <c r="E85" s="293">
        <f>+'PdC Patrimoniale'!D1541</f>
        <v>0</v>
      </c>
      <c r="F85" s="294">
        <v>0</v>
      </c>
    </row>
    <row r="86" spans="1:8" ht="15" thickBot="1" x14ac:dyDescent="0.35">
      <c r="A86" s="173"/>
      <c r="B86" s="166"/>
      <c r="C86" s="166"/>
      <c r="D86" s="176" t="s">
        <v>9670</v>
      </c>
      <c r="E86" s="303">
        <f>E80+E83+E84+E85</f>
        <v>0</v>
      </c>
      <c r="F86" s="304">
        <f>F80+F83+F84+F85</f>
        <v>0</v>
      </c>
    </row>
    <row r="87" spans="1:8" ht="15" thickBot="1" x14ac:dyDescent="0.35">
      <c r="A87" s="173"/>
      <c r="B87" s="166"/>
      <c r="C87" s="166"/>
      <c r="D87" s="176" t="s">
        <v>9671</v>
      </c>
      <c r="E87" s="289">
        <f>E56+E72+E77+E86</f>
        <v>0</v>
      </c>
      <c r="F87" s="290">
        <f>F56+F72+F77+F86</f>
        <v>0</v>
      </c>
    </row>
    <row r="88" spans="1:8" ht="14.4" x14ac:dyDescent="0.3">
      <c r="A88" s="173"/>
      <c r="B88" s="166"/>
      <c r="C88" s="166"/>
      <c r="D88" s="166"/>
      <c r="E88" s="291"/>
      <c r="F88" s="292"/>
    </row>
    <row r="89" spans="1:8" ht="14.4" x14ac:dyDescent="0.3">
      <c r="A89" s="173"/>
      <c r="B89" s="166"/>
      <c r="C89" s="166"/>
      <c r="D89" s="164" t="s">
        <v>9672</v>
      </c>
      <c r="E89" s="291"/>
      <c r="F89" s="292"/>
    </row>
    <row r="90" spans="1:8" ht="14.4" x14ac:dyDescent="0.3">
      <c r="A90" s="173" t="s">
        <v>5805</v>
      </c>
      <c r="B90" s="166">
        <v>1</v>
      </c>
      <c r="C90" s="166"/>
      <c r="D90" s="166" t="s">
        <v>9673</v>
      </c>
      <c r="E90" s="293">
        <f>+'PdC Patrimoniale'!D1563</f>
        <v>0</v>
      </c>
      <c r="F90" s="294">
        <v>0</v>
      </c>
      <c r="H90" s="510" t="s">
        <v>9810</v>
      </c>
    </row>
    <row r="91" spans="1:8" ht="15" thickBot="1" x14ac:dyDescent="0.35">
      <c r="A91" s="173" t="s">
        <v>5805</v>
      </c>
      <c r="B91" s="166">
        <v>2</v>
      </c>
      <c r="C91" s="166"/>
      <c r="D91" s="166" t="s">
        <v>7961</v>
      </c>
      <c r="E91" s="293">
        <f>+'PdC Patrimoniale'!D1568</f>
        <v>0</v>
      </c>
      <c r="F91" s="294">
        <v>0</v>
      </c>
      <c r="H91" s="510" t="s">
        <v>9810</v>
      </c>
    </row>
    <row r="92" spans="1:8" ht="15" thickBot="1" x14ac:dyDescent="0.35">
      <c r="A92" s="173"/>
      <c r="B92" s="166"/>
      <c r="C92" s="166"/>
      <c r="D92" s="176" t="s">
        <v>9674</v>
      </c>
      <c r="E92" s="289">
        <f>E90+E91</f>
        <v>0</v>
      </c>
      <c r="F92" s="290">
        <f>F90+F91</f>
        <v>0</v>
      </c>
    </row>
    <row r="93" spans="1:8" ht="15" thickBot="1" x14ac:dyDescent="0.35">
      <c r="A93" s="173"/>
      <c r="B93" s="166"/>
      <c r="C93" s="166"/>
      <c r="D93" s="176"/>
      <c r="E93" s="291"/>
      <c r="F93" s="292"/>
    </row>
    <row r="94" spans="1:8" ht="15" thickBot="1" x14ac:dyDescent="0.35">
      <c r="A94" s="171"/>
      <c r="B94" s="172"/>
      <c r="C94" s="172"/>
      <c r="D94" s="185" t="s">
        <v>9675</v>
      </c>
      <c r="E94" s="305">
        <f>E5+E52+E87+E92</f>
        <v>28985254.910000004</v>
      </c>
      <c r="F94" s="306">
        <f>F5+F52+F87+F92</f>
        <v>0</v>
      </c>
    </row>
    <row r="95" spans="1:8" ht="15" thickTop="1" x14ac:dyDescent="0.3">
      <c r="A95" s="101"/>
      <c r="B95" s="99"/>
      <c r="C95" s="99"/>
      <c r="D95" s="99"/>
      <c r="E95" s="126"/>
    </row>
    <row r="96" spans="1:8" ht="14.4" x14ac:dyDescent="0.3">
      <c r="A96" s="101"/>
      <c r="B96" s="99"/>
      <c r="C96" s="99"/>
      <c r="D96" s="99"/>
      <c r="E96" s="126"/>
    </row>
    <row r="97" spans="1:5" ht="14.4" x14ac:dyDescent="0.3">
      <c r="A97" s="101"/>
      <c r="B97" s="99"/>
      <c r="C97" s="99"/>
      <c r="D97" s="99"/>
      <c r="E97" s="127"/>
    </row>
    <row r="98" spans="1:5" ht="14.4" x14ac:dyDescent="0.3">
      <c r="A98" s="101"/>
      <c r="B98" s="99"/>
      <c r="C98" s="99"/>
      <c r="D98" s="99"/>
      <c r="E98" s="127"/>
    </row>
    <row r="99" spans="1:5" ht="14.4" x14ac:dyDescent="0.3">
      <c r="A99" s="101"/>
      <c r="B99" s="99"/>
      <c r="C99" s="99"/>
    </row>
    <row r="100" spans="1:5" ht="14.4" x14ac:dyDescent="0.3">
      <c r="A100" s="101"/>
      <c r="B100" s="99"/>
      <c r="C100" s="99"/>
    </row>
  </sheetData>
  <mergeCells count="3">
    <mergeCell ref="D1:D2"/>
    <mergeCell ref="E1:E2"/>
    <mergeCell ref="F1:F2"/>
  </mergeCells>
  <pageMargins left="0.70866141732283472" right="0.70866141732283472" top="0.74803149606299213" bottom="0.74803149606299213" header="0.31496062992125984" footer="0.31496062992125984"/>
  <pageSetup paperSize="9" scale="89" fitToHeight="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68"/>
  <sheetViews>
    <sheetView zoomScale="90" zoomScaleNormal="90" workbookViewId="0">
      <selection activeCell="A10" sqref="A10:D14"/>
    </sheetView>
  </sheetViews>
  <sheetFormatPr defaultRowHeight="13.2" x14ac:dyDescent="0.25"/>
  <cols>
    <col min="1" max="1" width="3.33203125" style="97" customWidth="1"/>
    <col min="2" max="2" width="4.6640625" style="97" customWidth="1"/>
    <col min="3" max="3" width="2.5546875" style="97" bestFit="1" customWidth="1"/>
    <col min="4" max="4" width="53" style="97" customWidth="1"/>
    <col min="5" max="6" width="17.6640625" style="128" customWidth="1"/>
    <col min="7" max="8" width="9.33203125" hidden="1" customWidth="1"/>
    <col min="9" max="9" width="9.5546875" hidden="1" customWidth="1"/>
    <col min="10" max="19" width="9.33203125" hidden="1" customWidth="1"/>
    <col min="21" max="21" width="10.88671875" customWidth="1"/>
  </cols>
  <sheetData>
    <row r="1" spans="1:22" ht="15" thickTop="1" x14ac:dyDescent="0.3">
      <c r="A1" s="102"/>
      <c r="B1" s="103"/>
      <c r="C1" s="103"/>
      <c r="D1" s="579" t="s">
        <v>9793</v>
      </c>
      <c r="E1" s="581" t="s">
        <v>9789</v>
      </c>
      <c r="F1" s="583" t="s">
        <v>9790</v>
      </c>
    </row>
    <row r="2" spans="1:22" ht="45.75" customHeight="1" thickBot="1" x14ac:dyDescent="0.35">
      <c r="A2" s="104"/>
      <c r="B2" s="105"/>
      <c r="C2" s="105"/>
      <c r="D2" s="580"/>
      <c r="E2" s="582"/>
      <c r="F2" s="584"/>
    </row>
    <row r="3" spans="1:22" ht="15" thickTop="1" x14ac:dyDescent="0.3">
      <c r="A3" s="102"/>
      <c r="B3" s="103"/>
      <c r="C3" s="106"/>
      <c r="D3" s="107" t="s">
        <v>9676</v>
      </c>
      <c r="E3" s="129"/>
      <c r="F3" s="224"/>
    </row>
    <row r="4" spans="1:22" ht="14.4" x14ac:dyDescent="0.3">
      <c r="A4" s="108" t="s">
        <v>5794</v>
      </c>
      <c r="B4" s="99"/>
      <c r="C4" s="100"/>
      <c r="D4" s="99" t="s">
        <v>7972</v>
      </c>
      <c r="E4" s="307">
        <f>'PdC Patrimoniale'!E1575</f>
        <v>0</v>
      </c>
      <c r="F4" s="294"/>
      <c r="U4" s="510" t="s">
        <v>9812</v>
      </c>
      <c r="V4" t="s">
        <v>9813</v>
      </c>
    </row>
    <row r="5" spans="1:22" ht="14.4" x14ac:dyDescent="0.3">
      <c r="A5" s="108" t="s">
        <v>5796</v>
      </c>
      <c r="B5" s="99"/>
      <c r="C5" s="100"/>
      <c r="D5" s="99" t="s">
        <v>9677</v>
      </c>
      <c r="E5" s="308">
        <f>SUM(E6:E10)</f>
        <v>0</v>
      </c>
      <c r="F5" s="299">
        <f>SUM(F6:F10)</f>
        <v>0</v>
      </c>
      <c r="U5" s="510" t="s">
        <v>9812</v>
      </c>
    </row>
    <row r="6" spans="1:22" ht="14.4" x14ac:dyDescent="0.3">
      <c r="A6" s="108"/>
      <c r="B6" s="99" t="s">
        <v>6220</v>
      </c>
      <c r="C6" s="100"/>
      <c r="D6" s="109" t="s">
        <v>9678</v>
      </c>
      <c r="E6" s="307">
        <f>+'PdC Patrimoniale'!E1587+'PdC Patrimoniale'!E1611+'PdC Patrimoniale'!E1615+'PdC Patrimoniale'!E1619+'PdC Patrimoniale'!E1623+'PdC Patrimoniale'!E1627</f>
        <v>0</v>
      </c>
      <c r="F6" s="294">
        <v>0</v>
      </c>
    </row>
    <row r="7" spans="1:22" ht="14.4" x14ac:dyDescent="0.3">
      <c r="A7" s="108"/>
      <c r="B7" s="99" t="s">
        <v>6225</v>
      </c>
      <c r="C7" s="100"/>
      <c r="D7" s="109" t="s">
        <v>9679</v>
      </c>
      <c r="E7" s="307">
        <f>+'PdC Patrimoniale'!E1591</f>
        <v>0</v>
      </c>
      <c r="F7" s="294">
        <v>0</v>
      </c>
    </row>
    <row r="8" spans="1:22" ht="28.8" x14ac:dyDescent="0.3">
      <c r="A8" s="108"/>
      <c r="B8" s="506" t="s">
        <v>6816</v>
      </c>
      <c r="C8" s="507"/>
      <c r="D8" s="508" t="s">
        <v>9680</v>
      </c>
      <c r="E8" s="307">
        <f>+'PdC Patrimoniale'!E1598</f>
        <v>0</v>
      </c>
      <c r="F8" s="294"/>
    </row>
    <row r="9" spans="1:22" ht="14.4" x14ac:dyDescent="0.3">
      <c r="A9" s="108"/>
      <c r="B9" s="99" t="s">
        <v>8013</v>
      </c>
      <c r="C9" s="100"/>
      <c r="D9" s="110" t="s">
        <v>9681</v>
      </c>
      <c r="E9" s="307">
        <f>'PdC Patrimoniale'!E1601+'PdC Patrimoniale'!E1606</f>
        <v>0</v>
      </c>
      <c r="F9" s="294">
        <v>0</v>
      </c>
    </row>
    <row r="10" spans="1:22" ht="14.4" x14ac:dyDescent="0.3">
      <c r="A10" s="108"/>
      <c r="B10" s="99" t="s">
        <v>9795</v>
      </c>
      <c r="C10" s="100"/>
      <c r="D10" s="110" t="s">
        <v>9796</v>
      </c>
      <c r="E10" s="307">
        <f>+'PdC Patrimoniale'!E1580+'PdC Patrimoniale'!E1583++'PdC Patrimoniale'!E1595+'PdC Patrimoniale'!E1604</f>
        <v>0</v>
      </c>
      <c r="F10" s="294">
        <v>0</v>
      </c>
    </row>
    <row r="11" spans="1:22" ht="14.4" x14ac:dyDescent="0.3">
      <c r="A11" s="108" t="s">
        <v>5799</v>
      </c>
      <c r="B11" s="99"/>
      <c r="C11" s="100"/>
      <c r="D11" s="99" t="s">
        <v>8049</v>
      </c>
      <c r="E11" s="307">
        <f>+'PdC Patrimoniale'!E1632</f>
        <v>0</v>
      </c>
      <c r="F11" s="294">
        <v>0</v>
      </c>
      <c r="U11" s="510" t="s">
        <v>9814</v>
      </c>
    </row>
    <row r="12" spans="1:22" ht="14.4" x14ac:dyDescent="0.3">
      <c r="A12" s="108" t="s">
        <v>5800</v>
      </c>
      <c r="B12" s="99"/>
      <c r="C12" s="100"/>
      <c r="D12" s="99" t="s">
        <v>9797</v>
      </c>
      <c r="E12" s="307">
        <f>'PdC Patrimoniale'!E1637</f>
        <v>0</v>
      </c>
      <c r="F12" s="294"/>
      <c r="U12" s="510" t="s">
        <v>9814</v>
      </c>
    </row>
    <row r="13" spans="1:22" ht="15" thickBot="1" x14ac:dyDescent="0.35">
      <c r="A13" s="108" t="s">
        <v>5801</v>
      </c>
      <c r="B13" s="99"/>
      <c r="C13" s="100"/>
      <c r="D13" s="99" t="s">
        <v>9798</v>
      </c>
      <c r="E13" s="309">
        <f>'PdC Patrimoniale'!E1642</f>
        <v>0</v>
      </c>
      <c r="F13" s="294"/>
      <c r="U13" t="s">
        <v>9815</v>
      </c>
    </row>
    <row r="14" spans="1:22" ht="15" thickBot="1" x14ac:dyDescent="0.35">
      <c r="A14" s="108"/>
      <c r="B14" s="99"/>
      <c r="C14" s="100"/>
      <c r="D14" s="111" t="s">
        <v>9682</v>
      </c>
      <c r="E14" s="310">
        <f>E4+E5+E11+E12+E13</f>
        <v>0</v>
      </c>
      <c r="F14" s="311">
        <f>F4+F5+F11+F12+F13</f>
        <v>0</v>
      </c>
    </row>
    <row r="15" spans="1:22" ht="14.4" x14ac:dyDescent="0.3">
      <c r="A15" s="108"/>
      <c r="B15" s="99"/>
      <c r="C15" s="100"/>
      <c r="D15" s="99"/>
      <c r="E15" s="309"/>
      <c r="F15" s="292"/>
    </row>
    <row r="16" spans="1:22" ht="14.4" x14ac:dyDescent="0.3">
      <c r="A16" s="108"/>
      <c r="B16" s="99"/>
      <c r="C16" s="100"/>
      <c r="D16" s="107" t="s">
        <v>9683</v>
      </c>
      <c r="E16" s="309"/>
      <c r="F16" s="292"/>
    </row>
    <row r="17" spans="1:13" ht="14.4" x14ac:dyDescent="0.3">
      <c r="A17" s="108"/>
      <c r="B17" s="99">
        <v>1</v>
      </c>
      <c r="C17" s="100"/>
      <c r="D17" s="99" t="s">
        <v>9684</v>
      </c>
      <c r="E17" s="307">
        <f>+'PdC Patrimoniale'!E1648</f>
        <v>0</v>
      </c>
      <c r="F17" s="294">
        <v>0</v>
      </c>
    </row>
    <row r="18" spans="1:13" ht="14.4" x14ac:dyDescent="0.3">
      <c r="A18" s="108"/>
      <c r="B18" s="99">
        <v>2</v>
      </c>
      <c r="C18" s="100"/>
      <c r="D18" s="99" t="s">
        <v>9685</v>
      </c>
      <c r="E18" s="307">
        <f>+'PdC Patrimoniale'!E1653</f>
        <v>0</v>
      </c>
      <c r="F18" s="294">
        <v>0</v>
      </c>
    </row>
    <row r="19" spans="1:13" ht="14.4" x14ac:dyDescent="0.3">
      <c r="A19" s="108"/>
      <c r="B19" s="99">
        <v>3</v>
      </c>
      <c r="C19" s="100"/>
      <c r="D19" s="99" t="s">
        <v>180</v>
      </c>
      <c r="E19" s="307">
        <f>+'PdC Patrimoniale'!E1743+'PdC Patrimoniale'!E1747+'PdC Patrimoniale'!E1751+'PdC Patrimoniale'!E1752+'PdC Patrimoniale'!E1755</f>
        <v>0</v>
      </c>
      <c r="F19" s="294">
        <v>0</v>
      </c>
    </row>
    <row r="20" spans="1:13" ht="15" thickBot="1" x14ac:dyDescent="0.35">
      <c r="A20" s="108"/>
      <c r="B20" s="99"/>
      <c r="C20" s="100"/>
      <c r="D20" s="107"/>
      <c r="E20" s="309"/>
      <c r="F20" s="292"/>
    </row>
    <row r="21" spans="1:13" ht="15" thickBot="1" x14ac:dyDescent="0.35">
      <c r="A21" s="108"/>
      <c r="B21" s="99"/>
      <c r="C21" s="100"/>
      <c r="D21" s="111" t="s">
        <v>9686</v>
      </c>
      <c r="E21" s="310">
        <f>E17+E18+E19</f>
        <v>0</v>
      </c>
      <c r="F21" s="311">
        <f>F17+F18+F19</f>
        <v>0</v>
      </c>
    </row>
    <row r="22" spans="1:13" ht="14.4" x14ac:dyDescent="0.3">
      <c r="A22" s="108"/>
      <c r="B22" s="99"/>
      <c r="C22" s="100"/>
      <c r="D22" s="111"/>
      <c r="E22" s="309"/>
      <c r="F22" s="292"/>
    </row>
    <row r="23" spans="1:13" ht="15" thickBot="1" x14ac:dyDescent="0.35">
      <c r="A23" s="108"/>
      <c r="B23" s="99"/>
      <c r="C23" s="100"/>
      <c r="D23" s="112" t="s">
        <v>9687</v>
      </c>
      <c r="E23" s="307">
        <f>+'PdC Patrimoniale'!E1761</f>
        <v>0</v>
      </c>
      <c r="F23" s="294">
        <v>0</v>
      </c>
    </row>
    <row r="24" spans="1:13" ht="15" thickBot="1" x14ac:dyDescent="0.35">
      <c r="A24" s="108"/>
      <c r="B24" s="99"/>
      <c r="C24" s="100"/>
      <c r="D24" s="111" t="s">
        <v>9688</v>
      </c>
      <c r="E24" s="310">
        <f>E23</f>
        <v>0</v>
      </c>
      <c r="F24" s="311">
        <f>F23</f>
        <v>0</v>
      </c>
    </row>
    <row r="25" spans="1:13" ht="14.4" x14ac:dyDescent="0.3">
      <c r="A25" s="108"/>
      <c r="B25" s="99"/>
      <c r="C25" s="100"/>
      <c r="D25" s="111"/>
      <c r="E25" s="309"/>
      <c r="F25" s="292"/>
    </row>
    <row r="26" spans="1:13" ht="14.4" x14ac:dyDescent="0.3">
      <c r="A26" s="108"/>
      <c r="B26" s="99"/>
      <c r="C26" s="100"/>
      <c r="D26" s="113" t="s">
        <v>9762</v>
      </c>
      <c r="E26" s="309"/>
      <c r="F26" s="292"/>
    </row>
    <row r="27" spans="1:13" ht="14.4" x14ac:dyDescent="0.3">
      <c r="A27" s="108"/>
      <c r="B27" s="99">
        <v>1</v>
      </c>
      <c r="C27" s="100"/>
      <c r="D27" s="99" t="s">
        <v>8245</v>
      </c>
      <c r="E27" s="308">
        <f>E28+E29+E30+E31</f>
        <v>0</v>
      </c>
      <c r="F27" s="299">
        <f>F28+F29+F30+F31</f>
        <v>0</v>
      </c>
    </row>
    <row r="28" spans="1:13" ht="14.4" x14ac:dyDescent="0.3">
      <c r="A28" s="108"/>
      <c r="B28" s="99"/>
      <c r="C28" s="100" t="s">
        <v>9689</v>
      </c>
      <c r="D28" s="109" t="s">
        <v>1374</v>
      </c>
      <c r="E28" s="307">
        <f>+'PdC Patrimoniale'!E1767+'PdC Patrimoniale'!E1770+'PdC Patrimoniale'!E1773+'PdC Patrimoniale'!E1776+'PdC Patrimoniale'!E1779+'PdC Patrimoniale'!E1780+'PdC Patrimoniale'!E1782+'PdC Patrimoniale'!E1783</f>
        <v>0</v>
      </c>
      <c r="F28" s="294">
        <v>0</v>
      </c>
    </row>
    <row r="29" spans="1:13" ht="14.4" x14ac:dyDescent="0.3">
      <c r="A29" s="108"/>
      <c r="B29" s="99"/>
      <c r="C29" s="100" t="s">
        <v>6220</v>
      </c>
      <c r="D29" s="109" t="s">
        <v>1377</v>
      </c>
      <c r="E29" s="307">
        <f>SUM('PdC Patrimoniale'!E1794:E1806)+G29+'PdC Patrimoniale'!E1829+'PdC Patrimoniale'!E1830+'PdC Patrimoniale'!E1831++'PdC Patrimoniale'!E1834+'PdC Patrimoniale'!E1836+'PdC Patrimoniale'!E1838+'PdC Patrimoniale'!E1841+'PdC Patrimoniale'!E1843+'PdC Patrimoniale'!E1845+H29+I29+'PdC Patrimoniale'!E1883+'PdC Patrimoniale'!E1884+'PdC Patrimoniale'!E1885+J29+K29+'PdC Patrimoniale'!E1925+'PdC Patrimoniale'!E1926+'PdC Patrimoniale'!E1927+L29+M29+'PdC Patrimoniale'!E1967+'PdC Patrimoniale'!E1968+'PdC Patrimoniale'!E1969+'PdC Patrimoniale'!E1972+'PdC Patrimoniale'!E1974+'PdC Patrimoniale'!E1976+'PdC Patrimoniale'!E1979+'PdC Patrimoniale'!E1981+'PdC Patrimoniale'!E1983</f>
        <v>0</v>
      </c>
      <c r="F29" s="294">
        <v>0</v>
      </c>
      <c r="G29" s="130">
        <f>SUM('PdC Patrimoniale'!E1808:E1827)</f>
        <v>0</v>
      </c>
      <c r="H29" s="130">
        <f>SUM('PdC Patrimoniale'!E1848:E1860)</f>
        <v>0</v>
      </c>
      <c r="I29" s="130">
        <f>SUM('PdC Patrimoniale'!E1862:E1881)</f>
        <v>0</v>
      </c>
      <c r="J29" s="130">
        <f>SUM('PdC Patrimoniale'!E1888:E1901)</f>
        <v>0</v>
      </c>
      <c r="K29" s="130">
        <f>SUM('PdC Patrimoniale'!E1903:E1923)</f>
        <v>0</v>
      </c>
      <c r="L29" s="130">
        <f>SUM('PdC Patrimoniale'!E1930:E1943)</f>
        <v>0</v>
      </c>
      <c r="M29" s="130">
        <f>SUM('PdC Patrimoniale'!E1945:E1965)</f>
        <v>0</v>
      </c>
    </row>
    <row r="30" spans="1:13" ht="14.4" x14ac:dyDescent="0.3">
      <c r="A30" s="108"/>
      <c r="B30" s="99"/>
      <c r="C30" s="100" t="s">
        <v>6225</v>
      </c>
      <c r="D30" s="109" t="s">
        <v>1508</v>
      </c>
      <c r="E30" s="307">
        <f>+'PdC Patrimoniale'!E1787+'PdC Patrimoniale'!E1790</f>
        <v>0</v>
      </c>
      <c r="F30" s="294">
        <v>0</v>
      </c>
    </row>
    <row r="31" spans="1:13" ht="14.4" x14ac:dyDescent="0.3">
      <c r="A31" s="108"/>
      <c r="B31" s="114"/>
      <c r="C31" s="100" t="s">
        <v>6816</v>
      </c>
      <c r="D31" s="109" t="s">
        <v>1415</v>
      </c>
      <c r="E31" s="307">
        <f>+'PdC Patrimoniale'!E1987+'PdC Patrimoniale'!E1989+'PdC Patrimoniale'!E1991+'PdC Patrimoniale'!E1994+'PdC Patrimoniale'!E1997+'PdC Patrimoniale'!E1999+'PdC Patrimoniale'!E2001+'PdC Patrimoniale'!E2003+'PdC Patrimoniale'!E2005+'PdC Patrimoniale'!E2008+'PdC Patrimoniale'!E2010+'PdC Patrimoniale'!E2013+'PdC Patrimoniale'!E2015+'PdC Patrimoniale'!E2017+'PdC Patrimoniale'!E2019+'PdC Patrimoniale'!E2022+'PdC Patrimoniale'!E2025+'PdC Patrimoniale'!E2027+'PdC Patrimoniale'!E2029+'PdC Patrimoniale'!E2031+'PdC Patrimoniale'!E2033+'PdC Patrimoniale'!E2036+'PdC Patrimoniale'!E2039+'PdC Patrimoniale'!E2042+'PdC Patrimoniale'!E2045+'PdC Patrimoniale'!E2048+'PdC Patrimoniale'!E2051+'PdC Patrimoniale'!E2054+'PdC Patrimoniale'!E2056+'PdC Patrimoniale'!E2059+'PdC Patrimoniale'!E2061+'PdC Patrimoniale'!E2063+'PdC Patrimoniale'!E2065+'PdC Patrimoniale'!E2067+'PdC Patrimoniale'!E2069+'PdC Patrimoniale'!E2071+'PdC Patrimoniale'!E2073</f>
        <v>0</v>
      </c>
      <c r="F31" s="294">
        <v>0</v>
      </c>
    </row>
    <row r="32" spans="1:13" ht="14.4" x14ac:dyDescent="0.3">
      <c r="A32" s="108"/>
      <c r="B32" s="99">
        <v>2</v>
      </c>
      <c r="C32" s="100"/>
      <c r="D32" s="99" t="s">
        <v>1531</v>
      </c>
      <c r="E32" s="307">
        <f>+'PdC Patrimoniale'!E2078</f>
        <v>0</v>
      </c>
      <c r="F32" s="294">
        <v>0</v>
      </c>
    </row>
    <row r="33" spans="1:21" ht="14.4" x14ac:dyDescent="0.3">
      <c r="A33" s="108"/>
      <c r="B33" s="99">
        <v>3</v>
      </c>
      <c r="C33" s="100"/>
      <c r="D33" s="99" t="s">
        <v>6980</v>
      </c>
      <c r="E33" s="307">
        <f>+'PdC Patrimoniale'!E2525</f>
        <v>0</v>
      </c>
      <c r="F33" s="294">
        <v>0</v>
      </c>
      <c r="U33" s="510" t="s">
        <v>9810</v>
      </c>
    </row>
    <row r="34" spans="1:21" ht="14.4" x14ac:dyDescent="0.3">
      <c r="A34" s="108"/>
      <c r="B34" s="99">
        <v>4</v>
      </c>
      <c r="C34" s="115"/>
      <c r="D34" s="116" t="s">
        <v>8554</v>
      </c>
      <c r="E34" s="308">
        <f>E35+E36+E37+E38+E39</f>
        <v>0</v>
      </c>
      <c r="F34" s="299">
        <f>F35+F36+F37+F38+F39</f>
        <v>0</v>
      </c>
    </row>
    <row r="35" spans="1:21" ht="14.4" x14ac:dyDescent="0.3">
      <c r="A35" s="108"/>
      <c r="B35" s="114"/>
      <c r="C35" s="100" t="s">
        <v>6122</v>
      </c>
      <c r="D35" s="110" t="s">
        <v>9690</v>
      </c>
      <c r="E35" s="307">
        <v>0</v>
      </c>
      <c r="F35" s="294">
        <v>0</v>
      </c>
    </row>
    <row r="36" spans="1:21" ht="14.4" x14ac:dyDescent="0.3">
      <c r="A36" s="108"/>
      <c r="B36" s="114"/>
      <c r="C36" s="100" t="s">
        <v>6220</v>
      </c>
      <c r="D36" s="110" t="s">
        <v>1099</v>
      </c>
      <c r="E36" s="307">
        <f>SUM('PdC Patrimoniale'!E2083:E2097)+G36+'PdC Patrimoniale'!E2131+'PdC Patrimoniale'!E2132+'PdC Patrimoniale'!E2133+'PdC Patrimoniale'!E2135+H36+I36+'PdC Patrimoniale'!E2202+'PdC Patrimoniale'!E2203+'PdC Patrimoniale'!E2204+J36+K36+'PdC Patrimoniale'!E2259+'PdC Patrimoniale'!E2260+'PdC Patrimoniale'!E2261+'PdC Patrimoniale'!E2263+L36+M36+'PdC Patrimoniale'!E2319+'PdC Patrimoniale'!E2320+'PdC Patrimoniale'!E2321+'PdC Patrimoniale'!E2323+N36+O36+'PdC Patrimoniale'!E2378+'PdC Patrimoniale'!E2379+'PdC Patrimoniale'!E2380+'PdC Patrimoniale'!E2382+P36+Q36+'PdC Patrimoniale'!E2437+'PdC Patrimoniale'!E2438+'PdC Patrimoniale'!E2439+'PdC Patrimoniale'!E2441+R36+S36+'PdC Patrimoniale'!E2499+'PdC Patrimoniale'!E2500+'PdC Patrimoniale'!E2501+'PdC Patrimoniale'!E2503</f>
        <v>0</v>
      </c>
      <c r="F36" s="294">
        <v>0</v>
      </c>
      <c r="G36" s="130">
        <f>SUM('PdC Patrimoniale'!E2099:E2129)</f>
        <v>0</v>
      </c>
      <c r="H36" s="130">
        <f>SUM('PdC Patrimoniale'!E2167:E2179)</f>
        <v>0</v>
      </c>
      <c r="I36" s="130">
        <f>SUM('PdC Patrimoniale'!E2181:E2200)</f>
        <v>0</v>
      </c>
      <c r="J36" s="130">
        <f>SUM('PdC Patrimoniale'!E2220:E2233)</f>
        <v>0</v>
      </c>
      <c r="K36" s="130">
        <f>SUM('PdC Patrimoniale'!E2235:E2257)</f>
        <v>0</v>
      </c>
      <c r="L36" s="130">
        <f>SUM('PdC Patrimoniale'!E2284:E2296)</f>
        <v>0</v>
      </c>
      <c r="M36" s="130">
        <f>SUM('PdC Patrimoniale'!E2298:E2317)</f>
        <v>0</v>
      </c>
      <c r="N36" s="130">
        <f>SUM('PdC Patrimoniale'!E2343:E2355)</f>
        <v>0</v>
      </c>
      <c r="O36" s="130">
        <f>SUM('PdC Patrimoniale'!E2357:E2376)</f>
        <v>0</v>
      </c>
      <c r="P36" s="130">
        <f>SUM('PdC Patrimoniale'!E2402:E2414)</f>
        <v>0</v>
      </c>
      <c r="Q36" s="130">
        <f>SUM('PdC Patrimoniale'!E2416:E2435)</f>
        <v>0</v>
      </c>
      <c r="R36" s="130">
        <f>SUM('PdC Patrimoniale'!E2461:E2473)</f>
        <v>0</v>
      </c>
      <c r="S36" s="130">
        <f>SUM('PdC Patrimoniale'!E2475:E2497)</f>
        <v>0</v>
      </c>
    </row>
    <row r="37" spans="1:21" ht="14.4" x14ac:dyDescent="0.3">
      <c r="A37" s="108"/>
      <c r="B37" s="99"/>
      <c r="C37" s="100" t="s">
        <v>6225</v>
      </c>
      <c r="D37" s="109" t="s">
        <v>1056</v>
      </c>
      <c r="E37" s="307">
        <f>+'PdC Patrimoniale'!E2138+'PdC Patrimoniale'!E2207+'PdC Patrimoniale'!E2266+'PdC Patrimoniale'!E2326+'PdC Patrimoniale'!E2385+'PdC Patrimoniale'!E2444+'PdC Patrimoniale'!E2506</f>
        <v>0</v>
      </c>
      <c r="F37" s="294">
        <v>0</v>
      </c>
    </row>
    <row r="38" spans="1:21" ht="14.4" x14ac:dyDescent="0.3">
      <c r="A38" s="108"/>
      <c r="B38" s="99"/>
      <c r="C38" s="100" t="s">
        <v>6816</v>
      </c>
      <c r="D38" s="109" t="s">
        <v>1059</v>
      </c>
      <c r="E38" s="307">
        <f>+'PdC Patrimoniale'!E2141+'PdC Patrimoniale'!E2208+'PdC Patrimoniale'!E2269+'PdC Patrimoniale'!E2329+'PdC Patrimoniale'!E2388+'PdC Patrimoniale'!E2447+'PdC Patrimoniale'!E2509</f>
        <v>0</v>
      </c>
      <c r="F38" s="294">
        <v>0</v>
      </c>
    </row>
    <row r="39" spans="1:21" ht="14.4" x14ac:dyDescent="0.3">
      <c r="A39" s="108"/>
      <c r="B39" s="99"/>
      <c r="C39" s="100" t="s">
        <v>8013</v>
      </c>
      <c r="D39" s="109" t="s">
        <v>1138</v>
      </c>
      <c r="E39" s="307">
        <f>+'PdC Patrimoniale'!E2144+'PdC Patrimoniale'!E2145+'PdC Patrimoniale'!E2147+'PdC Patrimoniale'!E2149+'PdC Patrimoniale'!E2151+'PdC Patrimoniale'!E2152+'PdC Patrimoniale'!E2154+'PdC Patrimoniale'!E2155+'PdC Patrimoniale'!E2157+'PdC Patrimoniale'!E2159+'PdC Patrimoniale'!E2161+'PdC Patrimoniale'!E2163+'PdC Patrimoniale'!E2209+'PdC Patrimoniale'!E2212+'PdC Patrimoniale'!E2214+'PdC Patrimoniale'!E2216+'PdC Patrimoniale'!E2272+'PdC Patrimoniale'!E2274+'PdC Patrimoniale'!E2276+'PdC Patrimoniale'!E2278+'PdC Patrimoniale'!E2280+'PdC Patrimoniale'!E2332+'PdC Patrimoniale'!E2334+'PdC Patrimoniale'!E2336+'PdC Patrimoniale'!E2338+'PdC Patrimoniale'!E2340+'PdC Patrimoniale'!E2391+'PdC Patrimoniale'!E2393+'PdC Patrimoniale'!E2395+'PdC Patrimoniale'!E2397+'PdC Patrimoniale'!E2399+'PdC Patrimoniale'!E2450+'PdC Patrimoniale'!E2452+'PdC Patrimoniale'!E2454+'PdC Patrimoniale'!E2456+'PdC Patrimoniale'!E2458+'PdC Patrimoniale'!E2512+'PdC Patrimoniale'!E2514+'PdC Patrimoniale'!E2516+'PdC Patrimoniale'!E2518+'PdC Patrimoniale'!E2520</f>
        <v>0</v>
      </c>
      <c r="F39" s="294">
        <v>0</v>
      </c>
    </row>
    <row r="40" spans="1:21" ht="14.4" x14ac:dyDescent="0.3">
      <c r="A40" s="108"/>
      <c r="B40" s="99">
        <v>5</v>
      </c>
      <c r="C40" s="100"/>
      <c r="D40" s="99" t="s">
        <v>9691</v>
      </c>
      <c r="E40" s="308">
        <f>E41+E42+E43+E44</f>
        <v>0</v>
      </c>
      <c r="F40" s="299">
        <f>F41+F42+F43+F44</f>
        <v>0</v>
      </c>
    </row>
    <row r="41" spans="1:21" ht="14.4" x14ac:dyDescent="0.3">
      <c r="A41" s="108"/>
      <c r="B41" s="99"/>
      <c r="C41" s="100" t="s">
        <v>6122</v>
      </c>
      <c r="D41" s="109" t="s">
        <v>412</v>
      </c>
      <c r="E41" s="307">
        <f>+'PdC Patrimoniale'!E2530+'PdC Patrimoniale'!E2533+'PdC Patrimoniale'!E2536+'PdC Patrimoniale'!E2539+'PdC Patrimoniale'!E2542+'PdC Patrimoniale'!E2545+'PdC Patrimoniale'!E2548+'PdC Patrimoniale'!E2551+'PdC Patrimoniale'!E2554+'PdC Patrimoniale'!E2557+'PdC Patrimoniale'!E2560+'PdC Patrimoniale'!E2563+'PdC Patrimoniale'!E2566+'PdC Patrimoniale'!E2569+'PdC Patrimoniale'!E2572+'PdC Patrimoniale'!E2576+'PdC Patrimoniale'!E2579+'PdC Patrimoniale'!E2583+'PdC Patrimoniale'!E2586+'PdC Patrimoniale'!E2597+'PdC Patrimoniale'!E2600+'PdC Patrimoniale'!E2603+'PdC Patrimoniale'!E2606+'PdC Patrimoniale'!E2607+'PdC Patrimoniale'!E2610+'PdC Patrimoniale'!E2614+'PdC Patrimoniale'!E2617+'PdC Patrimoniale'!E2620</f>
        <v>0</v>
      </c>
      <c r="F41" s="294">
        <v>0</v>
      </c>
    </row>
    <row r="42" spans="1:21" ht="14.4" x14ac:dyDescent="0.3">
      <c r="A42" s="108"/>
      <c r="B42" s="99"/>
      <c r="C42" s="100" t="s">
        <v>6220</v>
      </c>
      <c r="D42" s="109" t="s">
        <v>1516</v>
      </c>
      <c r="E42" s="307">
        <f>+'PdC Patrimoniale'!E2626+'PdC Patrimoniale'!E2629+'PdC Patrimoniale'!E2632+'PdC Patrimoniale'!E2635+'PdC Patrimoniale'!E2639+'PdC Patrimoniale'!E2641+'PdC Patrimoniale'!E2643+'PdC Patrimoniale'!E2646</f>
        <v>0</v>
      </c>
      <c r="F42" s="294">
        <v>0</v>
      </c>
    </row>
    <row r="43" spans="1:21" ht="14.4" x14ac:dyDescent="0.3">
      <c r="A43" s="108"/>
      <c r="B43" s="99"/>
      <c r="C43" s="100" t="s">
        <v>6225</v>
      </c>
      <c r="D43" s="109" t="s">
        <v>9709</v>
      </c>
      <c r="E43" s="307">
        <f>+'PdC Patrimoniale'!E2590+'PdC Patrimoniale'!E2593</f>
        <v>0</v>
      </c>
      <c r="F43" s="294">
        <v>0</v>
      </c>
    </row>
    <row r="44" spans="1:21" ht="15" thickBot="1" x14ac:dyDescent="0.35">
      <c r="A44" s="108"/>
      <c r="B44" s="99"/>
      <c r="C44" s="100" t="s">
        <v>6816</v>
      </c>
      <c r="D44" s="124" t="s">
        <v>1372</v>
      </c>
      <c r="E44" s="307">
        <f>+'PdC Patrimoniale'!E2651+'PdC Patrimoniale'!E2654+'PdC Patrimoniale'!E2657+'PdC Patrimoniale'!E2660+'PdC Patrimoniale'!E2663+'PdC Patrimoniale'!E2666+'PdC Patrimoniale'!E2669+'PdC Patrimoniale'!E2672+'PdC Patrimoniale'!E2675+'PdC Patrimoniale'!E2678+'PdC Patrimoniale'!E2681+'PdC Patrimoniale'!E2684+'PdC Patrimoniale'!E2687+'PdC Patrimoniale'!E2690+'PdC Patrimoniale'!E2693+'PdC Patrimoniale'!E2696+'PdC Patrimoniale'!E2699+'PdC Patrimoniale'!E2703+'PdC Patrimoniale'!E2706+'PdC Patrimoniale'!E2710+'PdC Patrimoniale'!E2713+'PdC Patrimoniale'!E2716+'PdC Patrimoniale'!E2719+'PdC Patrimoniale'!E2723+'PdC Patrimoniale'!E2724+'PdC Patrimoniale'!E2725+'PdC Patrimoniale'!E2727+'PdC Patrimoniale'!E2729+'PdC Patrimoniale'!E2730+'PdC Patrimoniale'!E2731+'PdC Patrimoniale'!E2734+'PdC Patrimoniale'!E2735+'PdC Patrimoniale'!E2736+'PdC Patrimoniale'!E2739+'PdC Patrimoniale'!E2740+'PdC Patrimoniale'!E2743+'PdC Patrimoniale'!E2749+'PdC Patrimoniale'!E2752+'PdC Patrimoniale'!E2753+'PdC Patrimoniale'!E2754+'PdC Patrimoniale'!E2758+'PdC Patrimoniale'!E2759+'PdC Patrimoniale'!E2760+'PdC Patrimoniale'!E2763+'PdC Patrimoniale'!E2766+'PdC Patrimoniale'!E2769+'PdC Patrimoniale'!E2772+'PdC Patrimoniale'!E2775+'PdC Patrimoniale'!E2778+'PdC Patrimoniale'!E2781+'PdC Patrimoniale'!E2784+'PdC Patrimoniale'!E2787+'PdC Patrimoniale'!E2788+'PdC Patrimoniale'!E2791+'PdC Patrimoniale'!E2746</f>
        <v>0</v>
      </c>
      <c r="F44" s="294">
        <v>0</v>
      </c>
    </row>
    <row r="45" spans="1:21" ht="15" thickBot="1" x14ac:dyDescent="0.35">
      <c r="A45" s="117"/>
      <c r="B45" s="118"/>
      <c r="C45" s="119"/>
      <c r="D45" s="120" t="s">
        <v>9692</v>
      </c>
      <c r="E45" s="310">
        <f>E27+E32+E33+E34+E40</f>
        <v>0</v>
      </c>
      <c r="F45" s="311">
        <f>F27+F32+F33+F34+F40</f>
        <v>0</v>
      </c>
    </row>
    <row r="46" spans="1:21" ht="14.4" x14ac:dyDescent="0.3">
      <c r="A46" s="108"/>
      <c r="B46" s="99"/>
      <c r="C46" s="100"/>
      <c r="D46" s="99"/>
      <c r="E46" s="312"/>
      <c r="F46" s="292"/>
    </row>
    <row r="47" spans="1:21" ht="14.4" x14ac:dyDescent="0.3">
      <c r="A47" s="108"/>
      <c r="B47" s="99"/>
      <c r="C47" s="100"/>
      <c r="D47" s="113" t="s">
        <v>9693</v>
      </c>
      <c r="E47" s="312"/>
      <c r="F47" s="292"/>
    </row>
    <row r="48" spans="1:21" ht="14.4" x14ac:dyDescent="0.3">
      <c r="A48" s="108" t="s">
        <v>5794</v>
      </c>
      <c r="B48" s="99"/>
      <c r="C48" s="100"/>
      <c r="D48" s="99" t="s">
        <v>9694</v>
      </c>
      <c r="E48" s="313">
        <f>+'PdC Patrimoniale'!E2802+'PdC Patrimoniale'!E2806+'PdC Patrimoniale'!E2810</f>
        <v>0</v>
      </c>
      <c r="F48" s="294">
        <v>0</v>
      </c>
      <c r="U48" s="510" t="s">
        <v>9810</v>
      </c>
    </row>
    <row r="49" spans="1:21" ht="14.4" x14ac:dyDescent="0.3">
      <c r="A49" s="108" t="s">
        <v>5796</v>
      </c>
      <c r="B49" s="99"/>
      <c r="C49" s="100"/>
      <c r="D49" s="99" t="s">
        <v>9406</v>
      </c>
      <c r="E49" s="314">
        <f>E50+E53+E54</f>
        <v>0</v>
      </c>
      <c r="F49" s="299">
        <f>F50+F53+F54</f>
        <v>0</v>
      </c>
    </row>
    <row r="50" spans="1:21" ht="14.4" x14ac:dyDescent="0.3">
      <c r="A50" s="108"/>
      <c r="B50" s="99">
        <v>1</v>
      </c>
      <c r="C50" s="100"/>
      <c r="D50" s="99" t="s">
        <v>9695</v>
      </c>
      <c r="E50" s="314">
        <f>E51+E52</f>
        <v>0</v>
      </c>
      <c r="F50" s="299">
        <f>F51+F52</f>
        <v>0</v>
      </c>
      <c r="U50" s="510" t="s">
        <v>9810</v>
      </c>
    </row>
    <row r="51" spans="1:21" ht="14.4" x14ac:dyDescent="0.3">
      <c r="A51" s="108"/>
      <c r="B51" s="99"/>
      <c r="C51" s="100" t="s">
        <v>6122</v>
      </c>
      <c r="D51" s="99" t="s">
        <v>9696</v>
      </c>
      <c r="E51" s="313">
        <f>SUM('PdC Patrimoniale'!E2828:E2841)+G51+'PdC Patrimoniale'!E2864+'PdC Patrimoniale'!E2865+'PdC Patrimoniale'!E2866+'PdC Patrimoniale'!E2868</f>
        <v>0</v>
      </c>
      <c r="F51" s="294"/>
      <c r="G51" s="130">
        <f>SUM('PdC Patrimoniale'!E2843:E2862)</f>
        <v>0</v>
      </c>
      <c r="U51" s="510" t="s">
        <v>9810</v>
      </c>
    </row>
    <row r="52" spans="1:21" ht="14.4" x14ac:dyDescent="0.3">
      <c r="A52" s="108"/>
      <c r="B52" s="99"/>
      <c r="C52" s="100" t="s">
        <v>6220</v>
      </c>
      <c r="D52" s="99" t="s">
        <v>9697</v>
      </c>
      <c r="E52" s="313">
        <f>+'PdC Patrimoniale'!E2871+'PdC Patrimoniale'!E2874+'PdC Patrimoniale'!E2876+'PdC Patrimoniale'!E2878+'PdC Patrimoniale'!E2881+'PdC Patrimoniale'!E2884+'PdC Patrimoniale'!E2886</f>
        <v>0</v>
      </c>
      <c r="F52" s="294">
        <v>0</v>
      </c>
      <c r="U52" s="510" t="s">
        <v>9810</v>
      </c>
    </row>
    <row r="53" spans="1:21" ht="14.4" x14ac:dyDescent="0.3">
      <c r="A53" s="108"/>
      <c r="B53" s="99">
        <v>2</v>
      </c>
      <c r="C53" s="100"/>
      <c r="D53" s="99" t="s">
        <v>9408</v>
      </c>
      <c r="E53" s="313">
        <f>+'PdC Patrimoniale'!E2815</f>
        <v>0</v>
      </c>
      <c r="F53" s="294">
        <v>0</v>
      </c>
      <c r="G53" s="130"/>
      <c r="U53" s="510" t="s">
        <v>9810</v>
      </c>
    </row>
    <row r="54" spans="1:21" ht="15" thickBot="1" x14ac:dyDescent="0.35">
      <c r="A54" s="108"/>
      <c r="B54" s="99">
        <v>3</v>
      </c>
      <c r="C54" s="100"/>
      <c r="D54" s="99" t="s">
        <v>9418</v>
      </c>
      <c r="E54" s="313">
        <f>+'PdC Patrimoniale'!E2819+'PdC Patrimoniale'!E2823</f>
        <v>0</v>
      </c>
      <c r="F54" s="294">
        <v>0</v>
      </c>
      <c r="U54" s="510" t="s">
        <v>9810</v>
      </c>
    </row>
    <row r="55" spans="1:21" ht="15" thickBot="1" x14ac:dyDescent="0.35">
      <c r="A55" s="108"/>
      <c r="B55" s="99"/>
      <c r="C55" s="100"/>
      <c r="D55" s="111" t="s">
        <v>9698</v>
      </c>
      <c r="E55" s="315">
        <f>E48+E49</f>
        <v>0</v>
      </c>
      <c r="F55" s="311">
        <f>F48+F49</f>
        <v>0</v>
      </c>
    </row>
    <row r="56" spans="1:21" ht="15" thickBot="1" x14ac:dyDescent="0.35">
      <c r="A56" s="108"/>
      <c r="B56" s="99"/>
      <c r="C56" s="100"/>
      <c r="D56" s="99"/>
      <c r="E56" s="312"/>
      <c r="F56" s="316"/>
    </row>
    <row r="57" spans="1:21" ht="15" thickBot="1" x14ac:dyDescent="0.35">
      <c r="A57" s="108"/>
      <c r="B57" s="99"/>
      <c r="C57" s="100"/>
      <c r="D57" s="111" t="s">
        <v>9699</v>
      </c>
      <c r="E57" s="315">
        <f>+E55+E45+E24+E21+E14</f>
        <v>0</v>
      </c>
      <c r="F57" s="311">
        <f>+F55+F45+F24+F21+F14</f>
        <v>0</v>
      </c>
    </row>
    <row r="58" spans="1:21" ht="14.4" x14ac:dyDescent="0.3">
      <c r="A58" s="108"/>
      <c r="B58" s="99"/>
      <c r="C58" s="100"/>
      <c r="D58" s="111"/>
      <c r="E58" s="317"/>
      <c r="F58" s="318"/>
    </row>
    <row r="59" spans="1:21" ht="14.4" x14ac:dyDescent="0.3">
      <c r="A59" s="108"/>
      <c r="B59" s="99"/>
      <c r="C59" s="100"/>
      <c r="D59" s="121" t="s">
        <v>9700</v>
      </c>
      <c r="E59" s="312"/>
      <c r="F59" s="292"/>
    </row>
    <row r="60" spans="1:21" ht="14.4" x14ac:dyDescent="0.3">
      <c r="A60" s="108"/>
      <c r="B60" s="99"/>
      <c r="C60" s="100"/>
      <c r="D60" s="99" t="s">
        <v>9701</v>
      </c>
      <c r="E60" s="319">
        <v>0</v>
      </c>
      <c r="F60" s="294">
        <v>0</v>
      </c>
      <c r="U60" s="510" t="s">
        <v>9810</v>
      </c>
    </row>
    <row r="61" spans="1:21" ht="14.4" x14ac:dyDescent="0.3">
      <c r="A61" s="108"/>
      <c r="B61" s="99"/>
      <c r="C61" s="100"/>
      <c r="D61" s="99" t="s">
        <v>9702</v>
      </c>
      <c r="E61" s="319">
        <v>0</v>
      </c>
      <c r="F61" s="294">
        <v>0</v>
      </c>
      <c r="U61" s="510" t="s">
        <v>9810</v>
      </c>
    </row>
    <row r="62" spans="1:21" ht="14.4" x14ac:dyDescent="0.3">
      <c r="A62" s="108"/>
      <c r="B62" s="99"/>
      <c r="C62" s="100"/>
      <c r="D62" s="99" t="s">
        <v>9703</v>
      </c>
      <c r="E62" s="319">
        <v>0</v>
      </c>
      <c r="F62" s="294">
        <v>0</v>
      </c>
      <c r="U62" s="510" t="s">
        <v>9810</v>
      </c>
    </row>
    <row r="63" spans="1:21" ht="14.4" x14ac:dyDescent="0.3">
      <c r="A63" s="108"/>
      <c r="B63" s="99"/>
      <c r="C63" s="100"/>
      <c r="D63" s="99" t="s">
        <v>9704</v>
      </c>
      <c r="E63" s="319">
        <v>0</v>
      </c>
      <c r="F63" s="294">
        <v>0</v>
      </c>
      <c r="U63" s="510" t="s">
        <v>9810</v>
      </c>
    </row>
    <row r="64" spans="1:21" ht="14.4" x14ac:dyDescent="0.3">
      <c r="A64" s="108"/>
      <c r="B64" s="99"/>
      <c r="C64" s="100"/>
      <c r="D64" s="99" t="s">
        <v>9705</v>
      </c>
      <c r="E64" s="319">
        <v>0</v>
      </c>
      <c r="F64" s="294">
        <v>0</v>
      </c>
      <c r="U64" s="510" t="s">
        <v>9810</v>
      </c>
    </row>
    <row r="65" spans="1:21" ht="14.4" x14ac:dyDescent="0.3">
      <c r="A65" s="108"/>
      <c r="B65" s="99"/>
      <c r="C65" s="100"/>
      <c r="D65" s="99" t="s">
        <v>9706</v>
      </c>
      <c r="E65" s="319">
        <v>0</v>
      </c>
      <c r="F65" s="294">
        <v>0</v>
      </c>
      <c r="U65" s="510" t="s">
        <v>9810</v>
      </c>
    </row>
    <row r="66" spans="1:21" ht="15" thickBot="1" x14ac:dyDescent="0.35">
      <c r="A66" s="108"/>
      <c r="B66" s="99"/>
      <c r="C66" s="100"/>
      <c r="D66" s="99" t="s">
        <v>9707</v>
      </c>
      <c r="E66" s="319">
        <v>0</v>
      </c>
      <c r="F66" s="294">
        <v>0</v>
      </c>
      <c r="U66" s="510" t="s">
        <v>9810</v>
      </c>
    </row>
    <row r="67" spans="1:21" ht="15" thickBot="1" x14ac:dyDescent="0.35">
      <c r="A67" s="104"/>
      <c r="B67" s="105"/>
      <c r="C67" s="122"/>
      <c r="D67" s="123" t="s">
        <v>9708</v>
      </c>
      <c r="E67" s="315">
        <f>E60+E61+E62+E63+E64+E65+E66</f>
        <v>0</v>
      </c>
      <c r="F67" s="311">
        <f>F60+F61+F62+F63+F64+F65+F66</f>
        <v>0</v>
      </c>
    </row>
    <row r="68" spans="1:21" ht="13.8" thickTop="1" x14ac:dyDescent="0.25"/>
  </sheetData>
  <mergeCells count="3">
    <mergeCell ref="D1:D2"/>
    <mergeCell ref="E1:E2"/>
    <mergeCell ref="F1:F2"/>
  </mergeCells>
  <pageMargins left="0.70866141732283472" right="0.70866141732283472" top="0.74803149606299213" bottom="0.74803149606299213" header="0.31496062992125984" footer="0.31496062992125984"/>
  <pageSetup paperSize="9" scale="90" fitToHeight="2" orientation="portrait" horizont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86"/>
  <sheetViews>
    <sheetView zoomScale="95" zoomScaleNormal="95" workbookViewId="0">
      <pane ySplit="2" topLeftCell="A3" activePane="bottomLeft" state="frozen"/>
      <selection pane="bottomLeft" activeCell="G10" sqref="G10"/>
    </sheetView>
  </sheetViews>
  <sheetFormatPr defaultColWidth="17.44140625" defaultRowHeight="13.2" x14ac:dyDescent="0.25"/>
  <cols>
    <col min="1" max="1" width="17.44140625" style="264"/>
    <col min="2" max="2" width="84.6640625" style="69" customWidth="1"/>
    <col min="3" max="4" width="17.44140625" style="70" customWidth="1"/>
    <col min="5" max="5" width="22.33203125" style="7" customWidth="1"/>
    <col min="6" max="6" width="17.44140625" style="70" customWidth="1"/>
    <col min="7" max="7" width="17.44140625" style="234" customWidth="1"/>
    <col min="8" max="9" width="17.44140625" style="1"/>
    <col min="10" max="10" width="29.6640625" style="1" customWidth="1"/>
    <col min="11" max="16384" width="17.44140625" style="1"/>
  </cols>
  <sheetData>
    <row r="1" spans="1:10" ht="35.25" customHeight="1" x14ac:dyDescent="0.25">
      <c r="A1" s="514" t="s">
        <v>9774</v>
      </c>
      <c r="B1" s="514"/>
      <c r="C1" s="514"/>
      <c r="D1" s="514"/>
      <c r="E1" s="514"/>
      <c r="F1" s="514"/>
    </row>
    <row r="2" spans="1:10" ht="115.2" x14ac:dyDescent="0.2">
      <c r="A2" s="427" t="s">
        <v>5362</v>
      </c>
      <c r="B2" s="229" t="s">
        <v>9773</v>
      </c>
      <c r="C2" s="228" t="s">
        <v>9629</v>
      </c>
      <c r="D2" s="228" t="s">
        <v>9755</v>
      </c>
      <c r="E2" s="502" t="s">
        <v>9817</v>
      </c>
      <c r="F2" s="228" t="s">
        <v>9743</v>
      </c>
      <c r="G2" s="228" t="s">
        <v>9631</v>
      </c>
      <c r="H2" s="229" t="s">
        <v>5363</v>
      </c>
      <c r="I2" s="229" t="s">
        <v>5364</v>
      </c>
      <c r="J2" s="229" t="s">
        <v>5780</v>
      </c>
    </row>
    <row r="3" spans="1:10" ht="12.75" customHeight="1" x14ac:dyDescent="0.25">
      <c r="A3" s="261" t="s">
        <v>3230</v>
      </c>
      <c r="B3" s="192" t="s">
        <v>0</v>
      </c>
      <c r="C3" s="193"/>
      <c r="D3" s="193"/>
      <c r="E3" s="193"/>
      <c r="F3" s="193"/>
      <c r="G3" s="426">
        <f>+C3-D3+E3+F3</f>
        <v>0</v>
      </c>
      <c r="H3" s="230" t="s">
        <v>1</v>
      </c>
      <c r="I3" s="230" t="s">
        <v>2</v>
      </c>
      <c r="J3" s="230" t="s">
        <v>3</v>
      </c>
    </row>
    <row r="4" spans="1:10" x14ac:dyDescent="0.25">
      <c r="A4" s="262" t="s">
        <v>3231</v>
      </c>
      <c r="B4" s="194" t="s">
        <v>4</v>
      </c>
      <c r="C4" s="195"/>
      <c r="D4" s="195"/>
      <c r="E4" s="195"/>
      <c r="F4" s="195"/>
      <c r="G4" s="231">
        <f>+C4-D4+E4+F4</f>
        <v>0</v>
      </c>
      <c r="H4" s="232" t="s">
        <v>1</v>
      </c>
      <c r="I4" s="232" t="s">
        <v>2</v>
      </c>
      <c r="J4" s="232" t="s">
        <v>3</v>
      </c>
    </row>
    <row r="5" spans="1:10" x14ac:dyDescent="0.25">
      <c r="A5" s="262" t="s">
        <v>3232</v>
      </c>
      <c r="B5" s="194" t="s">
        <v>5</v>
      </c>
      <c r="C5" s="195"/>
      <c r="D5" s="195"/>
      <c r="E5" s="195"/>
      <c r="F5" s="195"/>
      <c r="G5" s="231">
        <f t="shared" ref="G5:G68" si="0">+C5-D5+E5+F5</f>
        <v>0</v>
      </c>
      <c r="H5" s="232" t="s">
        <v>6</v>
      </c>
      <c r="I5" s="232" t="s">
        <v>2</v>
      </c>
      <c r="J5" s="232" t="s">
        <v>3</v>
      </c>
    </row>
    <row r="6" spans="1:10" x14ac:dyDescent="0.25">
      <c r="A6" s="262" t="s">
        <v>3233</v>
      </c>
      <c r="B6" s="194" t="s">
        <v>7</v>
      </c>
      <c r="C6" s="195"/>
      <c r="D6" s="195"/>
      <c r="E6" s="195"/>
      <c r="F6" s="195"/>
      <c r="G6" s="231">
        <f>+C6-D6+E6+F6</f>
        <v>0</v>
      </c>
      <c r="H6" s="232" t="s">
        <v>6</v>
      </c>
      <c r="I6" s="232" t="s">
        <v>2</v>
      </c>
      <c r="J6" s="232" t="s">
        <v>3</v>
      </c>
    </row>
    <row r="7" spans="1:10" x14ac:dyDescent="0.25">
      <c r="A7" s="262" t="s">
        <v>3234</v>
      </c>
      <c r="B7" s="194" t="s">
        <v>8</v>
      </c>
      <c r="C7" s="195"/>
      <c r="D7" s="195"/>
      <c r="E7" s="195"/>
      <c r="F7" s="195"/>
      <c r="G7" s="231">
        <f>+C7-D7+E7+F7</f>
        <v>0</v>
      </c>
      <c r="H7" s="232" t="s">
        <v>9</v>
      </c>
      <c r="I7" s="232" t="s">
        <v>2</v>
      </c>
      <c r="J7" s="232" t="s">
        <v>3</v>
      </c>
    </row>
    <row r="8" spans="1:10" x14ac:dyDescent="0.25">
      <c r="A8" s="262" t="s">
        <v>3235</v>
      </c>
      <c r="B8" s="194" t="s">
        <v>10</v>
      </c>
      <c r="C8" s="195"/>
      <c r="D8" s="195"/>
      <c r="E8" s="195"/>
      <c r="F8" s="195"/>
      <c r="G8" s="231">
        <f t="shared" si="0"/>
        <v>0</v>
      </c>
      <c r="H8" s="232" t="s">
        <v>9</v>
      </c>
      <c r="I8" s="232" t="s">
        <v>2</v>
      </c>
      <c r="J8" s="232" t="s">
        <v>3</v>
      </c>
    </row>
    <row r="9" spans="1:10" x14ac:dyDescent="0.25">
      <c r="A9" s="262" t="s">
        <v>3236</v>
      </c>
      <c r="B9" s="194" t="s">
        <v>11</v>
      </c>
      <c r="C9" s="195"/>
      <c r="D9" s="195"/>
      <c r="E9" s="195"/>
      <c r="F9" s="195"/>
      <c r="G9" s="231">
        <f t="shared" si="0"/>
        <v>0</v>
      </c>
      <c r="H9" s="232" t="s">
        <v>12</v>
      </c>
      <c r="I9" s="232" t="s">
        <v>2</v>
      </c>
      <c r="J9" s="232" t="s">
        <v>3</v>
      </c>
    </row>
    <row r="10" spans="1:10" x14ac:dyDescent="0.25">
      <c r="A10" s="262" t="s">
        <v>3237</v>
      </c>
      <c r="B10" s="194" t="s">
        <v>13</v>
      </c>
      <c r="C10" s="195"/>
      <c r="D10" s="195"/>
      <c r="E10" s="195"/>
      <c r="F10" s="195"/>
      <c r="G10" s="231">
        <f t="shared" si="0"/>
        <v>0</v>
      </c>
      <c r="H10" s="232" t="s">
        <v>12</v>
      </c>
      <c r="I10" s="232" t="s">
        <v>2</v>
      </c>
      <c r="J10" s="232" t="s">
        <v>3</v>
      </c>
    </row>
    <row r="11" spans="1:10" ht="26.4" x14ac:dyDescent="0.25">
      <c r="A11" s="262" t="s">
        <v>3238</v>
      </c>
      <c r="B11" s="194" t="s">
        <v>14</v>
      </c>
      <c r="C11" s="195"/>
      <c r="D11" s="195"/>
      <c r="E11" s="195"/>
      <c r="F11" s="195"/>
      <c r="G11" s="231">
        <f t="shared" si="0"/>
        <v>0</v>
      </c>
      <c r="H11" s="232" t="s">
        <v>15</v>
      </c>
      <c r="I11" s="232" t="s">
        <v>2</v>
      </c>
      <c r="J11" s="232" t="s">
        <v>3</v>
      </c>
    </row>
    <row r="12" spans="1:10" ht="26.4" x14ac:dyDescent="0.25">
      <c r="A12" s="262" t="s">
        <v>3239</v>
      </c>
      <c r="B12" s="194" t="s">
        <v>16</v>
      </c>
      <c r="C12" s="195"/>
      <c r="D12" s="195"/>
      <c r="E12" s="195"/>
      <c r="F12" s="195"/>
      <c r="G12" s="231">
        <f t="shared" si="0"/>
        <v>0</v>
      </c>
      <c r="H12" s="232" t="s">
        <v>15</v>
      </c>
      <c r="I12" s="232" t="s">
        <v>2</v>
      </c>
      <c r="J12" s="232" t="s">
        <v>3</v>
      </c>
    </row>
    <row r="13" spans="1:10" x14ac:dyDescent="0.25">
      <c r="A13" s="262" t="s">
        <v>3240</v>
      </c>
      <c r="B13" s="194" t="s">
        <v>17</v>
      </c>
      <c r="C13" s="195"/>
      <c r="D13" s="195"/>
      <c r="E13" s="195"/>
      <c r="F13" s="195"/>
      <c r="G13" s="231">
        <f t="shared" si="0"/>
        <v>0</v>
      </c>
      <c r="H13" s="232" t="s">
        <v>18</v>
      </c>
      <c r="I13" s="232" t="s">
        <v>2</v>
      </c>
      <c r="J13" s="232" t="s">
        <v>3</v>
      </c>
    </row>
    <row r="14" spans="1:10" x14ac:dyDescent="0.25">
      <c r="A14" s="262" t="s">
        <v>3241</v>
      </c>
      <c r="B14" s="194" t="s">
        <v>19</v>
      </c>
      <c r="C14" s="195"/>
      <c r="D14" s="195"/>
      <c r="E14" s="195"/>
      <c r="F14" s="195"/>
      <c r="G14" s="231">
        <f t="shared" si="0"/>
        <v>0</v>
      </c>
      <c r="H14" s="232" t="s">
        <v>18</v>
      </c>
      <c r="I14" s="232" t="s">
        <v>2</v>
      </c>
      <c r="J14" s="232" t="s">
        <v>3</v>
      </c>
    </row>
    <row r="15" spans="1:10" x14ac:dyDescent="0.25">
      <c r="A15" s="262" t="s">
        <v>9614</v>
      </c>
      <c r="B15" s="194" t="s">
        <v>9615</v>
      </c>
      <c r="C15" s="195"/>
      <c r="D15" s="195"/>
      <c r="E15" s="195"/>
      <c r="F15" s="195"/>
      <c r="G15" s="231">
        <f t="shared" si="0"/>
        <v>0</v>
      </c>
      <c r="H15" s="232" t="s">
        <v>20</v>
      </c>
      <c r="I15" s="232" t="s">
        <v>2</v>
      </c>
      <c r="J15" s="232" t="s">
        <v>3</v>
      </c>
    </row>
    <row r="16" spans="1:10" x14ac:dyDescent="0.25">
      <c r="A16" s="262" t="s">
        <v>3242</v>
      </c>
      <c r="B16" s="194" t="s">
        <v>21</v>
      </c>
      <c r="C16" s="195">
        <v>0</v>
      </c>
      <c r="D16" s="195">
        <v>0</v>
      </c>
      <c r="E16" s="195"/>
      <c r="F16" s="195"/>
      <c r="G16" s="231">
        <f t="shared" si="0"/>
        <v>0</v>
      </c>
      <c r="H16" s="232" t="s">
        <v>20</v>
      </c>
      <c r="I16" s="232" t="s">
        <v>2</v>
      </c>
      <c r="J16" s="232" t="s">
        <v>3</v>
      </c>
    </row>
    <row r="17" spans="1:10" ht="26.4" x14ac:dyDescent="0.25">
      <c r="A17" s="262" t="s">
        <v>3243</v>
      </c>
      <c r="B17" s="194" t="s">
        <v>22</v>
      </c>
      <c r="C17" s="195"/>
      <c r="D17" s="195"/>
      <c r="E17" s="195"/>
      <c r="F17" s="195"/>
      <c r="G17" s="231">
        <f t="shared" si="0"/>
        <v>0</v>
      </c>
      <c r="H17" s="232" t="s">
        <v>23</v>
      </c>
      <c r="I17" s="232" t="s">
        <v>2</v>
      </c>
      <c r="J17" s="232" t="s">
        <v>3</v>
      </c>
    </row>
    <row r="18" spans="1:10" ht="26.4" x14ac:dyDescent="0.25">
      <c r="A18" s="262" t="s">
        <v>3244</v>
      </c>
      <c r="B18" s="194" t="s">
        <v>24</v>
      </c>
      <c r="C18" s="195"/>
      <c r="D18" s="195"/>
      <c r="E18" s="195"/>
      <c r="F18" s="195"/>
      <c r="G18" s="231">
        <f t="shared" si="0"/>
        <v>0</v>
      </c>
      <c r="H18" s="232" t="s">
        <v>23</v>
      </c>
      <c r="I18" s="232" t="s">
        <v>2</v>
      </c>
      <c r="J18" s="232" t="s">
        <v>3</v>
      </c>
    </row>
    <row r="19" spans="1:10" x14ac:dyDescent="0.25">
      <c r="A19" s="262" t="s">
        <v>3245</v>
      </c>
      <c r="B19" s="194" t="s">
        <v>25</v>
      </c>
      <c r="C19" s="195"/>
      <c r="D19" s="195"/>
      <c r="E19" s="195"/>
      <c r="F19" s="195"/>
      <c r="G19" s="231">
        <f t="shared" si="0"/>
        <v>0</v>
      </c>
      <c r="H19" s="232" t="s">
        <v>26</v>
      </c>
      <c r="I19" s="232" t="s">
        <v>2</v>
      </c>
      <c r="J19" s="232" t="s">
        <v>3</v>
      </c>
    </row>
    <row r="20" spans="1:10" x14ac:dyDescent="0.25">
      <c r="A20" s="262" t="s">
        <v>3246</v>
      </c>
      <c r="B20" s="194" t="s">
        <v>27</v>
      </c>
      <c r="C20" s="195"/>
      <c r="D20" s="195"/>
      <c r="E20" s="195"/>
      <c r="F20" s="195"/>
      <c r="G20" s="231">
        <f t="shared" si="0"/>
        <v>0</v>
      </c>
      <c r="H20" s="232" t="s">
        <v>26</v>
      </c>
      <c r="I20" s="232" t="s">
        <v>2</v>
      </c>
      <c r="J20" s="232" t="s">
        <v>3</v>
      </c>
    </row>
    <row r="21" spans="1:10" x14ac:dyDescent="0.25">
      <c r="A21" s="262" t="s">
        <v>3247</v>
      </c>
      <c r="B21" s="194" t="s">
        <v>28</v>
      </c>
      <c r="C21" s="195"/>
      <c r="D21" s="195"/>
      <c r="E21" s="195"/>
      <c r="F21" s="195"/>
      <c r="G21" s="231">
        <f t="shared" si="0"/>
        <v>0</v>
      </c>
      <c r="H21" s="232" t="s">
        <v>29</v>
      </c>
      <c r="I21" s="232" t="s">
        <v>2</v>
      </c>
      <c r="J21" s="232" t="s">
        <v>3</v>
      </c>
    </row>
    <row r="22" spans="1:10" x14ac:dyDescent="0.25">
      <c r="A22" s="262" t="s">
        <v>3248</v>
      </c>
      <c r="B22" s="194" t="s">
        <v>30</v>
      </c>
      <c r="C22" s="195"/>
      <c r="D22" s="195"/>
      <c r="E22" s="195"/>
      <c r="F22" s="195"/>
      <c r="G22" s="231">
        <f t="shared" si="0"/>
        <v>0</v>
      </c>
      <c r="H22" s="232" t="s">
        <v>29</v>
      </c>
      <c r="I22" s="232" t="s">
        <v>2</v>
      </c>
      <c r="J22" s="232" t="s">
        <v>3</v>
      </c>
    </row>
    <row r="23" spans="1:10" ht="26.4" x14ac:dyDescent="0.25">
      <c r="A23" s="262" t="s">
        <v>3249</v>
      </c>
      <c r="B23" s="194" t="s">
        <v>31</v>
      </c>
      <c r="C23" s="195"/>
      <c r="D23" s="195"/>
      <c r="E23" s="195"/>
      <c r="F23" s="195"/>
      <c r="G23" s="231">
        <f t="shared" si="0"/>
        <v>0</v>
      </c>
      <c r="H23" s="232" t="s">
        <v>32</v>
      </c>
      <c r="I23" s="232" t="s">
        <v>2</v>
      </c>
      <c r="J23" s="232" t="s">
        <v>3</v>
      </c>
    </row>
    <row r="24" spans="1:10" ht="26.4" x14ac:dyDescent="0.25">
      <c r="A24" s="262" t="s">
        <v>3250</v>
      </c>
      <c r="B24" s="194" t="s">
        <v>33</v>
      </c>
      <c r="C24" s="195"/>
      <c r="D24" s="195"/>
      <c r="E24" s="195"/>
      <c r="F24" s="195"/>
      <c r="G24" s="231">
        <f t="shared" si="0"/>
        <v>0</v>
      </c>
      <c r="H24" s="232" t="s">
        <v>32</v>
      </c>
      <c r="I24" s="232" t="s">
        <v>2</v>
      </c>
      <c r="J24" s="232" t="s">
        <v>3</v>
      </c>
    </row>
    <row r="25" spans="1:10" x14ac:dyDescent="0.25">
      <c r="A25" s="262" t="s">
        <v>3251</v>
      </c>
      <c r="B25" s="194" t="s">
        <v>34</v>
      </c>
      <c r="C25" s="195"/>
      <c r="D25" s="195"/>
      <c r="E25" s="195"/>
      <c r="F25" s="195"/>
      <c r="G25" s="231">
        <f t="shared" si="0"/>
        <v>0</v>
      </c>
      <c r="H25" s="232" t="s">
        <v>35</v>
      </c>
      <c r="I25" s="232" t="s">
        <v>2</v>
      </c>
      <c r="J25" s="232" t="s">
        <v>3</v>
      </c>
    </row>
    <row r="26" spans="1:10" x14ac:dyDescent="0.25">
      <c r="A26" s="262" t="s">
        <v>3252</v>
      </c>
      <c r="B26" s="194" t="s">
        <v>36</v>
      </c>
      <c r="C26" s="195"/>
      <c r="D26" s="195"/>
      <c r="E26" s="195"/>
      <c r="F26" s="195"/>
      <c r="G26" s="231">
        <f t="shared" si="0"/>
        <v>0</v>
      </c>
      <c r="H26" s="232" t="s">
        <v>35</v>
      </c>
      <c r="I26" s="232" t="s">
        <v>2</v>
      </c>
      <c r="J26" s="232" t="s">
        <v>3</v>
      </c>
    </row>
    <row r="27" spans="1:10" x14ac:dyDescent="0.25">
      <c r="A27" s="262" t="s">
        <v>9616</v>
      </c>
      <c r="B27" s="194" t="s">
        <v>9617</v>
      </c>
      <c r="C27" s="195"/>
      <c r="D27" s="195"/>
      <c r="E27" s="195"/>
      <c r="F27" s="195"/>
      <c r="G27" s="231">
        <f t="shared" si="0"/>
        <v>0</v>
      </c>
      <c r="H27" s="232" t="s">
        <v>37</v>
      </c>
      <c r="I27" s="232" t="s">
        <v>2</v>
      </c>
      <c r="J27" s="232" t="s">
        <v>3</v>
      </c>
    </row>
    <row r="28" spans="1:10" ht="26.4" x14ac:dyDescent="0.25">
      <c r="A28" s="262" t="s">
        <v>3253</v>
      </c>
      <c r="B28" s="194" t="s">
        <v>38</v>
      </c>
      <c r="C28" s="195"/>
      <c r="D28" s="195"/>
      <c r="E28" s="195"/>
      <c r="F28" s="195"/>
      <c r="G28" s="231">
        <f t="shared" si="0"/>
        <v>0</v>
      </c>
      <c r="H28" s="232" t="s">
        <v>37</v>
      </c>
      <c r="I28" s="232" t="s">
        <v>2</v>
      </c>
      <c r="J28" s="232" t="s">
        <v>3</v>
      </c>
    </row>
    <row r="29" spans="1:10" x14ac:dyDescent="0.25">
      <c r="A29" s="262" t="s">
        <v>3254</v>
      </c>
      <c r="B29" s="194" t="s">
        <v>39</v>
      </c>
      <c r="C29" s="195"/>
      <c r="D29" s="195"/>
      <c r="E29" s="195"/>
      <c r="F29" s="195"/>
      <c r="G29" s="231">
        <f t="shared" si="0"/>
        <v>0</v>
      </c>
      <c r="H29" s="232" t="s">
        <v>40</v>
      </c>
      <c r="I29" s="232" t="s">
        <v>2</v>
      </c>
      <c r="J29" s="232" t="s">
        <v>3</v>
      </c>
    </row>
    <row r="30" spans="1:10" x14ac:dyDescent="0.25">
      <c r="A30" s="262" t="s">
        <v>3255</v>
      </c>
      <c r="B30" s="194" t="s">
        <v>41</v>
      </c>
      <c r="C30" s="195"/>
      <c r="D30" s="195"/>
      <c r="E30" s="195"/>
      <c r="F30" s="195"/>
      <c r="G30" s="231">
        <f t="shared" si="0"/>
        <v>0</v>
      </c>
      <c r="H30" s="232" t="s">
        <v>40</v>
      </c>
      <c r="I30" s="232" t="s">
        <v>2</v>
      </c>
      <c r="J30" s="232" t="s">
        <v>3</v>
      </c>
    </row>
    <row r="31" spans="1:10" x14ac:dyDescent="0.25">
      <c r="A31" s="262" t="s">
        <v>3256</v>
      </c>
      <c r="B31" s="194" t="s">
        <v>42</v>
      </c>
      <c r="C31" s="195"/>
      <c r="D31" s="195"/>
      <c r="E31" s="195"/>
      <c r="F31" s="195"/>
      <c r="G31" s="231">
        <f t="shared" si="0"/>
        <v>0</v>
      </c>
      <c r="H31" s="232" t="s">
        <v>43</v>
      </c>
      <c r="I31" s="232" t="s">
        <v>2</v>
      </c>
      <c r="J31" s="232" t="s">
        <v>3</v>
      </c>
    </row>
    <row r="32" spans="1:10" x14ac:dyDescent="0.25">
      <c r="A32" s="262" t="s">
        <v>3257</v>
      </c>
      <c r="B32" s="194" t="s">
        <v>44</v>
      </c>
      <c r="C32" s="195"/>
      <c r="D32" s="195"/>
      <c r="E32" s="195"/>
      <c r="F32" s="195"/>
      <c r="G32" s="231">
        <f t="shared" si="0"/>
        <v>0</v>
      </c>
      <c r="H32" s="232" t="s">
        <v>43</v>
      </c>
      <c r="I32" s="232" t="s">
        <v>2</v>
      </c>
      <c r="J32" s="232" t="s">
        <v>3</v>
      </c>
    </row>
    <row r="33" spans="1:10" x14ac:dyDescent="0.25">
      <c r="A33" s="262" t="s">
        <v>3258</v>
      </c>
      <c r="B33" s="194" t="s">
        <v>45</v>
      </c>
      <c r="C33" s="195"/>
      <c r="D33" s="195"/>
      <c r="E33" s="195"/>
      <c r="F33" s="195"/>
      <c r="G33" s="231">
        <f t="shared" si="0"/>
        <v>0</v>
      </c>
      <c r="H33" s="232" t="s">
        <v>46</v>
      </c>
      <c r="I33" s="232" t="s">
        <v>2</v>
      </c>
      <c r="J33" s="232" t="s">
        <v>3</v>
      </c>
    </row>
    <row r="34" spans="1:10" x14ac:dyDescent="0.25">
      <c r="A34" s="262" t="s">
        <v>3259</v>
      </c>
      <c r="B34" s="194" t="s">
        <v>47</v>
      </c>
      <c r="C34" s="195"/>
      <c r="D34" s="195"/>
      <c r="E34" s="195"/>
      <c r="F34" s="195"/>
      <c r="G34" s="231">
        <f t="shared" si="0"/>
        <v>0</v>
      </c>
      <c r="H34" s="232" t="s">
        <v>46</v>
      </c>
      <c r="I34" s="232" t="s">
        <v>2</v>
      </c>
      <c r="J34" s="232" t="s">
        <v>3</v>
      </c>
    </row>
    <row r="35" spans="1:10" ht="26.4" x14ac:dyDescent="0.25">
      <c r="A35" s="262" t="s">
        <v>3260</v>
      </c>
      <c r="B35" s="194" t="s">
        <v>48</v>
      </c>
      <c r="C35" s="195"/>
      <c r="D35" s="195"/>
      <c r="E35" s="195"/>
      <c r="F35" s="195"/>
      <c r="G35" s="231">
        <f t="shared" si="0"/>
        <v>0</v>
      </c>
      <c r="H35" s="232" t="s">
        <v>49</v>
      </c>
      <c r="I35" s="232" t="s">
        <v>2</v>
      </c>
      <c r="J35" s="232" t="s">
        <v>3</v>
      </c>
    </row>
    <row r="36" spans="1:10" ht="26.4" x14ac:dyDescent="0.25">
      <c r="A36" s="262" t="s">
        <v>3261</v>
      </c>
      <c r="B36" s="194" t="s">
        <v>50</v>
      </c>
      <c r="C36" s="195"/>
      <c r="D36" s="195"/>
      <c r="E36" s="195"/>
      <c r="F36" s="195"/>
      <c r="G36" s="231">
        <f t="shared" si="0"/>
        <v>0</v>
      </c>
      <c r="H36" s="232" t="s">
        <v>49</v>
      </c>
      <c r="I36" s="232" t="s">
        <v>2</v>
      </c>
      <c r="J36" s="232" t="s">
        <v>3</v>
      </c>
    </row>
    <row r="37" spans="1:10" x14ac:dyDescent="0.25">
      <c r="A37" s="262" t="s">
        <v>3262</v>
      </c>
      <c r="B37" s="194" t="s">
        <v>51</v>
      </c>
      <c r="C37" s="195"/>
      <c r="D37" s="195"/>
      <c r="E37" s="195"/>
      <c r="F37" s="195"/>
      <c r="G37" s="231">
        <f t="shared" si="0"/>
        <v>0</v>
      </c>
      <c r="H37" s="232" t="s">
        <v>52</v>
      </c>
      <c r="I37" s="232" t="s">
        <v>2</v>
      </c>
      <c r="J37" s="232" t="s">
        <v>3</v>
      </c>
    </row>
    <row r="38" spans="1:10" x14ac:dyDescent="0.25">
      <c r="A38" s="262" t="s">
        <v>3263</v>
      </c>
      <c r="B38" s="194" t="s">
        <v>53</v>
      </c>
      <c r="C38" s="195"/>
      <c r="D38" s="195"/>
      <c r="E38" s="195"/>
      <c r="F38" s="195"/>
      <c r="G38" s="231">
        <f t="shared" si="0"/>
        <v>0</v>
      </c>
      <c r="H38" s="232" t="s">
        <v>52</v>
      </c>
      <c r="I38" s="232" t="s">
        <v>2</v>
      </c>
      <c r="J38" s="232" t="s">
        <v>3</v>
      </c>
    </row>
    <row r="39" spans="1:10" x14ac:dyDescent="0.25">
      <c r="A39" s="262" t="s">
        <v>3226</v>
      </c>
      <c r="B39" s="194" t="s">
        <v>54</v>
      </c>
      <c r="C39" s="195"/>
      <c r="D39" s="195"/>
      <c r="E39" s="195"/>
      <c r="F39" s="195"/>
      <c r="G39" s="231">
        <f t="shared" si="0"/>
        <v>0</v>
      </c>
      <c r="H39" s="232" t="s">
        <v>5365</v>
      </c>
      <c r="I39" s="232" t="s">
        <v>2</v>
      </c>
      <c r="J39" s="232" t="s">
        <v>3</v>
      </c>
    </row>
    <row r="40" spans="1:10" x14ac:dyDescent="0.25">
      <c r="A40" s="262" t="s">
        <v>3227</v>
      </c>
      <c r="B40" s="194" t="s">
        <v>55</v>
      </c>
      <c r="C40" s="195"/>
      <c r="D40" s="195"/>
      <c r="E40" s="195"/>
      <c r="F40" s="195"/>
      <c r="G40" s="231">
        <f t="shared" si="0"/>
        <v>0</v>
      </c>
      <c r="H40" s="232" t="s">
        <v>5365</v>
      </c>
      <c r="I40" s="232" t="s">
        <v>2</v>
      </c>
      <c r="J40" s="232" t="s">
        <v>3</v>
      </c>
    </row>
    <row r="41" spans="1:10" x14ac:dyDescent="0.25">
      <c r="A41" s="262" t="s">
        <v>3264</v>
      </c>
      <c r="B41" s="194" t="s">
        <v>56</v>
      </c>
      <c r="C41" s="195"/>
      <c r="D41" s="195"/>
      <c r="E41" s="195"/>
      <c r="F41" s="195"/>
      <c r="G41" s="231">
        <f t="shared" si="0"/>
        <v>0</v>
      </c>
      <c r="H41" s="232" t="s">
        <v>57</v>
      </c>
      <c r="I41" s="232" t="s">
        <v>2</v>
      </c>
      <c r="J41" s="232" t="s">
        <v>3</v>
      </c>
    </row>
    <row r="42" spans="1:10" x14ac:dyDescent="0.25">
      <c r="A42" s="262" t="s">
        <v>3265</v>
      </c>
      <c r="B42" s="194" t="s">
        <v>58</v>
      </c>
      <c r="C42" s="195"/>
      <c r="D42" s="195"/>
      <c r="E42" s="195"/>
      <c r="F42" s="195"/>
      <c r="G42" s="231">
        <f t="shared" si="0"/>
        <v>0</v>
      </c>
      <c r="H42" s="232" t="s">
        <v>57</v>
      </c>
      <c r="I42" s="232" t="s">
        <v>2</v>
      </c>
      <c r="J42" s="232" t="s">
        <v>3</v>
      </c>
    </row>
    <row r="43" spans="1:10" ht="26.4" x14ac:dyDescent="0.25">
      <c r="A43" s="262" t="s">
        <v>3266</v>
      </c>
      <c r="B43" s="194" t="s">
        <v>59</v>
      </c>
      <c r="C43" s="195"/>
      <c r="D43" s="195"/>
      <c r="E43" s="195"/>
      <c r="F43" s="195"/>
      <c r="G43" s="231">
        <f t="shared" si="0"/>
        <v>0</v>
      </c>
      <c r="H43" s="232" t="s">
        <v>60</v>
      </c>
      <c r="I43" s="232" t="s">
        <v>2</v>
      </c>
      <c r="J43" s="232" t="s">
        <v>3</v>
      </c>
    </row>
    <row r="44" spans="1:10" ht="26.4" x14ac:dyDescent="0.25">
      <c r="A44" s="262" t="s">
        <v>3267</v>
      </c>
      <c r="B44" s="194" t="s">
        <v>61</v>
      </c>
      <c r="C44" s="195"/>
      <c r="D44" s="195"/>
      <c r="E44" s="195"/>
      <c r="F44" s="195"/>
      <c r="G44" s="231">
        <f t="shared" si="0"/>
        <v>0</v>
      </c>
      <c r="H44" s="232" t="s">
        <v>60</v>
      </c>
      <c r="I44" s="232" t="s">
        <v>2</v>
      </c>
      <c r="J44" s="232" t="s">
        <v>3</v>
      </c>
    </row>
    <row r="45" spans="1:10" x14ac:dyDescent="0.25">
      <c r="A45" s="262" t="s">
        <v>3268</v>
      </c>
      <c r="B45" s="194" t="s">
        <v>62</v>
      </c>
      <c r="C45" s="195"/>
      <c r="D45" s="195"/>
      <c r="E45" s="195"/>
      <c r="F45" s="195"/>
      <c r="G45" s="231">
        <f t="shared" si="0"/>
        <v>0</v>
      </c>
      <c r="H45" s="232" t="s">
        <v>63</v>
      </c>
      <c r="I45" s="232" t="s">
        <v>2</v>
      </c>
      <c r="J45" s="232" t="s">
        <v>3</v>
      </c>
    </row>
    <row r="46" spans="1:10" x14ac:dyDescent="0.25">
      <c r="A46" s="262" t="s">
        <v>3269</v>
      </c>
      <c r="B46" s="194" t="s">
        <v>64</v>
      </c>
      <c r="C46" s="195"/>
      <c r="D46" s="195"/>
      <c r="E46" s="195"/>
      <c r="F46" s="195"/>
      <c r="G46" s="231">
        <f t="shared" si="0"/>
        <v>0</v>
      </c>
      <c r="H46" s="232" t="s">
        <v>63</v>
      </c>
      <c r="I46" s="232" t="s">
        <v>2</v>
      </c>
      <c r="J46" s="232" t="s">
        <v>3</v>
      </c>
    </row>
    <row r="47" spans="1:10" x14ac:dyDescent="0.25">
      <c r="A47" s="262" t="s">
        <v>3270</v>
      </c>
      <c r="B47" s="194" t="s">
        <v>65</v>
      </c>
      <c r="C47" s="195"/>
      <c r="D47" s="195"/>
      <c r="E47" s="195"/>
      <c r="F47" s="195"/>
      <c r="G47" s="231">
        <f t="shared" si="0"/>
        <v>0</v>
      </c>
      <c r="H47" s="232" t="s">
        <v>66</v>
      </c>
      <c r="I47" s="232" t="s">
        <v>2</v>
      </c>
      <c r="J47" s="232" t="s">
        <v>3</v>
      </c>
    </row>
    <row r="48" spans="1:10" x14ac:dyDescent="0.25">
      <c r="A48" s="262" t="s">
        <v>3271</v>
      </c>
      <c r="B48" s="194" t="s">
        <v>67</v>
      </c>
      <c r="C48" s="195"/>
      <c r="D48" s="195"/>
      <c r="E48" s="195"/>
      <c r="F48" s="195"/>
      <c r="G48" s="231">
        <f t="shared" si="0"/>
        <v>0</v>
      </c>
      <c r="H48" s="232" t="s">
        <v>66</v>
      </c>
      <c r="I48" s="232" t="s">
        <v>2</v>
      </c>
      <c r="J48" s="232" t="s">
        <v>3</v>
      </c>
    </row>
    <row r="49" spans="1:10" x14ac:dyDescent="0.25">
      <c r="A49" s="262" t="s">
        <v>3272</v>
      </c>
      <c r="B49" s="194" t="s">
        <v>68</v>
      </c>
      <c r="C49" s="195"/>
      <c r="D49" s="195"/>
      <c r="E49" s="195"/>
      <c r="F49" s="195"/>
      <c r="G49" s="231">
        <f t="shared" si="0"/>
        <v>0</v>
      </c>
      <c r="H49" s="232" t="s">
        <v>69</v>
      </c>
      <c r="I49" s="232" t="s">
        <v>2</v>
      </c>
      <c r="J49" s="232" t="s">
        <v>3</v>
      </c>
    </row>
    <row r="50" spans="1:10" x14ac:dyDescent="0.25">
      <c r="A50" s="262" t="s">
        <v>3273</v>
      </c>
      <c r="B50" s="194" t="s">
        <v>70</v>
      </c>
      <c r="C50" s="195"/>
      <c r="D50" s="195"/>
      <c r="E50" s="195"/>
      <c r="F50" s="195"/>
      <c r="G50" s="231">
        <f t="shared" si="0"/>
        <v>0</v>
      </c>
      <c r="H50" s="232" t="s">
        <v>69</v>
      </c>
      <c r="I50" s="232" t="s">
        <v>2</v>
      </c>
      <c r="J50" s="232" t="s">
        <v>3</v>
      </c>
    </row>
    <row r="51" spans="1:10" x14ac:dyDescent="0.25">
      <c r="A51" s="262" t="s">
        <v>3274</v>
      </c>
      <c r="B51" s="194" t="s">
        <v>71</v>
      </c>
      <c r="C51" s="195"/>
      <c r="D51" s="195"/>
      <c r="E51" s="235"/>
      <c r="F51" s="195"/>
      <c r="G51" s="231">
        <f t="shared" si="0"/>
        <v>0</v>
      </c>
      <c r="H51" s="232" t="s">
        <v>72</v>
      </c>
      <c r="I51" s="232" t="s">
        <v>2</v>
      </c>
      <c r="J51" s="232" t="s">
        <v>3</v>
      </c>
    </row>
    <row r="52" spans="1:10" x14ac:dyDescent="0.25">
      <c r="A52" s="262" t="s">
        <v>3275</v>
      </c>
      <c r="B52" s="194" t="s">
        <v>73</v>
      </c>
      <c r="C52" s="195"/>
      <c r="D52" s="195"/>
      <c r="E52" s="235"/>
      <c r="F52" s="195"/>
      <c r="G52" s="231">
        <f t="shared" si="0"/>
        <v>0</v>
      </c>
      <c r="H52" s="232" t="s">
        <v>74</v>
      </c>
      <c r="I52" s="232" t="s">
        <v>2</v>
      </c>
      <c r="J52" s="232" t="s">
        <v>3</v>
      </c>
    </row>
    <row r="53" spans="1:10" x14ac:dyDescent="0.25">
      <c r="A53" s="262" t="s">
        <v>3276</v>
      </c>
      <c r="B53" s="194" t="s">
        <v>75</v>
      </c>
      <c r="C53" s="195"/>
      <c r="D53" s="195"/>
      <c r="E53" s="235"/>
      <c r="F53" s="195"/>
      <c r="G53" s="231">
        <f t="shared" si="0"/>
        <v>0</v>
      </c>
      <c r="H53" s="232" t="s">
        <v>76</v>
      </c>
      <c r="I53" s="232" t="s">
        <v>2</v>
      </c>
      <c r="J53" s="232" t="s">
        <v>3</v>
      </c>
    </row>
    <row r="54" spans="1:10" x14ac:dyDescent="0.25">
      <c r="A54" s="262" t="s">
        <v>3277</v>
      </c>
      <c r="B54" s="194" t="s">
        <v>77</v>
      </c>
      <c r="C54" s="195"/>
      <c r="D54" s="195"/>
      <c r="E54" s="235"/>
      <c r="F54" s="195"/>
      <c r="G54" s="231">
        <f t="shared" si="0"/>
        <v>0</v>
      </c>
      <c r="H54" s="232" t="s">
        <v>78</v>
      </c>
      <c r="I54" s="232" t="s">
        <v>2</v>
      </c>
      <c r="J54" s="232" t="s">
        <v>3</v>
      </c>
    </row>
    <row r="55" spans="1:10" x14ac:dyDescent="0.25">
      <c r="A55" s="262" t="s">
        <v>3278</v>
      </c>
      <c r="B55" s="194" t="s">
        <v>79</v>
      </c>
      <c r="C55" s="195"/>
      <c r="D55" s="195"/>
      <c r="E55" s="235"/>
      <c r="F55" s="195"/>
      <c r="G55" s="231">
        <f t="shared" si="0"/>
        <v>0</v>
      </c>
      <c r="H55" s="232" t="s">
        <v>80</v>
      </c>
      <c r="I55" s="232" t="s">
        <v>2</v>
      </c>
      <c r="J55" s="232" t="s">
        <v>3</v>
      </c>
    </row>
    <row r="56" spans="1:10" x14ac:dyDescent="0.25">
      <c r="A56" s="262" t="s">
        <v>3279</v>
      </c>
      <c r="B56" s="194" t="s">
        <v>81</v>
      </c>
      <c r="C56" s="195"/>
      <c r="D56" s="195"/>
      <c r="E56" s="235"/>
      <c r="F56" s="195"/>
      <c r="G56" s="231">
        <f t="shared" si="0"/>
        <v>0</v>
      </c>
      <c r="H56" s="232" t="s">
        <v>82</v>
      </c>
      <c r="I56" s="232" t="s">
        <v>2</v>
      </c>
      <c r="J56" s="232" t="s">
        <v>3</v>
      </c>
    </row>
    <row r="57" spans="1:10" ht="26.4" x14ac:dyDescent="0.25">
      <c r="A57" s="262" t="s">
        <v>3280</v>
      </c>
      <c r="B57" s="194" t="s">
        <v>83</v>
      </c>
      <c r="C57" s="195"/>
      <c r="D57" s="195"/>
      <c r="E57" s="235"/>
      <c r="F57" s="195"/>
      <c r="G57" s="231">
        <f t="shared" si="0"/>
        <v>0</v>
      </c>
      <c r="H57" s="232" t="s">
        <v>84</v>
      </c>
      <c r="I57" s="232" t="s">
        <v>2</v>
      </c>
      <c r="J57" s="232" t="s">
        <v>3</v>
      </c>
    </row>
    <row r="58" spans="1:10" x14ac:dyDescent="0.25">
      <c r="A58" s="262" t="s">
        <v>3281</v>
      </c>
      <c r="B58" s="194" t="s">
        <v>85</v>
      </c>
      <c r="C58" s="195"/>
      <c r="D58" s="195"/>
      <c r="E58" s="235"/>
      <c r="F58" s="195"/>
      <c r="G58" s="231">
        <f t="shared" si="0"/>
        <v>0</v>
      </c>
      <c r="H58" s="232" t="s">
        <v>86</v>
      </c>
      <c r="I58" s="232" t="s">
        <v>2</v>
      </c>
      <c r="J58" s="232" t="s">
        <v>3</v>
      </c>
    </row>
    <row r="59" spans="1:10" x14ac:dyDescent="0.25">
      <c r="A59" s="262" t="s">
        <v>3282</v>
      </c>
      <c r="B59" s="194" t="s">
        <v>87</v>
      </c>
      <c r="C59" s="195"/>
      <c r="D59" s="195"/>
      <c r="E59" s="235"/>
      <c r="F59" s="195"/>
      <c r="G59" s="231">
        <f t="shared" si="0"/>
        <v>0</v>
      </c>
      <c r="H59" s="232" t="s">
        <v>88</v>
      </c>
      <c r="I59" s="232" t="s">
        <v>2</v>
      </c>
      <c r="J59" s="232" t="s">
        <v>3</v>
      </c>
    </row>
    <row r="60" spans="1:10" x14ac:dyDescent="0.25">
      <c r="A60" s="262" t="s">
        <v>3290</v>
      </c>
      <c r="B60" s="194" t="s">
        <v>89</v>
      </c>
      <c r="C60" s="195"/>
      <c r="D60" s="195"/>
      <c r="E60" s="235"/>
      <c r="F60" s="195"/>
      <c r="G60" s="231">
        <f t="shared" si="0"/>
        <v>0</v>
      </c>
      <c r="H60" s="232" t="s">
        <v>90</v>
      </c>
      <c r="I60" s="232" t="s">
        <v>91</v>
      </c>
      <c r="J60" s="232" t="s">
        <v>92</v>
      </c>
    </row>
    <row r="61" spans="1:10" x14ac:dyDescent="0.25">
      <c r="A61" s="262" t="s">
        <v>3291</v>
      </c>
      <c r="B61" s="194" t="s">
        <v>93</v>
      </c>
      <c r="C61" s="195"/>
      <c r="D61" s="195"/>
      <c r="E61" s="235"/>
      <c r="F61" s="195"/>
      <c r="G61" s="231">
        <f t="shared" si="0"/>
        <v>0</v>
      </c>
      <c r="H61" s="232" t="s">
        <v>94</v>
      </c>
      <c r="I61" s="232" t="s">
        <v>91</v>
      </c>
      <c r="J61" s="232" t="s">
        <v>92</v>
      </c>
    </row>
    <row r="62" spans="1:10" x14ac:dyDescent="0.25">
      <c r="A62" s="262" t="s">
        <v>3292</v>
      </c>
      <c r="B62" s="194" t="s">
        <v>95</v>
      </c>
      <c r="C62" s="195"/>
      <c r="D62" s="195"/>
      <c r="E62" s="235"/>
      <c r="F62" s="195"/>
      <c r="G62" s="231">
        <f t="shared" si="0"/>
        <v>0</v>
      </c>
      <c r="H62" s="232" t="s">
        <v>96</v>
      </c>
      <c r="I62" s="232" t="s">
        <v>97</v>
      </c>
      <c r="J62" s="232" t="s">
        <v>98</v>
      </c>
    </row>
    <row r="63" spans="1:10" x14ac:dyDescent="0.25">
      <c r="A63" s="262" t="s">
        <v>3293</v>
      </c>
      <c r="B63" s="194" t="s">
        <v>99</v>
      </c>
      <c r="C63" s="195"/>
      <c r="D63" s="195"/>
      <c r="E63" s="235"/>
      <c r="F63" s="195"/>
      <c r="G63" s="231">
        <f t="shared" si="0"/>
        <v>0</v>
      </c>
      <c r="H63" s="232" t="s">
        <v>100</v>
      </c>
      <c r="I63" s="232" t="s">
        <v>97</v>
      </c>
      <c r="J63" s="232" t="s">
        <v>98</v>
      </c>
    </row>
    <row r="64" spans="1:10" x14ac:dyDescent="0.25">
      <c r="A64" s="262" t="s">
        <v>3294</v>
      </c>
      <c r="B64" s="194" t="s">
        <v>101</v>
      </c>
      <c r="C64" s="195"/>
      <c r="D64" s="195"/>
      <c r="E64" s="235"/>
      <c r="F64" s="195"/>
      <c r="G64" s="231">
        <f t="shared" si="0"/>
        <v>0</v>
      </c>
      <c r="H64" s="232" t="s">
        <v>102</v>
      </c>
      <c r="I64" s="232" t="s">
        <v>97</v>
      </c>
      <c r="J64" s="232" t="s">
        <v>98</v>
      </c>
    </row>
    <row r="65" spans="1:10" x14ac:dyDescent="0.25">
      <c r="A65" s="262" t="s">
        <v>3295</v>
      </c>
      <c r="B65" s="194" t="s">
        <v>103</v>
      </c>
      <c r="C65" s="195"/>
      <c r="D65" s="195"/>
      <c r="E65" s="235"/>
      <c r="F65" s="195"/>
      <c r="G65" s="231">
        <f t="shared" si="0"/>
        <v>0</v>
      </c>
      <c r="H65" s="232" t="s">
        <v>104</v>
      </c>
      <c r="I65" s="232" t="s">
        <v>97</v>
      </c>
      <c r="J65" s="232" t="s">
        <v>98</v>
      </c>
    </row>
    <row r="66" spans="1:10" x14ac:dyDescent="0.25">
      <c r="A66" s="262" t="s">
        <v>3296</v>
      </c>
      <c r="B66" s="194" t="s">
        <v>105</v>
      </c>
      <c r="C66" s="195"/>
      <c r="D66" s="195"/>
      <c r="E66" s="235"/>
      <c r="F66" s="195"/>
      <c r="G66" s="231">
        <f t="shared" si="0"/>
        <v>0</v>
      </c>
      <c r="H66" s="232" t="s">
        <v>106</v>
      </c>
      <c r="I66" s="232" t="s">
        <v>97</v>
      </c>
      <c r="J66" s="232" t="s">
        <v>98</v>
      </c>
    </row>
    <row r="67" spans="1:10" x14ac:dyDescent="0.25">
      <c r="A67" s="262" t="s">
        <v>3297</v>
      </c>
      <c r="B67" s="194" t="s">
        <v>107</v>
      </c>
      <c r="C67" s="195"/>
      <c r="D67" s="195"/>
      <c r="E67" s="235"/>
      <c r="F67" s="195"/>
      <c r="G67" s="231">
        <f t="shared" si="0"/>
        <v>0</v>
      </c>
      <c r="H67" s="232" t="s">
        <v>108</v>
      </c>
      <c r="I67" s="232" t="s">
        <v>97</v>
      </c>
      <c r="J67" s="232" t="s">
        <v>98</v>
      </c>
    </row>
    <row r="68" spans="1:10" x14ac:dyDescent="0.25">
      <c r="A68" s="262" t="s">
        <v>3298</v>
      </c>
      <c r="B68" s="194" t="s">
        <v>109</v>
      </c>
      <c r="C68" s="195"/>
      <c r="D68" s="195"/>
      <c r="E68" s="235"/>
      <c r="F68" s="195"/>
      <c r="G68" s="231">
        <f t="shared" si="0"/>
        <v>0</v>
      </c>
      <c r="H68" s="232" t="s">
        <v>110</v>
      </c>
      <c r="I68" s="232" t="s">
        <v>97</v>
      </c>
      <c r="J68" s="232" t="s">
        <v>98</v>
      </c>
    </row>
    <row r="69" spans="1:10" x14ac:dyDescent="0.25">
      <c r="A69" s="262" t="s">
        <v>3299</v>
      </c>
      <c r="B69" s="194" t="s">
        <v>111</v>
      </c>
      <c r="C69" s="195"/>
      <c r="D69" s="195"/>
      <c r="E69" s="235"/>
      <c r="F69" s="195"/>
      <c r="G69" s="231">
        <f t="shared" ref="G69:G132" si="1">+C69-D69+E69+F69</f>
        <v>0</v>
      </c>
      <c r="H69" s="232" t="s">
        <v>112</v>
      </c>
      <c r="I69" s="232" t="s">
        <v>97</v>
      </c>
      <c r="J69" s="232" t="s">
        <v>98</v>
      </c>
    </row>
    <row r="70" spans="1:10" x14ac:dyDescent="0.25">
      <c r="A70" s="262" t="s">
        <v>3300</v>
      </c>
      <c r="B70" s="194" t="s">
        <v>113</v>
      </c>
      <c r="C70" s="195"/>
      <c r="D70" s="195"/>
      <c r="E70" s="235"/>
      <c r="F70" s="195"/>
      <c r="G70" s="231">
        <f t="shared" si="1"/>
        <v>0</v>
      </c>
      <c r="H70" s="232" t="s">
        <v>114</v>
      </c>
      <c r="I70" s="232" t="s">
        <v>97</v>
      </c>
      <c r="J70" s="232" t="s">
        <v>98</v>
      </c>
    </row>
    <row r="71" spans="1:10" x14ac:dyDescent="0.25">
      <c r="A71" s="262" t="s">
        <v>3301</v>
      </c>
      <c r="B71" s="194" t="s">
        <v>115</v>
      </c>
      <c r="C71" s="195"/>
      <c r="D71" s="195"/>
      <c r="E71" s="235"/>
      <c r="F71" s="195"/>
      <c r="G71" s="231">
        <f t="shared" si="1"/>
        <v>0</v>
      </c>
      <c r="H71" s="232" t="s">
        <v>116</v>
      </c>
      <c r="I71" s="232" t="s">
        <v>97</v>
      </c>
      <c r="J71" s="232" t="s">
        <v>98</v>
      </c>
    </row>
    <row r="72" spans="1:10" x14ac:dyDescent="0.25">
      <c r="A72" s="262" t="s">
        <v>3302</v>
      </c>
      <c r="B72" s="194" t="s">
        <v>117</v>
      </c>
      <c r="C72" s="195"/>
      <c r="D72" s="195"/>
      <c r="E72" s="235"/>
      <c r="F72" s="195"/>
      <c r="G72" s="231">
        <f t="shared" si="1"/>
        <v>0</v>
      </c>
      <c r="H72" s="232" t="s">
        <v>118</v>
      </c>
      <c r="I72" s="232" t="s">
        <v>97</v>
      </c>
      <c r="J72" s="232" t="s">
        <v>98</v>
      </c>
    </row>
    <row r="73" spans="1:10" x14ac:dyDescent="0.25">
      <c r="A73" s="262" t="s">
        <v>3303</v>
      </c>
      <c r="B73" s="194" t="s">
        <v>119</v>
      </c>
      <c r="C73" s="195"/>
      <c r="D73" s="195"/>
      <c r="E73" s="235"/>
      <c r="F73" s="195"/>
      <c r="G73" s="231">
        <f t="shared" si="1"/>
        <v>0</v>
      </c>
      <c r="H73" s="232" t="s">
        <v>120</v>
      </c>
      <c r="I73" s="232" t="s">
        <v>97</v>
      </c>
      <c r="J73" s="232" t="s">
        <v>98</v>
      </c>
    </row>
    <row r="74" spans="1:10" ht="26.4" x14ac:dyDescent="0.25">
      <c r="A74" s="262" t="s">
        <v>3304</v>
      </c>
      <c r="B74" s="194" t="s">
        <v>121</v>
      </c>
      <c r="C74" s="195"/>
      <c r="D74" s="195"/>
      <c r="E74" s="235"/>
      <c r="F74" s="195"/>
      <c r="G74" s="231">
        <f t="shared" si="1"/>
        <v>0</v>
      </c>
      <c r="H74" s="232" t="s">
        <v>122</v>
      </c>
      <c r="I74" s="232" t="s">
        <v>97</v>
      </c>
      <c r="J74" s="232" t="s">
        <v>98</v>
      </c>
    </row>
    <row r="75" spans="1:10" ht="26.4" x14ac:dyDescent="0.25">
      <c r="A75" s="262" t="s">
        <v>9766</v>
      </c>
      <c r="B75" s="194" t="s">
        <v>9767</v>
      </c>
      <c r="C75" s="195"/>
      <c r="D75" s="195"/>
      <c r="E75" s="235"/>
      <c r="F75" s="195"/>
      <c r="G75" s="231">
        <f t="shared" si="1"/>
        <v>0</v>
      </c>
      <c r="H75" s="232" t="s">
        <v>9768</v>
      </c>
      <c r="I75" s="232" t="s">
        <v>97</v>
      </c>
      <c r="J75" s="232" t="s">
        <v>98</v>
      </c>
    </row>
    <row r="76" spans="1:10" x14ac:dyDescent="0.25">
      <c r="A76" s="262" t="s">
        <v>3305</v>
      </c>
      <c r="B76" s="194" t="s">
        <v>123</v>
      </c>
      <c r="C76" s="195"/>
      <c r="D76" s="195"/>
      <c r="E76" s="235"/>
      <c r="F76" s="195"/>
      <c r="G76" s="231">
        <f t="shared" si="1"/>
        <v>0</v>
      </c>
      <c r="H76" s="232" t="s">
        <v>124</v>
      </c>
      <c r="I76" s="232" t="s">
        <v>97</v>
      </c>
      <c r="J76" s="232" t="s">
        <v>98</v>
      </c>
    </row>
    <row r="77" spans="1:10" x14ac:dyDescent="0.25">
      <c r="A77" s="262" t="s">
        <v>3306</v>
      </c>
      <c r="B77" s="194" t="s">
        <v>125</v>
      </c>
      <c r="C77" s="195"/>
      <c r="D77" s="195"/>
      <c r="E77" s="235"/>
      <c r="F77" s="195"/>
      <c r="G77" s="231">
        <f t="shared" si="1"/>
        <v>0</v>
      </c>
      <c r="H77" s="232" t="s">
        <v>126</v>
      </c>
      <c r="I77" s="232" t="s">
        <v>97</v>
      </c>
      <c r="J77" s="232" t="s">
        <v>98</v>
      </c>
    </row>
    <row r="78" spans="1:10" x14ac:dyDescent="0.25">
      <c r="A78" s="262" t="s">
        <v>3307</v>
      </c>
      <c r="B78" s="194" t="s">
        <v>127</v>
      </c>
      <c r="C78" s="195"/>
      <c r="D78" s="195"/>
      <c r="E78" s="235"/>
      <c r="F78" s="195"/>
      <c r="G78" s="231">
        <f t="shared" si="1"/>
        <v>0</v>
      </c>
      <c r="H78" s="232" t="s">
        <v>128</v>
      </c>
      <c r="I78" s="232" t="s">
        <v>97</v>
      </c>
      <c r="J78" s="232" t="s">
        <v>98</v>
      </c>
    </row>
    <row r="79" spans="1:10" x14ac:dyDescent="0.25">
      <c r="A79" s="262" t="s">
        <v>3308</v>
      </c>
      <c r="B79" s="194" t="s">
        <v>129</v>
      </c>
      <c r="C79" s="195"/>
      <c r="D79" s="195"/>
      <c r="E79" s="235"/>
      <c r="F79" s="195"/>
      <c r="G79" s="231">
        <f t="shared" si="1"/>
        <v>0</v>
      </c>
      <c r="H79" s="232" t="s">
        <v>130</v>
      </c>
      <c r="I79" s="232" t="s">
        <v>97</v>
      </c>
      <c r="J79" s="232" t="s">
        <v>98</v>
      </c>
    </row>
    <row r="80" spans="1:10" x14ac:dyDescent="0.25">
      <c r="A80" s="262" t="s">
        <v>3309</v>
      </c>
      <c r="B80" s="194" t="s">
        <v>131</v>
      </c>
      <c r="C80" s="195"/>
      <c r="D80" s="195"/>
      <c r="E80" s="235"/>
      <c r="F80" s="195"/>
      <c r="G80" s="231">
        <f t="shared" si="1"/>
        <v>0</v>
      </c>
      <c r="H80" s="232" t="s">
        <v>132</v>
      </c>
      <c r="I80" s="232" t="s">
        <v>97</v>
      </c>
      <c r="J80" s="232" t="s">
        <v>98</v>
      </c>
    </row>
    <row r="81" spans="1:10" x14ac:dyDescent="0.25">
      <c r="A81" s="262" t="s">
        <v>3310</v>
      </c>
      <c r="B81" s="194" t="s">
        <v>133</v>
      </c>
      <c r="C81" s="195"/>
      <c r="D81" s="195"/>
      <c r="E81" s="235"/>
      <c r="F81" s="195"/>
      <c r="G81" s="231">
        <f t="shared" si="1"/>
        <v>0</v>
      </c>
      <c r="H81" s="232" t="s">
        <v>134</v>
      </c>
      <c r="I81" s="232" t="s">
        <v>97</v>
      </c>
      <c r="J81" s="232" t="s">
        <v>98</v>
      </c>
    </row>
    <row r="82" spans="1:10" x14ac:dyDescent="0.25">
      <c r="A82" s="262" t="s">
        <v>3311</v>
      </c>
      <c r="B82" s="194" t="s">
        <v>135</v>
      </c>
      <c r="C82" s="195"/>
      <c r="D82" s="195"/>
      <c r="E82" s="235"/>
      <c r="F82" s="195"/>
      <c r="G82" s="231">
        <f t="shared" si="1"/>
        <v>0</v>
      </c>
      <c r="H82" s="232" t="s">
        <v>136</v>
      </c>
      <c r="I82" s="232" t="s">
        <v>97</v>
      </c>
      <c r="J82" s="232" t="s">
        <v>98</v>
      </c>
    </row>
    <row r="83" spans="1:10" x14ac:dyDescent="0.25">
      <c r="A83" s="262" t="s">
        <v>3312</v>
      </c>
      <c r="B83" s="194" t="s">
        <v>137</v>
      </c>
      <c r="C83" s="195"/>
      <c r="D83" s="195"/>
      <c r="E83" s="235"/>
      <c r="F83" s="195"/>
      <c r="G83" s="231">
        <f t="shared" si="1"/>
        <v>0</v>
      </c>
      <c r="H83" s="232" t="s">
        <v>138</v>
      </c>
      <c r="I83" s="232" t="s">
        <v>97</v>
      </c>
      <c r="J83" s="232" t="s">
        <v>98</v>
      </c>
    </row>
    <row r="84" spans="1:10" x14ac:dyDescent="0.25">
      <c r="A84" s="262" t="s">
        <v>3313</v>
      </c>
      <c r="B84" s="194" t="s">
        <v>139</v>
      </c>
      <c r="C84" s="195"/>
      <c r="D84" s="195"/>
      <c r="E84" s="235"/>
      <c r="F84" s="195"/>
      <c r="G84" s="231">
        <f t="shared" si="1"/>
        <v>0</v>
      </c>
      <c r="H84" s="232" t="s">
        <v>140</v>
      </c>
      <c r="I84" s="232" t="s">
        <v>97</v>
      </c>
      <c r="J84" s="232" t="s">
        <v>98</v>
      </c>
    </row>
    <row r="85" spans="1:10" ht="26.4" x14ac:dyDescent="0.25">
      <c r="A85" s="262" t="s">
        <v>3314</v>
      </c>
      <c r="B85" s="194" t="s">
        <v>141</v>
      </c>
      <c r="C85" s="195"/>
      <c r="D85" s="195"/>
      <c r="E85" s="235"/>
      <c r="F85" s="195"/>
      <c r="G85" s="231">
        <f t="shared" si="1"/>
        <v>0</v>
      </c>
      <c r="H85" s="232" t="s">
        <v>142</v>
      </c>
      <c r="I85" s="232" t="s">
        <v>97</v>
      </c>
      <c r="J85" s="232" t="s">
        <v>98</v>
      </c>
    </row>
    <row r="86" spans="1:10" x14ac:dyDescent="0.25">
      <c r="A86" s="262" t="s">
        <v>3315</v>
      </c>
      <c r="B86" s="194" t="s">
        <v>143</v>
      </c>
      <c r="C86" s="195"/>
      <c r="D86" s="195"/>
      <c r="E86" s="235"/>
      <c r="F86" s="195"/>
      <c r="G86" s="231">
        <f t="shared" si="1"/>
        <v>0</v>
      </c>
      <c r="H86" s="232" t="s">
        <v>144</v>
      </c>
      <c r="I86" s="232" t="s">
        <v>97</v>
      </c>
      <c r="J86" s="232" t="s">
        <v>98</v>
      </c>
    </row>
    <row r="87" spans="1:10" x14ac:dyDescent="0.25">
      <c r="A87" s="262" t="s">
        <v>3316</v>
      </c>
      <c r="B87" s="194" t="s">
        <v>145</v>
      </c>
      <c r="C87" s="195"/>
      <c r="D87" s="195"/>
      <c r="E87" s="235"/>
      <c r="F87" s="195"/>
      <c r="G87" s="231">
        <f t="shared" si="1"/>
        <v>0</v>
      </c>
      <c r="H87" s="232" t="s">
        <v>146</v>
      </c>
      <c r="I87" s="232" t="s">
        <v>97</v>
      </c>
      <c r="J87" s="232" t="s">
        <v>98</v>
      </c>
    </row>
    <row r="88" spans="1:10" ht="26.4" x14ac:dyDescent="0.25">
      <c r="A88" s="262" t="s">
        <v>3317</v>
      </c>
      <c r="B88" s="194" t="s">
        <v>147</v>
      </c>
      <c r="C88" s="195"/>
      <c r="D88" s="195"/>
      <c r="E88" s="235"/>
      <c r="F88" s="195"/>
      <c r="G88" s="231">
        <f t="shared" si="1"/>
        <v>0</v>
      </c>
      <c r="H88" s="232" t="s">
        <v>148</v>
      </c>
      <c r="I88" s="232" t="s">
        <v>97</v>
      </c>
      <c r="J88" s="232" t="s">
        <v>98</v>
      </c>
    </row>
    <row r="89" spans="1:10" x14ac:dyDescent="0.25">
      <c r="A89" s="262" t="s">
        <v>3318</v>
      </c>
      <c r="B89" s="194" t="s">
        <v>149</v>
      </c>
      <c r="C89" s="195"/>
      <c r="D89" s="195"/>
      <c r="E89" s="235"/>
      <c r="F89" s="195"/>
      <c r="G89" s="231">
        <f t="shared" si="1"/>
        <v>0</v>
      </c>
      <c r="H89" s="232" t="s">
        <v>150</v>
      </c>
      <c r="I89" s="232" t="s">
        <v>97</v>
      </c>
      <c r="J89" s="232" t="s">
        <v>98</v>
      </c>
    </row>
    <row r="90" spans="1:10" x14ac:dyDescent="0.25">
      <c r="A90" s="262" t="s">
        <v>3319</v>
      </c>
      <c r="B90" s="194" t="s">
        <v>151</v>
      </c>
      <c r="C90" s="195"/>
      <c r="D90" s="195"/>
      <c r="E90" s="235"/>
      <c r="F90" s="195"/>
      <c r="G90" s="231">
        <f t="shared" si="1"/>
        <v>0</v>
      </c>
      <c r="H90" s="232" t="s">
        <v>152</v>
      </c>
      <c r="I90" s="232" t="s">
        <v>97</v>
      </c>
      <c r="J90" s="232" t="s">
        <v>98</v>
      </c>
    </row>
    <row r="91" spans="1:10" x14ac:dyDescent="0.25">
      <c r="A91" s="262" t="s">
        <v>3320</v>
      </c>
      <c r="B91" s="194" t="s">
        <v>153</v>
      </c>
      <c r="C91" s="195"/>
      <c r="D91" s="195"/>
      <c r="E91" s="235"/>
      <c r="F91" s="195"/>
      <c r="G91" s="231">
        <f t="shared" si="1"/>
        <v>0</v>
      </c>
      <c r="H91" s="232" t="s">
        <v>154</v>
      </c>
      <c r="I91" s="232" t="s">
        <v>97</v>
      </c>
      <c r="J91" s="232" t="s">
        <v>98</v>
      </c>
    </row>
    <row r="92" spans="1:10" x14ac:dyDescent="0.25">
      <c r="A92" s="262" t="s">
        <v>3321</v>
      </c>
      <c r="B92" s="194" t="s">
        <v>155</v>
      </c>
      <c r="C92" s="195"/>
      <c r="D92" s="195"/>
      <c r="E92" s="235"/>
      <c r="F92" s="195"/>
      <c r="G92" s="231">
        <f t="shared" si="1"/>
        <v>0</v>
      </c>
      <c r="H92" s="232" t="s">
        <v>156</v>
      </c>
      <c r="I92" s="232" t="s">
        <v>97</v>
      </c>
      <c r="J92" s="232" t="s">
        <v>98</v>
      </c>
    </row>
    <row r="93" spans="1:10" x14ac:dyDescent="0.25">
      <c r="A93" s="262" t="s">
        <v>3322</v>
      </c>
      <c r="B93" s="194" t="s">
        <v>157</v>
      </c>
      <c r="C93" s="195"/>
      <c r="D93" s="195"/>
      <c r="E93" s="235"/>
      <c r="F93" s="195"/>
      <c r="G93" s="231">
        <f t="shared" si="1"/>
        <v>0</v>
      </c>
      <c r="H93" s="232" t="s">
        <v>158</v>
      </c>
      <c r="I93" s="232" t="s">
        <v>97</v>
      </c>
      <c r="J93" s="232" t="s">
        <v>98</v>
      </c>
    </row>
    <row r="94" spans="1:10" x14ac:dyDescent="0.25">
      <c r="A94" s="262" t="s">
        <v>3323</v>
      </c>
      <c r="B94" s="194" t="s">
        <v>159</v>
      </c>
      <c r="C94" s="195"/>
      <c r="D94" s="195"/>
      <c r="E94" s="235"/>
      <c r="F94" s="195"/>
      <c r="G94" s="231">
        <f t="shared" si="1"/>
        <v>0</v>
      </c>
      <c r="H94" s="232" t="s">
        <v>160</v>
      </c>
      <c r="I94" s="232" t="s">
        <v>97</v>
      </c>
      <c r="J94" s="232" t="s">
        <v>98</v>
      </c>
    </row>
    <row r="95" spans="1:10" x14ac:dyDescent="0.25">
      <c r="A95" s="262" t="s">
        <v>3324</v>
      </c>
      <c r="B95" s="194" t="s">
        <v>161</v>
      </c>
      <c r="C95" s="195"/>
      <c r="D95" s="195"/>
      <c r="E95" s="235"/>
      <c r="F95" s="195"/>
      <c r="G95" s="231">
        <f t="shared" si="1"/>
        <v>0</v>
      </c>
      <c r="H95" s="232" t="s">
        <v>162</v>
      </c>
      <c r="I95" s="232" t="s">
        <v>97</v>
      </c>
      <c r="J95" s="232" t="s">
        <v>98</v>
      </c>
    </row>
    <row r="96" spans="1:10" x14ac:dyDescent="0.25">
      <c r="A96" s="262" t="s">
        <v>3325</v>
      </c>
      <c r="B96" s="194" t="s">
        <v>163</v>
      </c>
      <c r="C96" s="195"/>
      <c r="D96" s="195"/>
      <c r="E96" s="235"/>
      <c r="F96" s="195"/>
      <c r="G96" s="231">
        <f t="shared" si="1"/>
        <v>0</v>
      </c>
      <c r="H96" s="232" t="s">
        <v>164</v>
      </c>
      <c r="I96" s="232" t="s">
        <v>97</v>
      </c>
      <c r="J96" s="232" t="s">
        <v>98</v>
      </c>
    </row>
    <row r="97" spans="1:10" x14ac:dyDescent="0.25">
      <c r="A97" s="262" t="s">
        <v>3326</v>
      </c>
      <c r="B97" s="194" t="s">
        <v>165</v>
      </c>
      <c r="C97" s="195"/>
      <c r="D97" s="195"/>
      <c r="E97" s="235"/>
      <c r="F97" s="195"/>
      <c r="G97" s="231">
        <f t="shared" si="1"/>
        <v>0</v>
      </c>
      <c r="H97" s="232" t="s">
        <v>166</v>
      </c>
      <c r="I97" s="232" t="s">
        <v>97</v>
      </c>
      <c r="J97" s="232" t="s">
        <v>98</v>
      </c>
    </row>
    <row r="98" spans="1:10" x14ac:dyDescent="0.25">
      <c r="A98" s="262" t="s">
        <v>3327</v>
      </c>
      <c r="B98" s="194" t="s">
        <v>167</v>
      </c>
      <c r="C98" s="195"/>
      <c r="D98" s="195"/>
      <c r="E98" s="235"/>
      <c r="F98" s="195"/>
      <c r="G98" s="231">
        <f t="shared" si="1"/>
        <v>0</v>
      </c>
      <c r="H98" s="232" t="s">
        <v>168</v>
      </c>
      <c r="I98" s="232" t="s">
        <v>97</v>
      </c>
      <c r="J98" s="232" t="s">
        <v>98</v>
      </c>
    </row>
    <row r="99" spans="1:10" x14ac:dyDescent="0.25">
      <c r="A99" s="262" t="s">
        <v>3328</v>
      </c>
      <c r="B99" s="194" t="s">
        <v>169</v>
      </c>
      <c r="C99" s="195"/>
      <c r="D99" s="195"/>
      <c r="E99" s="235"/>
      <c r="F99" s="195"/>
      <c r="G99" s="231">
        <f t="shared" si="1"/>
        <v>0</v>
      </c>
      <c r="H99" s="232" t="s">
        <v>170</v>
      </c>
      <c r="I99" s="232" t="s">
        <v>97</v>
      </c>
      <c r="J99" s="232" t="s">
        <v>98</v>
      </c>
    </row>
    <row r="100" spans="1:10" x14ac:dyDescent="0.25">
      <c r="A100" s="262" t="s">
        <v>3329</v>
      </c>
      <c r="B100" s="194" t="s">
        <v>171</v>
      </c>
      <c r="C100" s="195"/>
      <c r="D100" s="195"/>
      <c r="E100" s="235"/>
      <c r="F100" s="195"/>
      <c r="G100" s="231">
        <f t="shared" si="1"/>
        <v>0</v>
      </c>
      <c r="H100" s="232" t="s">
        <v>172</v>
      </c>
      <c r="I100" s="232" t="s">
        <v>97</v>
      </c>
      <c r="J100" s="232" t="s">
        <v>98</v>
      </c>
    </row>
    <row r="101" spans="1:10" x14ac:dyDescent="0.25">
      <c r="A101" s="262" t="s">
        <v>3567</v>
      </c>
      <c r="B101" s="194" t="s">
        <v>173</v>
      </c>
      <c r="C101" s="195"/>
      <c r="D101" s="195"/>
      <c r="E101" s="235"/>
      <c r="F101" s="195"/>
      <c r="G101" s="231">
        <f t="shared" si="1"/>
        <v>0</v>
      </c>
      <c r="H101" s="232" t="s">
        <v>174</v>
      </c>
      <c r="I101" s="232" t="s">
        <v>175</v>
      </c>
      <c r="J101" s="232" t="s">
        <v>176</v>
      </c>
    </row>
    <row r="102" spans="1:10" x14ac:dyDescent="0.25">
      <c r="A102" s="262" t="s">
        <v>3781</v>
      </c>
      <c r="B102" s="194" t="s">
        <v>177</v>
      </c>
      <c r="C102" s="195"/>
      <c r="D102" s="195"/>
      <c r="E102" s="235"/>
      <c r="F102" s="195"/>
      <c r="G102" s="231">
        <f t="shared" si="1"/>
        <v>0</v>
      </c>
      <c r="H102" s="232" t="s">
        <v>178</v>
      </c>
      <c r="I102" s="232" t="s">
        <v>179</v>
      </c>
      <c r="J102" s="232" t="s">
        <v>180</v>
      </c>
    </row>
    <row r="103" spans="1:10" x14ac:dyDescent="0.25">
      <c r="A103" s="262" t="s">
        <v>3782</v>
      </c>
      <c r="B103" s="194" t="s">
        <v>181</v>
      </c>
      <c r="C103" s="195"/>
      <c r="D103" s="195"/>
      <c r="E103" s="235"/>
      <c r="F103" s="195"/>
      <c r="G103" s="231">
        <f t="shared" si="1"/>
        <v>0</v>
      </c>
      <c r="H103" s="232" t="s">
        <v>182</v>
      </c>
      <c r="I103" s="232" t="s">
        <v>179</v>
      </c>
      <c r="J103" s="232" t="s">
        <v>180</v>
      </c>
    </row>
    <row r="104" spans="1:10" x14ac:dyDescent="0.25">
      <c r="A104" s="262" t="s">
        <v>3783</v>
      </c>
      <c r="B104" s="194" t="s">
        <v>183</v>
      </c>
      <c r="C104" s="195"/>
      <c r="D104" s="195"/>
      <c r="E104" s="235"/>
      <c r="F104" s="195"/>
      <c r="G104" s="231">
        <f t="shared" si="1"/>
        <v>0</v>
      </c>
      <c r="H104" s="232" t="s">
        <v>184</v>
      </c>
      <c r="I104" s="232" t="s">
        <v>179</v>
      </c>
      <c r="J104" s="232" t="s">
        <v>180</v>
      </c>
    </row>
    <row r="105" spans="1:10" x14ac:dyDescent="0.25">
      <c r="A105" s="262" t="s">
        <v>3555</v>
      </c>
      <c r="B105" s="194" t="s">
        <v>185</v>
      </c>
      <c r="C105" s="195"/>
      <c r="D105" s="195"/>
      <c r="E105" s="235"/>
      <c r="F105" s="195"/>
      <c r="G105" s="231">
        <f t="shared" si="1"/>
        <v>0</v>
      </c>
      <c r="H105" s="232" t="s">
        <v>186</v>
      </c>
      <c r="I105" s="232" t="s">
        <v>187</v>
      </c>
      <c r="J105" s="232" t="s">
        <v>188</v>
      </c>
    </row>
    <row r="106" spans="1:10" x14ac:dyDescent="0.25">
      <c r="A106" s="262" t="s">
        <v>3561</v>
      </c>
      <c r="B106" s="194" t="s">
        <v>189</v>
      </c>
      <c r="C106" s="195"/>
      <c r="D106" s="195"/>
      <c r="E106" s="235"/>
      <c r="F106" s="195"/>
      <c r="G106" s="231">
        <f t="shared" si="1"/>
        <v>0</v>
      </c>
      <c r="H106" s="232" t="s">
        <v>190</v>
      </c>
      <c r="I106" s="232" t="s">
        <v>191</v>
      </c>
      <c r="J106" s="232" t="s">
        <v>192</v>
      </c>
    </row>
    <row r="107" spans="1:10" x14ac:dyDescent="0.25">
      <c r="A107" s="262" t="s">
        <v>3568</v>
      </c>
      <c r="B107" s="194" t="s">
        <v>193</v>
      </c>
      <c r="C107" s="195"/>
      <c r="D107" s="195"/>
      <c r="E107" s="235"/>
      <c r="F107" s="195"/>
      <c r="G107" s="231">
        <f t="shared" si="1"/>
        <v>0</v>
      </c>
      <c r="H107" s="232" t="s">
        <v>194</v>
      </c>
      <c r="I107" s="232" t="s">
        <v>175</v>
      </c>
      <c r="J107" s="232" t="s">
        <v>176</v>
      </c>
    </row>
    <row r="108" spans="1:10" x14ac:dyDescent="0.25">
      <c r="A108" s="262" t="s">
        <v>3569</v>
      </c>
      <c r="B108" s="194" t="s">
        <v>195</v>
      </c>
      <c r="C108" s="195"/>
      <c r="D108" s="195"/>
      <c r="E108" s="235"/>
      <c r="F108" s="195"/>
      <c r="G108" s="231">
        <f t="shared" si="1"/>
        <v>0</v>
      </c>
      <c r="H108" s="232" t="s">
        <v>196</v>
      </c>
      <c r="I108" s="232" t="s">
        <v>175</v>
      </c>
      <c r="J108" s="232" t="s">
        <v>176</v>
      </c>
    </row>
    <row r="109" spans="1:10" x14ac:dyDescent="0.25">
      <c r="A109" s="262" t="s">
        <v>3570</v>
      </c>
      <c r="B109" s="194" t="s">
        <v>197</v>
      </c>
      <c r="C109" s="195"/>
      <c r="D109" s="195"/>
      <c r="E109" s="235"/>
      <c r="F109" s="195"/>
      <c r="G109" s="231">
        <f t="shared" si="1"/>
        <v>0</v>
      </c>
      <c r="H109" s="232" t="s">
        <v>198</v>
      </c>
      <c r="I109" s="232" t="s">
        <v>175</v>
      </c>
      <c r="J109" s="232" t="s">
        <v>176</v>
      </c>
    </row>
    <row r="110" spans="1:10" x14ac:dyDescent="0.25">
      <c r="A110" s="262" t="s">
        <v>3571</v>
      </c>
      <c r="B110" s="194" t="s">
        <v>199</v>
      </c>
      <c r="C110" s="195"/>
      <c r="D110" s="195"/>
      <c r="E110" s="235"/>
      <c r="F110" s="195"/>
      <c r="G110" s="231">
        <f t="shared" si="1"/>
        <v>0</v>
      </c>
      <c r="H110" s="232" t="s">
        <v>198</v>
      </c>
      <c r="I110" s="232" t="s">
        <v>175</v>
      </c>
      <c r="J110" s="232" t="s">
        <v>176</v>
      </c>
    </row>
    <row r="111" spans="1:10" x14ac:dyDescent="0.25">
      <c r="A111" s="262" t="s">
        <v>3572</v>
      </c>
      <c r="B111" s="194" t="s">
        <v>200</v>
      </c>
      <c r="C111" s="195"/>
      <c r="D111" s="195"/>
      <c r="E111" s="235"/>
      <c r="F111" s="195"/>
      <c r="G111" s="231">
        <f t="shared" si="1"/>
        <v>0</v>
      </c>
      <c r="H111" s="232" t="s">
        <v>198</v>
      </c>
      <c r="I111" s="232" t="s">
        <v>175</v>
      </c>
      <c r="J111" s="232" t="s">
        <v>176</v>
      </c>
    </row>
    <row r="112" spans="1:10" x14ac:dyDescent="0.25">
      <c r="A112" s="262" t="s">
        <v>3573</v>
      </c>
      <c r="B112" s="194" t="s">
        <v>201</v>
      </c>
      <c r="C112" s="195"/>
      <c r="D112" s="195"/>
      <c r="E112" s="235"/>
      <c r="F112" s="195"/>
      <c r="G112" s="231">
        <f t="shared" si="1"/>
        <v>0</v>
      </c>
      <c r="H112" s="232" t="s">
        <v>198</v>
      </c>
      <c r="I112" s="232" t="s">
        <v>175</v>
      </c>
      <c r="J112" s="232" t="s">
        <v>176</v>
      </c>
    </row>
    <row r="113" spans="1:10" x14ac:dyDescent="0.25">
      <c r="A113" s="262" t="s">
        <v>3574</v>
      </c>
      <c r="B113" s="194" t="s">
        <v>202</v>
      </c>
      <c r="C113" s="195"/>
      <c r="D113" s="195"/>
      <c r="E113" s="235"/>
      <c r="F113" s="195"/>
      <c r="G113" s="231">
        <f t="shared" si="1"/>
        <v>0</v>
      </c>
      <c r="H113" s="232" t="s">
        <v>198</v>
      </c>
      <c r="I113" s="232" t="s">
        <v>175</v>
      </c>
      <c r="J113" s="232" t="s">
        <v>176</v>
      </c>
    </row>
    <row r="114" spans="1:10" x14ac:dyDescent="0.25">
      <c r="A114" s="262" t="s">
        <v>3575</v>
      </c>
      <c r="B114" s="194" t="s">
        <v>203</v>
      </c>
      <c r="C114" s="195"/>
      <c r="D114" s="195"/>
      <c r="E114" s="235"/>
      <c r="F114" s="195"/>
      <c r="G114" s="231">
        <f t="shared" si="1"/>
        <v>0</v>
      </c>
      <c r="H114" s="232" t="s">
        <v>198</v>
      </c>
      <c r="I114" s="232" t="s">
        <v>175</v>
      </c>
      <c r="J114" s="232" t="s">
        <v>176</v>
      </c>
    </row>
    <row r="115" spans="1:10" x14ac:dyDescent="0.25">
      <c r="A115" s="262" t="s">
        <v>3576</v>
      </c>
      <c r="B115" s="194" t="s">
        <v>204</v>
      </c>
      <c r="C115" s="195"/>
      <c r="D115" s="195"/>
      <c r="E115" s="235"/>
      <c r="F115" s="195"/>
      <c r="G115" s="231">
        <f t="shared" si="1"/>
        <v>0</v>
      </c>
      <c r="H115" s="232" t="s">
        <v>198</v>
      </c>
      <c r="I115" s="232" t="s">
        <v>175</v>
      </c>
      <c r="J115" s="232" t="s">
        <v>176</v>
      </c>
    </row>
    <row r="116" spans="1:10" x14ac:dyDescent="0.25">
      <c r="A116" s="262" t="s">
        <v>3577</v>
      </c>
      <c r="B116" s="194" t="s">
        <v>205</v>
      </c>
      <c r="C116" s="195"/>
      <c r="D116" s="195"/>
      <c r="E116" s="235"/>
      <c r="F116" s="195"/>
      <c r="G116" s="231">
        <f t="shared" si="1"/>
        <v>0</v>
      </c>
      <c r="H116" s="232" t="s">
        <v>206</v>
      </c>
      <c r="I116" s="232" t="s">
        <v>175</v>
      </c>
      <c r="J116" s="232" t="s">
        <v>176</v>
      </c>
    </row>
    <row r="117" spans="1:10" x14ac:dyDescent="0.25">
      <c r="A117" s="262" t="s">
        <v>3603</v>
      </c>
      <c r="B117" s="194" t="s">
        <v>207</v>
      </c>
      <c r="C117" s="195"/>
      <c r="D117" s="195"/>
      <c r="E117" s="195"/>
      <c r="F117" s="195"/>
      <c r="G117" s="231">
        <f t="shared" si="1"/>
        <v>0</v>
      </c>
      <c r="H117" s="232" t="s">
        <v>208</v>
      </c>
      <c r="I117" s="232" t="s">
        <v>209</v>
      </c>
      <c r="J117" s="232" t="s">
        <v>210</v>
      </c>
    </row>
    <row r="118" spans="1:10" x14ac:dyDescent="0.25">
      <c r="A118" s="262" t="s">
        <v>3604</v>
      </c>
      <c r="B118" s="194" t="s">
        <v>211</v>
      </c>
      <c r="C118" s="195"/>
      <c r="D118" s="195"/>
      <c r="E118" s="195"/>
      <c r="F118" s="195"/>
      <c r="G118" s="231">
        <f t="shared" si="1"/>
        <v>0</v>
      </c>
      <c r="H118" s="232" t="s">
        <v>208</v>
      </c>
      <c r="I118" s="232" t="s">
        <v>209</v>
      </c>
      <c r="J118" s="232" t="s">
        <v>210</v>
      </c>
    </row>
    <row r="119" spans="1:10" x14ac:dyDescent="0.25">
      <c r="A119" s="262" t="s">
        <v>3605</v>
      </c>
      <c r="B119" s="194" t="s">
        <v>212</v>
      </c>
      <c r="C119" s="195"/>
      <c r="D119" s="195"/>
      <c r="E119" s="195"/>
      <c r="F119" s="195"/>
      <c r="G119" s="231">
        <f t="shared" si="1"/>
        <v>0</v>
      </c>
      <c r="H119" s="232" t="s">
        <v>208</v>
      </c>
      <c r="I119" s="232" t="s">
        <v>209</v>
      </c>
      <c r="J119" s="232" t="s">
        <v>210</v>
      </c>
    </row>
    <row r="120" spans="1:10" x14ac:dyDescent="0.25">
      <c r="A120" s="262" t="s">
        <v>3606</v>
      </c>
      <c r="B120" s="194" t="s">
        <v>213</v>
      </c>
      <c r="C120" s="195"/>
      <c r="D120" s="195"/>
      <c r="E120" s="195"/>
      <c r="F120" s="195"/>
      <c r="G120" s="231">
        <f t="shared" si="1"/>
        <v>0</v>
      </c>
      <c r="H120" s="232" t="s">
        <v>208</v>
      </c>
      <c r="I120" s="232" t="s">
        <v>209</v>
      </c>
      <c r="J120" s="232" t="s">
        <v>210</v>
      </c>
    </row>
    <row r="121" spans="1:10" x14ac:dyDescent="0.25">
      <c r="A121" s="262" t="s">
        <v>3607</v>
      </c>
      <c r="B121" s="194" t="s">
        <v>214</v>
      </c>
      <c r="C121" s="195"/>
      <c r="D121" s="195"/>
      <c r="E121" s="195"/>
      <c r="F121" s="195"/>
      <c r="G121" s="231">
        <f t="shared" si="1"/>
        <v>0</v>
      </c>
      <c r="H121" s="232" t="s">
        <v>208</v>
      </c>
      <c r="I121" s="232" t="s">
        <v>209</v>
      </c>
      <c r="J121" s="232" t="s">
        <v>210</v>
      </c>
    </row>
    <row r="122" spans="1:10" x14ac:dyDescent="0.25">
      <c r="A122" s="262" t="s">
        <v>3608</v>
      </c>
      <c r="B122" s="194" t="s">
        <v>215</v>
      </c>
      <c r="C122" s="195"/>
      <c r="D122" s="195"/>
      <c r="E122" s="195"/>
      <c r="F122" s="195"/>
      <c r="G122" s="231">
        <f t="shared" si="1"/>
        <v>0</v>
      </c>
      <c r="H122" s="232" t="s">
        <v>208</v>
      </c>
      <c r="I122" s="232" t="s">
        <v>209</v>
      </c>
      <c r="J122" s="232" t="s">
        <v>210</v>
      </c>
    </row>
    <row r="123" spans="1:10" x14ac:dyDescent="0.25">
      <c r="A123" s="262" t="s">
        <v>3609</v>
      </c>
      <c r="B123" s="194" t="s">
        <v>216</v>
      </c>
      <c r="C123" s="195"/>
      <c r="D123" s="195"/>
      <c r="E123" s="195"/>
      <c r="F123" s="195"/>
      <c r="G123" s="231">
        <f t="shared" si="1"/>
        <v>0</v>
      </c>
      <c r="H123" s="232" t="s">
        <v>208</v>
      </c>
      <c r="I123" s="232" t="s">
        <v>209</v>
      </c>
      <c r="J123" s="232" t="s">
        <v>210</v>
      </c>
    </row>
    <row r="124" spans="1:10" x14ac:dyDescent="0.25">
      <c r="A124" s="262" t="s">
        <v>3610</v>
      </c>
      <c r="B124" s="194" t="s">
        <v>217</v>
      </c>
      <c r="C124" s="195"/>
      <c r="D124" s="195"/>
      <c r="E124" s="195"/>
      <c r="F124" s="195"/>
      <c r="G124" s="231">
        <f t="shared" si="1"/>
        <v>0</v>
      </c>
      <c r="H124" s="232" t="s">
        <v>218</v>
      </c>
      <c r="I124" s="232" t="s">
        <v>209</v>
      </c>
      <c r="J124" s="232" t="s">
        <v>210</v>
      </c>
    </row>
    <row r="125" spans="1:10" x14ac:dyDescent="0.25">
      <c r="A125" s="262" t="s">
        <v>3611</v>
      </c>
      <c r="B125" s="194" t="s">
        <v>219</v>
      </c>
      <c r="C125" s="195"/>
      <c r="D125" s="195"/>
      <c r="E125" s="195"/>
      <c r="F125" s="195"/>
      <c r="G125" s="231">
        <f t="shared" si="1"/>
        <v>0</v>
      </c>
      <c r="H125" s="232" t="s">
        <v>218</v>
      </c>
      <c r="I125" s="232" t="s">
        <v>209</v>
      </c>
      <c r="J125" s="232" t="s">
        <v>210</v>
      </c>
    </row>
    <row r="126" spans="1:10" x14ac:dyDescent="0.25">
      <c r="A126" s="262" t="s">
        <v>3612</v>
      </c>
      <c r="B126" s="194" t="s">
        <v>220</v>
      </c>
      <c r="C126" s="195"/>
      <c r="D126" s="195"/>
      <c r="E126" s="195"/>
      <c r="F126" s="195"/>
      <c r="G126" s="231">
        <f t="shared" si="1"/>
        <v>0</v>
      </c>
      <c r="H126" s="232" t="s">
        <v>218</v>
      </c>
      <c r="I126" s="232" t="s">
        <v>209</v>
      </c>
      <c r="J126" s="232" t="s">
        <v>210</v>
      </c>
    </row>
    <row r="127" spans="1:10" x14ac:dyDescent="0.25">
      <c r="A127" s="262" t="s">
        <v>3613</v>
      </c>
      <c r="B127" s="194" t="s">
        <v>221</v>
      </c>
      <c r="C127" s="195"/>
      <c r="D127" s="195"/>
      <c r="E127" s="195"/>
      <c r="F127" s="195"/>
      <c r="G127" s="231">
        <f t="shared" si="1"/>
        <v>0</v>
      </c>
      <c r="H127" s="232" t="s">
        <v>218</v>
      </c>
      <c r="I127" s="232" t="s">
        <v>209</v>
      </c>
      <c r="J127" s="232" t="s">
        <v>210</v>
      </c>
    </row>
    <row r="128" spans="1:10" x14ac:dyDescent="0.25">
      <c r="A128" s="262" t="s">
        <v>3614</v>
      </c>
      <c r="B128" s="194" t="s">
        <v>222</v>
      </c>
      <c r="C128" s="195"/>
      <c r="D128" s="195"/>
      <c r="E128" s="195"/>
      <c r="F128" s="195"/>
      <c r="G128" s="231">
        <f t="shared" si="1"/>
        <v>0</v>
      </c>
      <c r="H128" s="232" t="s">
        <v>218</v>
      </c>
      <c r="I128" s="232" t="s">
        <v>209</v>
      </c>
      <c r="J128" s="232" t="s">
        <v>210</v>
      </c>
    </row>
    <row r="129" spans="1:10" x14ac:dyDescent="0.25">
      <c r="A129" s="262" t="s">
        <v>3615</v>
      </c>
      <c r="B129" s="194" t="s">
        <v>223</v>
      </c>
      <c r="C129" s="195"/>
      <c r="D129" s="195"/>
      <c r="E129" s="195"/>
      <c r="F129" s="195"/>
      <c r="G129" s="231">
        <f t="shared" si="1"/>
        <v>0</v>
      </c>
      <c r="H129" s="232" t="s">
        <v>218</v>
      </c>
      <c r="I129" s="232" t="s">
        <v>209</v>
      </c>
      <c r="J129" s="232" t="s">
        <v>210</v>
      </c>
    </row>
    <row r="130" spans="1:10" x14ac:dyDescent="0.25">
      <c r="A130" s="262" t="s">
        <v>3616</v>
      </c>
      <c r="B130" s="194" t="s">
        <v>224</v>
      </c>
      <c r="C130" s="195"/>
      <c r="D130" s="195"/>
      <c r="E130" s="195"/>
      <c r="F130" s="195"/>
      <c r="G130" s="231">
        <f t="shared" si="1"/>
        <v>0</v>
      </c>
      <c r="H130" s="232" t="s">
        <v>218</v>
      </c>
      <c r="I130" s="232" t="s">
        <v>209</v>
      </c>
      <c r="J130" s="232" t="s">
        <v>210</v>
      </c>
    </row>
    <row r="131" spans="1:10" x14ac:dyDescent="0.25">
      <c r="A131" s="262" t="s">
        <v>3617</v>
      </c>
      <c r="B131" s="194" t="s">
        <v>225</v>
      </c>
      <c r="C131" s="195"/>
      <c r="D131" s="195"/>
      <c r="E131" s="195"/>
      <c r="F131" s="195"/>
      <c r="G131" s="231">
        <f t="shared" si="1"/>
        <v>0</v>
      </c>
      <c r="H131" s="232" t="s">
        <v>218</v>
      </c>
      <c r="I131" s="232" t="s">
        <v>209</v>
      </c>
      <c r="J131" s="232" t="s">
        <v>210</v>
      </c>
    </row>
    <row r="132" spans="1:10" x14ac:dyDescent="0.25">
      <c r="A132" s="262" t="s">
        <v>3618</v>
      </c>
      <c r="B132" s="194" t="s">
        <v>226</v>
      </c>
      <c r="C132" s="195"/>
      <c r="D132" s="195"/>
      <c r="E132" s="195"/>
      <c r="F132" s="195"/>
      <c r="G132" s="231">
        <f t="shared" si="1"/>
        <v>0</v>
      </c>
      <c r="H132" s="232" t="s">
        <v>218</v>
      </c>
      <c r="I132" s="232" t="s">
        <v>209</v>
      </c>
      <c r="J132" s="232" t="s">
        <v>210</v>
      </c>
    </row>
    <row r="133" spans="1:10" x14ac:dyDescent="0.25">
      <c r="A133" s="262" t="s">
        <v>3619</v>
      </c>
      <c r="B133" s="194" t="s">
        <v>227</v>
      </c>
      <c r="C133" s="195"/>
      <c r="D133" s="195"/>
      <c r="E133" s="195"/>
      <c r="F133" s="195"/>
      <c r="G133" s="231">
        <f t="shared" ref="G133:G196" si="2">+C133-D133+E133+F133</f>
        <v>0</v>
      </c>
      <c r="H133" s="232" t="s">
        <v>218</v>
      </c>
      <c r="I133" s="232" t="s">
        <v>209</v>
      </c>
      <c r="J133" s="232" t="s">
        <v>210</v>
      </c>
    </row>
    <row r="134" spans="1:10" x14ac:dyDescent="0.25">
      <c r="A134" s="262" t="s">
        <v>3620</v>
      </c>
      <c r="B134" s="194" t="s">
        <v>228</v>
      </c>
      <c r="C134" s="195"/>
      <c r="D134" s="195"/>
      <c r="E134" s="195"/>
      <c r="F134" s="195"/>
      <c r="G134" s="231">
        <f t="shared" si="2"/>
        <v>0</v>
      </c>
      <c r="H134" s="232" t="s">
        <v>218</v>
      </c>
      <c r="I134" s="232" t="s">
        <v>209</v>
      </c>
      <c r="J134" s="232" t="s">
        <v>210</v>
      </c>
    </row>
    <row r="135" spans="1:10" x14ac:dyDescent="0.25">
      <c r="A135" s="262" t="s">
        <v>3621</v>
      </c>
      <c r="B135" s="194" t="s">
        <v>229</v>
      </c>
      <c r="C135" s="195"/>
      <c r="D135" s="195"/>
      <c r="E135" s="195"/>
      <c r="F135" s="195"/>
      <c r="G135" s="231">
        <f t="shared" si="2"/>
        <v>0</v>
      </c>
      <c r="H135" s="232" t="s">
        <v>218</v>
      </c>
      <c r="I135" s="232" t="s">
        <v>209</v>
      </c>
      <c r="J135" s="232" t="s">
        <v>210</v>
      </c>
    </row>
    <row r="136" spans="1:10" x14ac:dyDescent="0.25">
      <c r="A136" s="262" t="s">
        <v>3622</v>
      </c>
      <c r="B136" s="194" t="s">
        <v>230</v>
      </c>
      <c r="C136" s="195"/>
      <c r="D136" s="195"/>
      <c r="E136" s="195"/>
      <c r="F136" s="195"/>
      <c r="G136" s="231">
        <f t="shared" si="2"/>
        <v>0</v>
      </c>
      <c r="H136" s="232" t="s">
        <v>218</v>
      </c>
      <c r="I136" s="232" t="s">
        <v>209</v>
      </c>
      <c r="J136" s="232" t="s">
        <v>210</v>
      </c>
    </row>
    <row r="137" spans="1:10" x14ac:dyDescent="0.25">
      <c r="A137" s="262" t="s">
        <v>3623</v>
      </c>
      <c r="B137" s="194" t="s">
        <v>231</v>
      </c>
      <c r="C137" s="195"/>
      <c r="D137" s="195"/>
      <c r="E137" s="195"/>
      <c r="F137" s="195"/>
      <c r="G137" s="231">
        <f t="shared" si="2"/>
        <v>0</v>
      </c>
      <c r="H137" s="232" t="s">
        <v>218</v>
      </c>
      <c r="I137" s="232" t="s">
        <v>209</v>
      </c>
      <c r="J137" s="232" t="s">
        <v>210</v>
      </c>
    </row>
    <row r="138" spans="1:10" x14ac:dyDescent="0.25">
      <c r="A138" s="262" t="s">
        <v>3624</v>
      </c>
      <c r="B138" s="194" t="s">
        <v>232</v>
      </c>
      <c r="C138" s="195"/>
      <c r="D138" s="195"/>
      <c r="E138" s="195"/>
      <c r="F138" s="195"/>
      <c r="G138" s="231">
        <f t="shared" si="2"/>
        <v>0</v>
      </c>
      <c r="H138" s="232" t="s">
        <v>218</v>
      </c>
      <c r="I138" s="232" t="s">
        <v>209</v>
      </c>
      <c r="J138" s="232" t="s">
        <v>210</v>
      </c>
    </row>
    <row r="139" spans="1:10" x14ac:dyDescent="0.25">
      <c r="A139" s="262" t="s">
        <v>3625</v>
      </c>
      <c r="B139" s="194" t="s">
        <v>233</v>
      </c>
      <c r="C139" s="195"/>
      <c r="D139" s="195"/>
      <c r="E139" s="195"/>
      <c r="F139" s="195"/>
      <c r="G139" s="231">
        <f t="shared" si="2"/>
        <v>0</v>
      </c>
      <c r="H139" s="232" t="s">
        <v>218</v>
      </c>
      <c r="I139" s="232" t="s">
        <v>209</v>
      </c>
      <c r="J139" s="232" t="s">
        <v>210</v>
      </c>
    </row>
    <row r="140" spans="1:10" x14ac:dyDescent="0.25">
      <c r="A140" s="262" t="s">
        <v>3626</v>
      </c>
      <c r="B140" s="194" t="s">
        <v>234</v>
      </c>
      <c r="C140" s="195"/>
      <c r="D140" s="195"/>
      <c r="E140" s="195"/>
      <c r="F140" s="195"/>
      <c r="G140" s="231">
        <f t="shared" si="2"/>
        <v>0</v>
      </c>
      <c r="H140" s="232" t="s">
        <v>218</v>
      </c>
      <c r="I140" s="232" t="s">
        <v>209</v>
      </c>
      <c r="J140" s="232" t="s">
        <v>210</v>
      </c>
    </row>
    <row r="141" spans="1:10" x14ac:dyDescent="0.25">
      <c r="A141" s="262" t="s">
        <v>3627</v>
      </c>
      <c r="B141" s="194" t="s">
        <v>235</v>
      </c>
      <c r="C141" s="195"/>
      <c r="D141" s="195"/>
      <c r="E141" s="195"/>
      <c r="F141" s="195"/>
      <c r="G141" s="231">
        <f t="shared" si="2"/>
        <v>0</v>
      </c>
      <c r="H141" s="232" t="s">
        <v>218</v>
      </c>
      <c r="I141" s="232" t="s">
        <v>209</v>
      </c>
      <c r="J141" s="232" t="s">
        <v>210</v>
      </c>
    </row>
    <row r="142" spans="1:10" x14ac:dyDescent="0.25">
      <c r="A142" s="262" t="s">
        <v>3628</v>
      </c>
      <c r="B142" s="194" t="s">
        <v>236</v>
      </c>
      <c r="C142" s="195"/>
      <c r="D142" s="195"/>
      <c r="E142" s="195"/>
      <c r="F142" s="195"/>
      <c r="G142" s="231">
        <f t="shared" si="2"/>
        <v>0</v>
      </c>
      <c r="H142" s="232" t="s">
        <v>218</v>
      </c>
      <c r="I142" s="232" t="s">
        <v>209</v>
      </c>
      <c r="J142" s="232" t="s">
        <v>210</v>
      </c>
    </row>
    <row r="143" spans="1:10" x14ac:dyDescent="0.25">
      <c r="A143" s="262" t="s">
        <v>3629</v>
      </c>
      <c r="B143" s="194" t="s">
        <v>237</v>
      </c>
      <c r="C143" s="195"/>
      <c r="D143" s="195"/>
      <c r="E143" s="195"/>
      <c r="F143" s="195"/>
      <c r="G143" s="231">
        <f t="shared" si="2"/>
        <v>0</v>
      </c>
      <c r="H143" s="232" t="s">
        <v>218</v>
      </c>
      <c r="I143" s="232" t="s">
        <v>209</v>
      </c>
      <c r="J143" s="232" t="s">
        <v>210</v>
      </c>
    </row>
    <row r="144" spans="1:10" x14ac:dyDescent="0.25">
      <c r="A144" s="262" t="s">
        <v>3630</v>
      </c>
      <c r="B144" s="194" t="s">
        <v>238</v>
      </c>
      <c r="C144" s="195"/>
      <c r="D144" s="195"/>
      <c r="E144" s="195"/>
      <c r="F144" s="195"/>
      <c r="G144" s="231">
        <f t="shared" si="2"/>
        <v>0</v>
      </c>
      <c r="H144" s="232" t="s">
        <v>218</v>
      </c>
      <c r="I144" s="232" t="s">
        <v>209</v>
      </c>
      <c r="J144" s="232" t="s">
        <v>210</v>
      </c>
    </row>
    <row r="145" spans="1:10" x14ac:dyDescent="0.25">
      <c r="A145" s="262" t="s">
        <v>3631</v>
      </c>
      <c r="B145" s="194" t="s">
        <v>239</v>
      </c>
      <c r="C145" s="195"/>
      <c r="D145" s="195"/>
      <c r="E145" s="195"/>
      <c r="F145" s="195"/>
      <c r="G145" s="231">
        <f t="shared" si="2"/>
        <v>0</v>
      </c>
      <c r="H145" s="232" t="s">
        <v>218</v>
      </c>
      <c r="I145" s="232" t="s">
        <v>209</v>
      </c>
      <c r="J145" s="232" t="s">
        <v>210</v>
      </c>
    </row>
    <row r="146" spans="1:10" x14ac:dyDescent="0.25">
      <c r="A146" s="262" t="s">
        <v>3632</v>
      </c>
      <c r="B146" s="194" t="s">
        <v>240</v>
      </c>
      <c r="C146" s="195"/>
      <c r="D146" s="195"/>
      <c r="E146" s="195"/>
      <c r="F146" s="195"/>
      <c r="G146" s="231">
        <f t="shared" si="2"/>
        <v>0</v>
      </c>
      <c r="H146" s="232" t="s">
        <v>218</v>
      </c>
      <c r="I146" s="232" t="s">
        <v>209</v>
      </c>
      <c r="J146" s="232" t="s">
        <v>210</v>
      </c>
    </row>
    <row r="147" spans="1:10" x14ac:dyDescent="0.25">
      <c r="A147" s="262" t="s">
        <v>3633</v>
      </c>
      <c r="B147" s="194" t="s">
        <v>241</v>
      </c>
      <c r="C147" s="195"/>
      <c r="D147" s="195"/>
      <c r="E147" s="195"/>
      <c r="F147" s="195"/>
      <c r="G147" s="231">
        <f t="shared" si="2"/>
        <v>0</v>
      </c>
      <c r="H147" s="232" t="s">
        <v>218</v>
      </c>
      <c r="I147" s="232" t="s">
        <v>209</v>
      </c>
      <c r="J147" s="232" t="s">
        <v>210</v>
      </c>
    </row>
    <row r="148" spans="1:10" x14ac:dyDescent="0.25">
      <c r="A148" s="262" t="s">
        <v>3634</v>
      </c>
      <c r="B148" s="194" t="s">
        <v>242</v>
      </c>
      <c r="C148" s="195"/>
      <c r="D148" s="195"/>
      <c r="E148" s="195"/>
      <c r="F148" s="195"/>
      <c r="G148" s="231">
        <f t="shared" si="2"/>
        <v>0</v>
      </c>
      <c r="H148" s="232" t="s">
        <v>218</v>
      </c>
      <c r="I148" s="232" t="s">
        <v>209</v>
      </c>
      <c r="J148" s="232" t="s">
        <v>210</v>
      </c>
    </row>
    <row r="149" spans="1:10" x14ac:dyDescent="0.25">
      <c r="A149" s="262" t="s">
        <v>3635</v>
      </c>
      <c r="B149" s="194" t="s">
        <v>243</v>
      </c>
      <c r="C149" s="195"/>
      <c r="D149" s="195"/>
      <c r="E149" s="195"/>
      <c r="F149" s="195"/>
      <c r="G149" s="231">
        <f t="shared" si="2"/>
        <v>0</v>
      </c>
      <c r="H149" s="232" t="s">
        <v>218</v>
      </c>
      <c r="I149" s="232" t="s">
        <v>209</v>
      </c>
      <c r="J149" s="232" t="s">
        <v>210</v>
      </c>
    </row>
    <row r="150" spans="1:10" x14ac:dyDescent="0.25">
      <c r="A150" s="262" t="s">
        <v>3636</v>
      </c>
      <c r="B150" s="194" t="s">
        <v>244</v>
      </c>
      <c r="C150" s="195"/>
      <c r="D150" s="195"/>
      <c r="E150" s="195"/>
      <c r="F150" s="195"/>
      <c r="G150" s="231">
        <f t="shared" si="2"/>
        <v>0</v>
      </c>
      <c r="H150" s="232" t="s">
        <v>218</v>
      </c>
      <c r="I150" s="232" t="s">
        <v>209</v>
      </c>
      <c r="J150" s="232" t="s">
        <v>210</v>
      </c>
    </row>
    <row r="151" spans="1:10" x14ac:dyDescent="0.25">
      <c r="A151" s="262" t="s">
        <v>3637</v>
      </c>
      <c r="B151" s="194" t="s">
        <v>245</v>
      </c>
      <c r="C151" s="195"/>
      <c r="D151" s="195"/>
      <c r="E151" s="195"/>
      <c r="F151" s="195"/>
      <c r="G151" s="231">
        <f t="shared" si="2"/>
        <v>0</v>
      </c>
      <c r="H151" s="232" t="s">
        <v>218</v>
      </c>
      <c r="I151" s="232" t="s">
        <v>209</v>
      </c>
      <c r="J151" s="232" t="s">
        <v>210</v>
      </c>
    </row>
    <row r="152" spans="1:10" x14ac:dyDescent="0.25">
      <c r="A152" s="262" t="s">
        <v>3638</v>
      </c>
      <c r="B152" s="194" t="s">
        <v>246</v>
      </c>
      <c r="C152" s="195"/>
      <c r="D152" s="195"/>
      <c r="E152" s="195"/>
      <c r="F152" s="195"/>
      <c r="G152" s="231">
        <f t="shared" si="2"/>
        <v>0</v>
      </c>
      <c r="H152" s="232" t="s">
        <v>218</v>
      </c>
      <c r="I152" s="232" t="s">
        <v>209</v>
      </c>
      <c r="J152" s="232" t="s">
        <v>210</v>
      </c>
    </row>
    <row r="153" spans="1:10" x14ac:dyDescent="0.25">
      <c r="A153" s="262" t="s">
        <v>3639</v>
      </c>
      <c r="B153" s="194" t="s">
        <v>247</v>
      </c>
      <c r="C153" s="195"/>
      <c r="D153" s="195"/>
      <c r="E153" s="195"/>
      <c r="F153" s="195"/>
      <c r="G153" s="231">
        <f t="shared" si="2"/>
        <v>0</v>
      </c>
      <c r="H153" s="232" t="s">
        <v>218</v>
      </c>
      <c r="I153" s="232" t="s">
        <v>209</v>
      </c>
      <c r="J153" s="232" t="s">
        <v>210</v>
      </c>
    </row>
    <row r="154" spans="1:10" x14ac:dyDescent="0.25">
      <c r="A154" s="262" t="s">
        <v>3640</v>
      </c>
      <c r="B154" s="194" t="s">
        <v>248</v>
      </c>
      <c r="C154" s="195"/>
      <c r="D154" s="195"/>
      <c r="E154" s="195"/>
      <c r="F154" s="195"/>
      <c r="G154" s="231">
        <f t="shared" si="2"/>
        <v>0</v>
      </c>
      <c r="H154" s="232" t="s">
        <v>218</v>
      </c>
      <c r="I154" s="232" t="s">
        <v>209</v>
      </c>
      <c r="J154" s="232" t="s">
        <v>210</v>
      </c>
    </row>
    <row r="155" spans="1:10" x14ac:dyDescent="0.25">
      <c r="A155" s="262" t="s">
        <v>3641</v>
      </c>
      <c r="B155" s="194" t="s">
        <v>249</v>
      </c>
      <c r="C155" s="195"/>
      <c r="D155" s="195"/>
      <c r="E155" s="195"/>
      <c r="F155" s="195"/>
      <c r="G155" s="231">
        <f t="shared" si="2"/>
        <v>0</v>
      </c>
      <c r="H155" s="232" t="s">
        <v>218</v>
      </c>
      <c r="I155" s="232" t="s">
        <v>209</v>
      </c>
      <c r="J155" s="232" t="s">
        <v>210</v>
      </c>
    </row>
    <row r="156" spans="1:10" x14ac:dyDescent="0.25">
      <c r="A156" s="262" t="s">
        <v>3642</v>
      </c>
      <c r="B156" s="194" t="s">
        <v>250</v>
      </c>
      <c r="C156" s="195"/>
      <c r="D156" s="195"/>
      <c r="E156" s="195"/>
      <c r="F156" s="195"/>
      <c r="G156" s="231">
        <f t="shared" si="2"/>
        <v>0</v>
      </c>
      <c r="H156" s="232" t="s">
        <v>218</v>
      </c>
      <c r="I156" s="232" t="s">
        <v>209</v>
      </c>
      <c r="J156" s="232" t="s">
        <v>210</v>
      </c>
    </row>
    <row r="157" spans="1:10" x14ac:dyDescent="0.25">
      <c r="A157" s="262" t="s">
        <v>3643</v>
      </c>
      <c r="B157" s="194" t="s">
        <v>251</v>
      </c>
      <c r="C157" s="195"/>
      <c r="D157" s="195"/>
      <c r="E157" s="195"/>
      <c r="F157" s="195"/>
      <c r="G157" s="231">
        <f t="shared" si="2"/>
        <v>0</v>
      </c>
      <c r="H157" s="232" t="s">
        <v>218</v>
      </c>
      <c r="I157" s="232" t="s">
        <v>209</v>
      </c>
      <c r="J157" s="232" t="s">
        <v>210</v>
      </c>
    </row>
    <row r="158" spans="1:10" x14ac:dyDescent="0.25">
      <c r="A158" s="262" t="s">
        <v>3644</v>
      </c>
      <c r="B158" s="194" t="s">
        <v>252</v>
      </c>
      <c r="C158" s="195"/>
      <c r="D158" s="195"/>
      <c r="E158" s="195"/>
      <c r="F158" s="195"/>
      <c r="G158" s="231">
        <f t="shared" si="2"/>
        <v>0</v>
      </c>
      <c r="H158" s="232" t="s">
        <v>218</v>
      </c>
      <c r="I158" s="232" t="s">
        <v>209</v>
      </c>
      <c r="J158" s="232" t="s">
        <v>210</v>
      </c>
    </row>
    <row r="159" spans="1:10" x14ac:dyDescent="0.25">
      <c r="A159" s="262" t="s">
        <v>3645</v>
      </c>
      <c r="B159" s="194" t="s">
        <v>253</v>
      </c>
      <c r="C159" s="195"/>
      <c r="D159" s="195"/>
      <c r="E159" s="195"/>
      <c r="F159" s="195"/>
      <c r="G159" s="231">
        <f t="shared" si="2"/>
        <v>0</v>
      </c>
      <c r="H159" s="232" t="s">
        <v>218</v>
      </c>
      <c r="I159" s="232" t="s">
        <v>209</v>
      </c>
      <c r="J159" s="232" t="s">
        <v>210</v>
      </c>
    </row>
    <row r="160" spans="1:10" x14ac:dyDescent="0.25">
      <c r="A160" s="262" t="s">
        <v>3646</v>
      </c>
      <c r="B160" s="194" t="s">
        <v>254</v>
      </c>
      <c r="C160" s="195"/>
      <c r="D160" s="195"/>
      <c r="E160" s="195"/>
      <c r="F160" s="195"/>
      <c r="G160" s="231">
        <f t="shared" si="2"/>
        <v>0</v>
      </c>
      <c r="H160" s="232" t="s">
        <v>218</v>
      </c>
      <c r="I160" s="232" t="s">
        <v>209</v>
      </c>
      <c r="J160" s="232" t="s">
        <v>210</v>
      </c>
    </row>
    <row r="161" spans="1:10" x14ac:dyDescent="0.25">
      <c r="A161" s="262" t="s">
        <v>3647</v>
      </c>
      <c r="B161" s="194" t="s">
        <v>255</v>
      </c>
      <c r="C161" s="195"/>
      <c r="D161" s="195"/>
      <c r="E161" s="195"/>
      <c r="F161" s="195"/>
      <c r="G161" s="231">
        <f t="shared" si="2"/>
        <v>0</v>
      </c>
      <c r="H161" s="232" t="s">
        <v>218</v>
      </c>
      <c r="I161" s="232" t="s">
        <v>209</v>
      </c>
      <c r="J161" s="232" t="s">
        <v>210</v>
      </c>
    </row>
    <row r="162" spans="1:10" x14ac:dyDescent="0.25">
      <c r="A162" s="262" t="s">
        <v>3648</v>
      </c>
      <c r="B162" s="194" t="s">
        <v>256</v>
      </c>
      <c r="C162" s="195"/>
      <c r="D162" s="195"/>
      <c r="E162" s="195"/>
      <c r="F162" s="195"/>
      <c r="G162" s="231">
        <f t="shared" si="2"/>
        <v>0</v>
      </c>
      <c r="H162" s="232" t="s">
        <v>218</v>
      </c>
      <c r="I162" s="232" t="s">
        <v>209</v>
      </c>
      <c r="J162" s="232" t="s">
        <v>210</v>
      </c>
    </row>
    <row r="163" spans="1:10" x14ac:dyDescent="0.25">
      <c r="A163" s="262" t="s">
        <v>3649</v>
      </c>
      <c r="B163" s="194" t="s">
        <v>257</v>
      </c>
      <c r="C163" s="195"/>
      <c r="D163" s="195"/>
      <c r="E163" s="195"/>
      <c r="F163" s="195"/>
      <c r="G163" s="231">
        <f t="shared" si="2"/>
        <v>0</v>
      </c>
      <c r="H163" s="232" t="s">
        <v>218</v>
      </c>
      <c r="I163" s="232" t="s">
        <v>209</v>
      </c>
      <c r="J163" s="232" t="s">
        <v>210</v>
      </c>
    </row>
    <row r="164" spans="1:10" x14ac:dyDescent="0.25">
      <c r="A164" s="262" t="s">
        <v>3650</v>
      </c>
      <c r="B164" s="194" t="s">
        <v>258</v>
      </c>
      <c r="C164" s="195"/>
      <c r="D164" s="195"/>
      <c r="E164" s="195"/>
      <c r="F164" s="195"/>
      <c r="G164" s="231">
        <f t="shared" si="2"/>
        <v>0</v>
      </c>
      <c r="H164" s="232" t="s">
        <v>218</v>
      </c>
      <c r="I164" s="232" t="s">
        <v>209</v>
      </c>
      <c r="J164" s="232" t="s">
        <v>210</v>
      </c>
    </row>
    <row r="165" spans="1:10" x14ac:dyDescent="0.25">
      <c r="A165" s="262" t="s">
        <v>3651</v>
      </c>
      <c r="B165" s="194" t="s">
        <v>259</v>
      </c>
      <c r="C165" s="195"/>
      <c r="D165" s="195"/>
      <c r="E165" s="195"/>
      <c r="F165" s="195"/>
      <c r="G165" s="231">
        <f t="shared" si="2"/>
        <v>0</v>
      </c>
      <c r="H165" s="232" t="s">
        <v>260</v>
      </c>
      <c r="I165" s="232" t="s">
        <v>209</v>
      </c>
      <c r="J165" s="232" t="s">
        <v>210</v>
      </c>
    </row>
    <row r="166" spans="1:10" x14ac:dyDescent="0.25">
      <c r="A166" s="262" t="s">
        <v>3652</v>
      </c>
      <c r="B166" s="194" t="s">
        <v>261</v>
      </c>
      <c r="C166" s="195"/>
      <c r="D166" s="195"/>
      <c r="E166" s="195"/>
      <c r="F166" s="195"/>
      <c r="G166" s="231">
        <f t="shared" si="2"/>
        <v>0</v>
      </c>
      <c r="H166" s="232" t="s">
        <v>260</v>
      </c>
      <c r="I166" s="232" t="s">
        <v>209</v>
      </c>
      <c r="J166" s="232" t="s">
        <v>210</v>
      </c>
    </row>
    <row r="167" spans="1:10" x14ac:dyDescent="0.25">
      <c r="A167" s="262" t="s">
        <v>3653</v>
      </c>
      <c r="B167" s="194" t="s">
        <v>262</v>
      </c>
      <c r="C167" s="195"/>
      <c r="D167" s="195"/>
      <c r="E167" s="195"/>
      <c r="F167" s="195">
        <v>0</v>
      </c>
      <c r="G167" s="231">
        <f t="shared" si="2"/>
        <v>0</v>
      </c>
      <c r="H167" s="232" t="s">
        <v>260</v>
      </c>
      <c r="I167" s="232" t="s">
        <v>209</v>
      </c>
      <c r="J167" s="232" t="s">
        <v>210</v>
      </c>
    </row>
    <row r="168" spans="1:10" x14ac:dyDescent="0.25">
      <c r="A168" s="262" t="s">
        <v>3654</v>
      </c>
      <c r="B168" s="194" t="s">
        <v>263</v>
      </c>
      <c r="C168" s="195"/>
      <c r="D168" s="195"/>
      <c r="E168" s="195"/>
      <c r="F168" s="195"/>
      <c r="G168" s="231">
        <f t="shared" si="2"/>
        <v>0</v>
      </c>
      <c r="H168" s="232" t="s">
        <v>264</v>
      </c>
      <c r="I168" s="232" t="s">
        <v>209</v>
      </c>
      <c r="J168" s="232" t="s">
        <v>210</v>
      </c>
    </row>
    <row r="169" spans="1:10" x14ac:dyDescent="0.25">
      <c r="A169" s="262" t="s">
        <v>3655</v>
      </c>
      <c r="B169" s="194" t="s">
        <v>265</v>
      </c>
      <c r="C169" s="195"/>
      <c r="D169" s="195"/>
      <c r="E169" s="195"/>
      <c r="F169" s="195"/>
      <c r="G169" s="231">
        <f t="shared" si="2"/>
        <v>0</v>
      </c>
      <c r="H169" s="232" t="s">
        <v>264</v>
      </c>
      <c r="I169" s="232" t="s">
        <v>209</v>
      </c>
      <c r="J169" s="232" t="s">
        <v>210</v>
      </c>
    </row>
    <row r="170" spans="1:10" x14ac:dyDescent="0.25">
      <c r="A170" s="262" t="s">
        <v>3656</v>
      </c>
      <c r="B170" s="194" t="s">
        <v>266</v>
      </c>
      <c r="C170" s="195"/>
      <c r="D170" s="195"/>
      <c r="E170" s="195"/>
      <c r="F170" s="195"/>
      <c r="G170" s="231">
        <f t="shared" si="2"/>
        <v>0</v>
      </c>
      <c r="H170" s="232" t="s">
        <v>264</v>
      </c>
      <c r="I170" s="232" t="s">
        <v>209</v>
      </c>
      <c r="J170" s="232" t="s">
        <v>210</v>
      </c>
    </row>
    <row r="171" spans="1:10" ht="26.4" x14ac:dyDescent="0.25">
      <c r="A171" s="263" t="s">
        <v>5368</v>
      </c>
      <c r="B171" s="194" t="s">
        <v>5367</v>
      </c>
      <c r="C171" s="195"/>
      <c r="D171" s="195"/>
      <c r="E171" s="195"/>
      <c r="F171" s="195"/>
      <c r="G171" s="231">
        <f t="shared" si="2"/>
        <v>0</v>
      </c>
      <c r="H171" s="232" t="s">
        <v>267</v>
      </c>
      <c r="I171" s="232" t="s">
        <v>209</v>
      </c>
      <c r="J171" s="232" t="s">
        <v>210</v>
      </c>
    </row>
    <row r="172" spans="1:10" ht="26.4" x14ac:dyDescent="0.25">
      <c r="A172" s="263" t="s">
        <v>5370</v>
      </c>
      <c r="B172" s="194" t="s">
        <v>5369</v>
      </c>
      <c r="C172" s="195"/>
      <c r="D172" s="195"/>
      <c r="E172" s="195"/>
      <c r="F172" s="195"/>
      <c r="G172" s="231">
        <f>+C172-D172+E172+F172</f>
        <v>0</v>
      </c>
      <c r="H172" s="232" t="s">
        <v>267</v>
      </c>
      <c r="I172" s="232" t="s">
        <v>209</v>
      </c>
      <c r="J172" s="232" t="s">
        <v>210</v>
      </c>
    </row>
    <row r="173" spans="1:10" ht="26.4" x14ac:dyDescent="0.25">
      <c r="A173" s="263" t="s">
        <v>5372</v>
      </c>
      <c r="B173" s="194" t="s">
        <v>5371</v>
      </c>
      <c r="C173" s="195"/>
      <c r="D173" s="195"/>
      <c r="E173" s="195"/>
      <c r="F173" s="195"/>
      <c r="G173" s="231">
        <f t="shared" si="2"/>
        <v>0</v>
      </c>
      <c r="H173" s="232" t="s">
        <v>267</v>
      </c>
      <c r="I173" s="232" t="s">
        <v>209</v>
      </c>
      <c r="J173" s="232" t="s">
        <v>210</v>
      </c>
    </row>
    <row r="174" spans="1:10" x14ac:dyDescent="0.25">
      <c r="A174" s="263" t="s">
        <v>5374</v>
      </c>
      <c r="B174" s="194" t="s">
        <v>5373</v>
      </c>
      <c r="C174" s="195"/>
      <c r="D174" s="195"/>
      <c r="E174" s="195"/>
      <c r="F174" s="195"/>
      <c r="G174" s="231">
        <f t="shared" si="2"/>
        <v>0</v>
      </c>
      <c r="H174" s="232" t="s">
        <v>267</v>
      </c>
      <c r="I174" s="232" t="s">
        <v>209</v>
      </c>
      <c r="J174" s="232" t="s">
        <v>210</v>
      </c>
    </row>
    <row r="175" spans="1:10" x14ac:dyDescent="0.25">
      <c r="A175" s="262" t="s">
        <v>3657</v>
      </c>
      <c r="B175" s="194" t="s">
        <v>268</v>
      </c>
      <c r="C175" s="195"/>
      <c r="D175" s="195"/>
      <c r="E175" s="195"/>
      <c r="F175" s="195"/>
      <c r="G175" s="231">
        <f t="shared" si="2"/>
        <v>0</v>
      </c>
      <c r="H175" s="232" t="s">
        <v>267</v>
      </c>
      <c r="I175" s="232" t="s">
        <v>209</v>
      </c>
      <c r="J175" s="232" t="s">
        <v>210</v>
      </c>
    </row>
    <row r="176" spans="1:10" ht="26.4" x14ac:dyDescent="0.25">
      <c r="A176" s="262" t="s">
        <v>3658</v>
      </c>
      <c r="B176" s="194" t="s">
        <v>269</v>
      </c>
      <c r="C176" s="195"/>
      <c r="D176" s="195"/>
      <c r="E176" s="195"/>
      <c r="F176" s="195"/>
      <c r="G176" s="231">
        <f t="shared" si="2"/>
        <v>0</v>
      </c>
      <c r="H176" s="232" t="s">
        <v>267</v>
      </c>
      <c r="I176" s="232" t="s">
        <v>209</v>
      </c>
      <c r="J176" s="232" t="s">
        <v>210</v>
      </c>
    </row>
    <row r="177" spans="1:10" ht="26.4" x14ac:dyDescent="0.25">
      <c r="A177" s="263" t="s">
        <v>5376</v>
      </c>
      <c r="B177" s="194" t="s">
        <v>5375</v>
      </c>
      <c r="C177" s="195"/>
      <c r="D177" s="195"/>
      <c r="E177" s="195"/>
      <c r="F177" s="195"/>
      <c r="G177" s="231">
        <f t="shared" si="2"/>
        <v>0</v>
      </c>
      <c r="H177" s="232" t="s">
        <v>270</v>
      </c>
      <c r="I177" s="232" t="s">
        <v>209</v>
      </c>
      <c r="J177" s="232" t="s">
        <v>210</v>
      </c>
    </row>
    <row r="178" spans="1:10" x14ac:dyDescent="0.25">
      <c r="A178" s="263" t="s">
        <v>5378</v>
      </c>
      <c r="B178" s="194" t="s">
        <v>5377</v>
      </c>
      <c r="C178" s="195"/>
      <c r="D178" s="195"/>
      <c r="E178" s="195"/>
      <c r="F178" s="195"/>
      <c r="G178" s="231">
        <f t="shared" si="2"/>
        <v>0</v>
      </c>
      <c r="H178" s="232" t="s">
        <v>270</v>
      </c>
      <c r="I178" s="232" t="s">
        <v>209</v>
      </c>
      <c r="J178" s="232" t="s">
        <v>210</v>
      </c>
    </row>
    <row r="179" spans="1:10" x14ac:dyDescent="0.25">
      <c r="A179" s="263" t="s">
        <v>5380</v>
      </c>
      <c r="B179" s="194" t="s">
        <v>5379</v>
      </c>
      <c r="C179" s="195"/>
      <c r="D179" s="195"/>
      <c r="E179" s="195"/>
      <c r="F179" s="195"/>
      <c r="G179" s="231">
        <f t="shared" si="2"/>
        <v>0</v>
      </c>
      <c r="H179" s="232" t="s">
        <v>270</v>
      </c>
      <c r="I179" s="232" t="s">
        <v>209</v>
      </c>
      <c r="J179" s="232" t="s">
        <v>210</v>
      </c>
    </row>
    <row r="180" spans="1:10" x14ac:dyDescent="0.25">
      <c r="A180" s="263" t="s">
        <v>5382</v>
      </c>
      <c r="B180" s="194" t="s">
        <v>5381</v>
      </c>
      <c r="C180" s="195"/>
      <c r="D180" s="195"/>
      <c r="E180" s="195"/>
      <c r="F180" s="195"/>
      <c r="G180" s="231">
        <f t="shared" si="2"/>
        <v>0</v>
      </c>
      <c r="H180" s="232" t="s">
        <v>270</v>
      </c>
      <c r="I180" s="232" t="s">
        <v>209</v>
      </c>
      <c r="J180" s="232" t="s">
        <v>210</v>
      </c>
    </row>
    <row r="181" spans="1:10" x14ac:dyDescent="0.25">
      <c r="A181" s="262" t="s">
        <v>3659</v>
      </c>
      <c r="B181" s="194" t="s">
        <v>271</v>
      </c>
      <c r="C181" s="195"/>
      <c r="D181" s="195"/>
      <c r="E181" s="195"/>
      <c r="F181" s="195"/>
      <c r="G181" s="231">
        <f t="shared" si="2"/>
        <v>0</v>
      </c>
      <c r="H181" s="232" t="s">
        <v>270</v>
      </c>
      <c r="I181" s="232" t="s">
        <v>209</v>
      </c>
      <c r="J181" s="232" t="s">
        <v>210</v>
      </c>
    </row>
    <row r="182" spans="1:10" x14ac:dyDescent="0.25">
      <c r="A182" s="262" t="s">
        <v>3660</v>
      </c>
      <c r="B182" s="194" t="s">
        <v>272</v>
      </c>
      <c r="C182" s="195"/>
      <c r="D182" s="195"/>
      <c r="E182" s="195"/>
      <c r="F182" s="195"/>
      <c r="G182" s="231">
        <f t="shared" si="2"/>
        <v>0</v>
      </c>
      <c r="H182" s="232" t="s">
        <v>270</v>
      </c>
      <c r="I182" s="232" t="s">
        <v>209</v>
      </c>
      <c r="J182" s="232" t="s">
        <v>210</v>
      </c>
    </row>
    <row r="183" spans="1:10" ht="26.4" x14ac:dyDescent="0.25">
      <c r="A183" s="263" t="s">
        <v>5384</v>
      </c>
      <c r="B183" s="194" t="s">
        <v>5383</v>
      </c>
      <c r="C183" s="195"/>
      <c r="D183" s="195"/>
      <c r="E183" s="195"/>
      <c r="F183" s="195"/>
      <c r="G183" s="231">
        <f t="shared" si="2"/>
        <v>0</v>
      </c>
      <c r="H183" s="232" t="s">
        <v>273</v>
      </c>
      <c r="I183" s="232" t="s">
        <v>209</v>
      </c>
      <c r="J183" s="232" t="s">
        <v>210</v>
      </c>
    </row>
    <row r="184" spans="1:10" x14ac:dyDescent="0.25">
      <c r="A184" s="263" t="s">
        <v>5386</v>
      </c>
      <c r="B184" s="194" t="s">
        <v>5385</v>
      </c>
      <c r="C184" s="195"/>
      <c r="D184" s="195"/>
      <c r="E184" s="195"/>
      <c r="F184" s="195"/>
      <c r="G184" s="231">
        <f t="shared" si="2"/>
        <v>0</v>
      </c>
      <c r="H184" s="232" t="s">
        <v>273</v>
      </c>
      <c r="I184" s="232" t="s">
        <v>209</v>
      </c>
      <c r="J184" s="232" t="s">
        <v>210</v>
      </c>
    </row>
    <row r="185" spans="1:10" x14ac:dyDescent="0.25">
      <c r="A185" s="263" t="s">
        <v>5388</v>
      </c>
      <c r="B185" s="194" t="s">
        <v>5387</v>
      </c>
      <c r="C185" s="195"/>
      <c r="D185" s="195"/>
      <c r="E185" s="195"/>
      <c r="F185" s="195"/>
      <c r="G185" s="231">
        <f t="shared" si="2"/>
        <v>0</v>
      </c>
      <c r="H185" s="232" t="s">
        <v>273</v>
      </c>
      <c r="I185" s="232" t="s">
        <v>209</v>
      </c>
      <c r="J185" s="232" t="s">
        <v>210</v>
      </c>
    </row>
    <row r="186" spans="1:10" x14ac:dyDescent="0.25">
      <c r="A186" s="263" t="s">
        <v>5390</v>
      </c>
      <c r="B186" s="194" t="s">
        <v>5389</v>
      </c>
      <c r="C186" s="195"/>
      <c r="D186" s="195"/>
      <c r="E186" s="195"/>
      <c r="F186" s="195"/>
      <c r="G186" s="231">
        <f t="shared" si="2"/>
        <v>0</v>
      </c>
      <c r="H186" s="232" t="s">
        <v>273</v>
      </c>
      <c r="I186" s="232" t="s">
        <v>209</v>
      </c>
      <c r="J186" s="232" t="s">
        <v>210</v>
      </c>
    </row>
    <row r="187" spans="1:10" x14ac:dyDescent="0.25">
      <c r="A187" s="262" t="s">
        <v>3661</v>
      </c>
      <c r="B187" s="194" t="s">
        <v>274</v>
      </c>
      <c r="C187" s="195"/>
      <c r="D187" s="195"/>
      <c r="E187" s="195"/>
      <c r="F187" s="195"/>
      <c r="G187" s="231">
        <f t="shared" si="2"/>
        <v>0</v>
      </c>
      <c r="H187" s="232" t="s">
        <v>273</v>
      </c>
      <c r="I187" s="232" t="s">
        <v>209</v>
      </c>
      <c r="J187" s="232" t="s">
        <v>210</v>
      </c>
    </row>
    <row r="188" spans="1:10" ht="26.4" x14ac:dyDescent="0.25">
      <c r="A188" s="262" t="s">
        <v>3662</v>
      </c>
      <c r="B188" s="194" t="s">
        <v>275</v>
      </c>
      <c r="C188" s="195"/>
      <c r="D188" s="195"/>
      <c r="E188" s="195"/>
      <c r="F188" s="195"/>
      <c r="G188" s="231">
        <f t="shared" si="2"/>
        <v>0</v>
      </c>
      <c r="H188" s="232" t="s">
        <v>273</v>
      </c>
      <c r="I188" s="232" t="s">
        <v>209</v>
      </c>
      <c r="J188" s="232" t="s">
        <v>210</v>
      </c>
    </row>
    <row r="189" spans="1:10" ht="26.4" x14ac:dyDescent="0.25">
      <c r="A189" s="263" t="s">
        <v>5392</v>
      </c>
      <c r="B189" s="194" t="s">
        <v>5391</v>
      </c>
      <c r="C189" s="195"/>
      <c r="D189" s="195"/>
      <c r="E189" s="195"/>
      <c r="F189" s="195"/>
      <c r="G189" s="231">
        <f t="shared" si="2"/>
        <v>0</v>
      </c>
      <c r="H189" s="232" t="s">
        <v>276</v>
      </c>
      <c r="I189" s="232" t="s">
        <v>209</v>
      </c>
      <c r="J189" s="232" t="s">
        <v>210</v>
      </c>
    </row>
    <row r="190" spans="1:10" ht="26.4" x14ac:dyDescent="0.25">
      <c r="A190" s="263" t="s">
        <v>5394</v>
      </c>
      <c r="B190" s="194" t="s">
        <v>5393</v>
      </c>
      <c r="C190" s="195"/>
      <c r="D190" s="195"/>
      <c r="E190" s="195"/>
      <c r="F190" s="195"/>
      <c r="G190" s="231">
        <f t="shared" si="2"/>
        <v>0</v>
      </c>
      <c r="H190" s="232" t="s">
        <v>276</v>
      </c>
      <c r="I190" s="232" t="s">
        <v>209</v>
      </c>
      <c r="J190" s="232" t="s">
        <v>210</v>
      </c>
    </row>
    <row r="191" spans="1:10" ht="26.4" x14ac:dyDescent="0.25">
      <c r="A191" s="263" t="s">
        <v>5396</v>
      </c>
      <c r="B191" s="194" t="s">
        <v>5395</v>
      </c>
      <c r="C191" s="195"/>
      <c r="D191" s="195"/>
      <c r="E191" s="195"/>
      <c r="F191" s="195"/>
      <c r="G191" s="231">
        <f t="shared" si="2"/>
        <v>0</v>
      </c>
      <c r="H191" s="232" t="s">
        <v>276</v>
      </c>
      <c r="I191" s="232" t="s">
        <v>209</v>
      </c>
      <c r="J191" s="232" t="s">
        <v>210</v>
      </c>
    </row>
    <row r="192" spans="1:10" x14ac:dyDescent="0.25">
      <c r="A192" s="263" t="s">
        <v>5398</v>
      </c>
      <c r="B192" s="194" t="s">
        <v>5397</v>
      </c>
      <c r="C192" s="195"/>
      <c r="D192" s="195"/>
      <c r="E192" s="195"/>
      <c r="F192" s="195"/>
      <c r="G192" s="231">
        <f t="shared" si="2"/>
        <v>0</v>
      </c>
      <c r="H192" s="232" t="s">
        <v>276</v>
      </c>
      <c r="I192" s="232" t="s">
        <v>209</v>
      </c>
      <c r="J192" s="232" t="s">
        <v>210</v>
      </c>
    </row>
    <row r="193" spans="1:10" x14ac:dyDescent="0.25">
      <c r="A193" s="262" t="s">
        <v>3663</v>
      </c>
      <c r="B193" s="194" t="s">
        <v>277</v>
      </c>
      <c r="C193" s="195"/>
      <c r="D193" s="195"/>
      <c r="E193" s="195"/>
      <c r="F193" s="195"/>
      <c r="G193" s="231">
        <f t="shared" si="2"/>
        <v>0</v>
      </c>
      <c r="H193" s="232" t="s">
        <v>276</v>
      </c>
      <c r="I193" s="232" t="s">
        <v>209</v>
      </c>
      <c r="J193" s="232" t="s">
        <v>210</v>
      </c>
    </row>
    <row r="194" spans="1:10" ht="26.4" x14ac:dyDescent="0.25">
      <c r="A194" s="262" t="s">
        <v>3664</v>
      </c>
      <c r="B194" s="194" t="s">
        <v>278</v>
      </c>
      <c r="C194" s="195"/>
      <c r="D194" s="195"/>
      <c r="E194" s="195"/>
      <c r="F194" s="195"/>
      <c r="G194" s="231">
        <f t="shared" si="2"/>
        <v>0</v>
      </c>
      <c r="H194" s="232" t="s">
        <v>276</v>
      </c>
      <c r="I194" s="232" t="s">
        <v>209</v>
      </c>
      <c r="J194" s="232" t="s">
        <v>210</v>
      </c>
    </row>
    <row r="195" spans="1:10" x14ac:dyDescent="0.25">
      <c r="A195" s="262" t="s">
        <v>3784</v>
      </c>
      <c r="B195" s="194" t="s">
        <v>279</v>
      </c>
      <c r="C195" s="195"/>
      <c r="D195" s="195"/>
      <c r="E195" s="235"/>
      <c r="F195" s="195"/>
      <c r="G195" s="231">
        <f t="shared" si="2"/>
        <v>0</v>
      </c>
      <c r="H195" s="232" t="s">
        <v>280</v>
      </c>
      <c r="I195" s="232" t="s">
        <v>179</v>
      </c>
      <c r="J195" s="232" t="s">
        <v>180</v>
      </c>
    </row>
    <row r="196" spans="1:10" x14ac:dyDescent="0.25">
      <c r="A196" s="262" t="s">
        <v>3785</v>
      </c>
      <c r="B196" s="194" t="s">
        <v>281</v>
      </c>
      <c r="C196" s="195"/>
      <c r="D196" s="195"/>
      <c r="E196" s="235"/>
      <c r="F196" s="195"/>
      <c r="G196" s="231">
        <f t="shared" si="2"/>
        <v>0</v>
      </c>
      <c r="H196" s="232" t="s">
        <v>282</v>
      </c>
      <c r="I196" s="232" t="s">
        <v>179</v>
      </c>
      <c r="J196" s="232" t="s">
        <v>180</v>
      </c>
    </row>
    <row r="197" spans="1:10" x14ac:dyDescent="0.25">
      <c r="A197" s="262" t="s">
        <v>3786</v>
      </c>
      <c r="B197" s="194" t="s">
        <v>283</v>
      </c>
      <c r="C197" s="195"/>
      <c r="D197" s="195"/>
      <c r="E197" s="235"/>
      <c r="F197" s="195"/>
      <c r="G197" s="231">
        <f t="shared" ref="G197:G260" si="3">+C197-D197+E197+F197</f>
        <v>0</v>
      </c>
      <c r="H197" s="232" t="s">
        <v>284</v>
      </c>
      <c r="I197" s="232" t="s">
        <v>179</v>
      </c>
      <c r="J197" s="232" t="s">
        <v>180</v>
      </c>
    </row>
    <row r="198" spans="1:10" x14ac:dyDescent="0.25">
      <c r="A198" s="262" t="s">
        <v>3787</v>
      </c>
      <c r="B198" s="194" t="s">
        <v>285</v>
      </c>
      <c r="C198" s="195"/>
      <c r="D198" s="195"/>
      <c r="E198" s="235"/>
      <c r="F198" s="195"/>
      <c r="G198" s="231">
        <f t="shared" si="3"/>
        <v>0</v>
      </c>
      <c r="H198" s="232" t="s">
        <v>286</v>
      </c>
      <c r="I198" s="232" t="s">
        <v>179</v>
      </c>
      <c r="J198" s="232" t="s">
        <v>180</v>
      </c>
    </row>
    <row r="199" spans="1:10" x14ac:dyDescent="0.25">
      <c r="A199" s="262" t="s">
        <v>3788</v>
      </c>
      <c r="B199" s="194" t="s">
        <v>287</v>
      </c>
      <c r="C199" s="195"/>
      <c r="D199" s="195"/>
      <c r="E199" s="235"/>
      <c r="F199" s="195"/>
      <c r="G199" s="231">
        <f t="shared" si="3"/>
        <v>0</v>
      </c>
      <c r="H199" s="232" t="s">
        <v>288</v>
      </c>
      <c r="I199" s="232" t="s">
        <v>179</v>
      </c>
      <c r="J199" s="232" t="s">
        <v>180</v>
      </c>
    </row>
    <row r="200" spans="1:10" x14ac:dyDescent="0.25">
      <c r="A200" s="262" t="s">
        <v>3789</v>
      </c>
      <c r="B200" s="194" t="s">
        <v>289</v>
      </c>
      <c r="C200" s="195"/>
      <c r="D200" s="195"/>
      <c r="E200" s="235"/>
      <c r="F200" s="195"/>
      <c r="G200" s="231">
        <f t="shared" si="3"/>
        <v>0</v>
      </c>
      <c r="H200" s="232" t="s">
        <v>290</v>
      </c>
      <c r="I200" s="232" t="s">
        <v>179</v>
      </c>
      <c r="J200" s="232" t="s">
        <v>180</v>
      </c>
    </row>
    <row r="201" spans="1:10" x14ac:dyDescent="0.25">
      <c r="A201" s="262" t="s">
        <v>3790</v>
      </c>
      <c r="B201" s="194" t="s">
        <v>291</v>
      </c>
      <c r="C201" s="195"/>
      <c r="D201" s="195"/>
      <c r="E201" s="235"/>
      <c r="F201" s="195"/>
      <c r="G201" s="231">
        <f t="shared" si="3"/>
        <v>0</v>
      </c>
      <c r="H201" s="232" t="s">
        <v>292</v>
      </c>
      <c r="I201" s="232" t="s">
        <v>179</v>
      </c>
      <c r="J201" s="232" t="s">
        <v>180</v>
      </c>
    </row>
    <row r="202" spans="1:10" x14ac:dyDescent="0.25">
      <c r="A202" s="262" t="s">
        <v>3791</v>
      </c>
      <c r="B202" s="194" t="s">
        <v>293</v>
      </c>
      <c r="C202" s="195"/>
      <c r="D202" s="195"/>
      <c r="E202" s="235"/>
      <c r="F202" s="195"/>
      <c r="G202" s="231">
        <f t="shared" si="3"/>
        <v>0</v>
      </c>
      <c r="H202" s="232" t="s">
        <v>294</v>
      </c>
      <c r="I202" s="232" t="s">
        <v>179</v>
      </c>
      <c r="J202" s="232" t="s">
        <v>180</v>
      </c>
    </row>
    <row r="203" spans="1:10" x14ac:dyDescent="0.25">
      <c r="A203" s="262" t="s">
        <v>3792</v>
      </c>
      <c r="B203" s="194" t="s">
        <v>295</v>
      </c>
      <c r="C203" s="195"/>
      <c r="D203" s="195"/>
      <c r="E203" s="235"/>
      <c r="F203" s="195"/>
      <c r="G203" s="231">
        <f t="shared" si="3"/>
        <v>0</v>
      </c>
      <c r="H203" s="232" t="s">
        <v>296</v>
      </c>
      <c r="I203" s="232" t="s">
        <v>179</v>
      </c>
      <c r="J203" s="232" t="s">
        <v>180</v>
      </c>
    </row>
    <row r="204" spans="1:10" x14ac:dyDescent="0.25">
      <c r="A204" s="262" t="s">
        <v>3793</v>
      </c>
      <c r="B204" s="194" t="s">
        <v>297</v>
      </c>
      <c r="C204" s="195"/>
      <c r="D204" s="195"/>
      <c r="E204" s="235"/>
      <c r="F204" s="195"/>
      <c r="G204" s="231">
        <f t="shared" si="3"/>
        <v>0</v>
      </c>
      <c r="H204" s="232" t="s">
        <v>298</v>
      </c>
      <c r="I204" s="232" t="s">
        <v>179</v>
      </c>
      <c r="J204" s="232" t="s">
        <v>180</v>
      </c>
    </row>
    <row r="205" spans="1:10" x14ac:dyDescent="0.25">
      <c r="A205" s="262" t="s">
        <v>3794</v>
      </c>
      <c r="B205" s="194" t="s">
        <v>299</v>
      </c>
      <c r="C205" s="195"/>
      <c r="D205" s="195"/>
      <c r="E205" s="235"/>
      <c r="F205" s="195"/>
      <c r="G205" s="231">
        <f t="shared" si="3"/>
        <v>0</v>
      </c>
      <c r="H205" s="232" t="s">
        <v>300</v>
      </c>
      <c r="I205" s="232" t="s">
        <v>179</v>
      </c>
      <c r="J205" s="232" t="s">
        <v>180</v>
      </c>
    </row>
    <row r="206" spans="1:10" x14ac:dyDescent="0.25">
      <c r="A206" s="262" t="s">
        <v>3795</v>
      </c>
      <c r="B206" s="194" t="s">
        <v>301</v>
      </c>
      <c r="C206" s="195"/>
      <c r="D206" s="195"/>
      <c r="E206" s="235"/>
      <c r="F206" s="195"/>
      <c r="G206" s="231">
        <f t="shared" si="3"/>
        <v>0</v>
      </c>
      <c r="H206" s="232" t="s">
        <v>302</v>
      </c>
      <c r="I206" s="232" t="s">
        <v>179</v>
      </c>
      <c r="J206" s="232" t="s">
        <v>180</v>
      </c>
    </row>
    <row r="207" spans="1:10" x14ac:dyDescent="0.25">
      <c r="A207" s="262" t="s">
        <v>3796</v>
      </c>
      <c r="B207" s="194" t="s">
        <v>303</v>
      </c>
      <c r="C207" s="195"/>
      <c r="D207" s="195"/>
      <c r="E207" s="235"/>
      <c r="F207" s="195"/>
      <c r="G207" s="231">
        <f t="shared" si="3"/>
        <v>0</v>
      </c>
      <c r="H207" s="232" t="s">
        <v>304</v>
      </c>
      <c r="I207" s="232" t="s">
        <v>179</v>
      </c>
      <c r="J207" s="232" t="s">
        <v>180</v>
      </c>
    </row>
    <row r="208" spans="1:10" x14ac:dyDescent="0.25">
      <c r="A208" s="262" t="s">
        <v>3797</v>
      </c>
      <c r="B208" s="194" t="s">
        <v>305</v>
      </c>
      <c r="C208" s="195"/>
      <c r="D208" s="195"/>
      <c r="E208" s="235"/>
      <c r="F208" s="195"/>
      <c r="G208" s="231">
        <f t="shared" si="3"/>
        <v>0</v>
      </c>
      <c r="H208" s="232" t="s">
        <v>306</v>
      </c>
      <c r="I208" s="232" t="s">
        <v>179</v>
      </c>
      <c r="J208" s="232" t="s">
        <v>180</v>
      </c>
    </row>
    <row r="209" spans="1:10" x14ac:dyDescent="0.25">
      <c r="A209" s="262" t="s">
        <v>3798</v>
      </c>
      <c r="B209" s="194" t="s">
        <v>307</v>
      </c>
      <c r="C209" s="195"/>
      <c r="D209" s="195"/>
      <c r="E209" s="235"/>
      <c r="F209" s="195"/>
      <c r="G209" s="231">
        <f t="shared" si="3"/>
        <v>0</v>
      </c>
      <c r="H209" s="232" t="s">
        <v>308</v>
      </c>
      <c r="I209" s="232" t="s">
        <v>179</v>
      </c>
      <c r="J209" s="232" t="s">
        <v>180</v>
      </c>
    </row>
    <row r="210" spans="1:10" x14ac:dyDescent="0.25">
      <c r="A210" s="262" t="s">
        <v>3799</v>
      </c>
      <c r="B210" s="194" t="s">
        <v>309</v>
      </c>
      <c r="C210" s="195"/>
      <c r="D210" s="195"/>
      <c r="E210" s="235"/>
      <c r="F210" s="195"/>
      <c r="G210" s="231">
        <f t="shared" si="3"/>
        <v>0</v>
      </c>
      <c r="H210" s="232" t="s">
        <v>310</v>
      </c>
      <c r="I210" s="232" t="s">
        <v>179</v>
      </c>
      <c r="J210" s="232" t="s">
        <v>180</v>
      </c>
    </row>
    <row r="211" spans="1:10" x14ac:dyDescent="0.25">
      <c r="A211" s="262" t="s">
        <v>3800</v>
      </c>
      <c r="B211" s="194" t="s">
        <v>311</v>
      </c>
      <c r="C211" s="195"/>
      <c r="D211" s="195"/>
      <c r="E211" s="235"/>
      <c r="F211" s="195"/>
      <c r="G211" s="231">
        <f t="shared" si="3"/>
        <v>0</v>
      </c>
      <c r="H211" s="232" t="s">
        <v>312</v>
      </c>
      <c r="I211" s="232" t="s">
        <v>179</v>
      </c>
      <c r="J211" s="232" t="s">
        <v>180</v>
      </c>
    </row>
    <row r="212" spans="1:10" x14ac:dyDescent="0.25">
      <c r="A212" s="262" t="s">
        <v>3801</v>
      </c>
      <c r="B212" s="194" t="s">
        <v>313</v>
      </c>
      <c r="C212" s="195"/>
      <c r="D212" s="195"/>
      <c r="E212" s="235"/>
      <c r="F212" s="195"/>
      <c r="G212" s="231">
        <f t="shared" si="3"/>
        <v>0</v>
      </c>
      <c r="H212" s="232" t="s">
        <v>314</v>
      </c>
      <c r="I212" s="232" t="s">
        <v>179</v>
      </c>
      <c r="J212" s="232" t="s">
        <v>180</v>
      </c>
    </row>
    <row r="213" spans="1:10" x14ac:dyDescent="0.25">
      <c r="A213" s="262" t="s">
        <v>3802</v>
      </c>
      <c r="B213" s="194" t="s">
        <v>315</v>
      </c>
      <c r="C213" s="195"/>
      <c r="D213" s="195"/>
      <c r="E213" s="235"/>
      <c r="F213" s="195"/>
      <c r="G213" s="231">
        <f t="shared" si="3"/>
        <v>0</v>
      </c>
      <c r="H213" s="232" t="s">
        <v>316</v>
      </c>
      <c r="I213" s="232" t="s">
        <v>179</v>
      </c>
      <c r="J213" s="232" t="s">
        <v>180</v>
      </c>
    </row>
    <row r="214" spans="1:10" x14ac:dyDescent="0.25">
      <c r="A214" s="262" t="s">
        <v>3803</v>
      </c>
      <c r="B214" s="194" t="s">
        <v>317</v>
      </c>
      <c r="C214" s="195"/>
      <c r="D214" s="195"/>
      <c r="E214" s="235"/>
      <c r="F214" s="195"/>
      <c r="G214" s="231">
        <f t="shared" si="3"/>
        <v>0</v>
      </c>
      <c r="H214" s="232" t="s">
        <v>318</v>
      </c>
      <c r="I214" s="232" t="s">
        <v>179</v>
      </c>
      <c r="J214" s="232" t="s">
        <v>180</v>
      </c>
    </row>
    <row r="215" spans="1:10" x14ac:dyDescent="0.25">
      <c r="A215" s="262" t="s">
        <v>3804</v>
      </c>
      <c r="B215" s="194" t="s">
        <v>319</v>
      </c>
      <c r="C215" s="195"/>
      <c r="D215" s="195"/>
      <c r="E215" s="235"/>
      <c r="F215" s="195"/>
      <c r="G215" s="231">
        <f t="shared" si="3"/>
        <v>0</v>
      </c>
      <c r="H215" s="232" t="s">
        <v>320</v>
      </c>
      <c r="I215" s="232" t="s">
        <v>179</v>
      </c>
      <c r="J215" s="232" t="s">
        <v>180</v>
      </c>
    </row>
    <row r="216" spans="1:10" x14ac:dyDescent="0.25">
      <c r="A216" s="262" t="s">
        <v>3805</v>
      </c>
      <c r="B216" s="194" t="s">
        <v>321</v>
      </c>
      <c r="C216" s="195"/>
      <c r="D216" s="195"/>
      <c r="E216" s="235"/>
      <c r="F216" s="195"/>
      <c r="G216" s="231">
        <f t="shared" si="3"/>
        <v>0</v>
      </c>
      <c r="H216" s="232" t="s">
        <v>322</v>
      </c>
      <c r="I216" s="232" t="s">
        <v>179</v>
      </c>
      <c r="J216" s="232" t="s">
        <v>180</v>
      </c>
    </row>
    <row r="217" spans="1:10" x14ac:dyDescent="0.25">
      <c r="A217" s="262" t="s">
        <v>3806</v>
      </c>
      <c r="B217" s="194" t="s">
        <v>323</v>
      </c>
      <c r="C217" s="195"/>
      <c r="D217" s="195"/>
      <c r="E217" s="235"/>
      <c r="F217" s="195"/>
      <c r="G217" s="231">
        <f t="shared" si="3"/>
        <v>0</v>
      </c>
      <c r="H217" s="232" t="s">
        <v>324</v>
      </c>
      <c r="I217" s="232" t="s">
        <v>179</v>
      </c>
      <c r="J217" s="232" t="s">
        <v>180</v>
      </c>
    </row>
    <row r="218" spans="1:10" x14ac:dyDescent="0.25">
      <c r="A218" s="262" t="s">
        <v>3807</v>
      </c>
      <c r="B218" s="194" t="s">
        <v>325</v>
      </c>
      <c r="C218" s="195"/>
      <c r="D218" s="195"/>
      <c r="E218" s="235"/>
      <c r="F218" s="195"/>
      <c r="G218" s="231">
        <f t="shared" si="3"/>
        <v>0</v>
      </c>
      <c r="H218" s="232" t="s">
        <v>326</v>
      </c>
      <c r="I218" s="232" t="s">
        <v>179</v>
      </c>
      <c r="J218" s="232" t="s">
        <v>180</v>
      </c>
    </row>
    <row r="219" spans="1:10" x14ac:dyDescent="0.25">
      <c r="A219" s="262" t="s">
        <v>3808</v>
      </c>
      <c r="B219" s="194" t="s">
        <v>327</v>
      </c>
      <c r="C219" s="195"/>
      <c r="D219" s="195"/>
      <c r="E219" s="235"/>
      <c r="F219" s="195"/>
      <c r="G219" s="231">
        <f t="shared" si="3"/>
        <v>0</v>
      </c>
      <c r="H219" s="232" t="s">
        <v>328</v>
      </c>
      <c r="I219" s="232" t="s">
        <v>179</v>
      </c>
      <c r="J219" s="232" t="s">
        <v>180</v>
      </c>
    </row>
    <row r="220" spans="1:10" x14ac:dyDescent="0.25">
      <c r="A220" s="262" t="s">
        <v>3809</v>
      </c>
      <c r="B220" s="194" t="s">
        <v>329</v>
      </c>
      <c r="C220" s="195"/>
      <c r="D220" s="195"/>
      <c r="E220" s="235"/>
      <c r="F220" s="195"/>
      <c r="G220" s="231">
        <f t="shared" si="3"/>
        <v>0</v>
      </c>
      <c r="H220" s="232" t="s">
        <v>330</v>
      </c>
      <c r="I220" s="232" t="s">
        <v>179</v>
      </c>
      <c r="J220" s="232" t="s">
        <v>180</v>
      </c>
    </row>
    <row r="221" spans="1:10" x14ac:dyDescent="0.25">
      <c r="A221" s="262" t="s">
        <v>3810</v>
      </c>
      <c r="B221" s="194" t="s">
        <v>331</v>
      </c>
      <c r="C221" s="195"/>
      <c r="D221" s="195"/>
      <c r="E221" s="235"/>
      <c r="F221" s="195"/>
      <c r="G221" s="231">
        <f t="shared" si="3"/>
        <v>0</v>
      </c>
      <c r="H221" s="232" t="s">
        <v>332</v>
      </c>
      <c r="I221" s="232" t="s">
        <v>179</v>
      </c>
      <c r="J221" s="232" t="s">
        <v>180</v>
      </c>
    </row>
    <row r="222" spans="1:10" x14ac:dyDescent="0.25">
      <c r="A222" s="262" t="s">
        <v>3811</v>
      </c>
      <c r="B222" s="194" t="s">
        <v>333</v>
      </c>
      <c r="C222" s="195"/>
      <c r="D222" s="195"/>
      <c r="E222" s="235"/>
      <c r="F222" s="195"/>
      <c r="G222" s="231">
        <f t="shared" si="3"/>
        <v>0</v>
      </c>
      <c r="H222" s="232" t="s">
        <v>334</v>
      </c>
      <c r="I222" s="232" t="s">
        <v>179</v>
      </c>
      <c r="J222" s="232" t="s">
        <v>180</v>
      </c>
    </row>
    <row r="223" spans="1:10" x14ac:dyDescent="0.25">
      <c r="A223" s="262" t="s">
        <v>3812</v>
      </c>
      <c r="B223" s="194" t="s">
        <v>335</v>
      </c>
      <c r="C223" s="195"/>
      <c r="D223" s="195"/>
      <c r="E223" s="235"/>
      <c r="F223" s="195"/>
      <c r="G223" s="231">
        <f t="shared" si="3"/>
        <v>0</v>
      </c>
      <c r="H223" s="232" t="s">
        <v>336</v>
      </c>
      <c r="I223" s="232" t="s">
        <v>179</v>
      </c>
      <c r="J223" s="232" t="s">
        <v>180</v>
      </c>
    </row>
    <row r="224" spans="1:10" x14ac:dyDescent="0.25">
      <c r="A224" s="262" t="s">
        <v>3813</v>
      </c>
      <c r="B224" s="194" t="s">
        <v>337</v>
      </c>
      <c r="C224" s="195"/>
      <c r="D224" s="195"/>
      <c r="E224" s="235"/>
      <c r="F224" s="195"/>
      <c r="G224" s="231">
        <f t="shared" si="3"/>
        <v>0</v>
      </c>
      <c r="H224" s="232" t="s">
        <v>338</v>
      </c>
      <c r="I224" s="232" t="s">
        <v>179</v>
      </c>
      <c r="J224" s="232" t="s">
        <v>180</v>
      </c>
    </row>
    <row r="225" spans="1:10" x14ac:dyDescent="0.25">
      <c r="A225" s="262" t="s">
        <v>3814</v>
      </c>
      <c r="B225" s="194" t="s">
        <v>339</v>
      </c>
      <c r="C225" s="195"/>
      <c r="D225" s="195"/>
      <c r="E225" s="235"/>
      <c r="F225" s="195"/>
      <c r="G225" s="231">
        <f t="shared" si="3"/>
        <v>0</v>
      </c>
      <c r="H225" s="232" t="s">
        <v>340</v>
      </c>
      <c r="I225" s="232" t="s">
        <v>179</v>
      </c>
      <c r="J225" s="232" t="s">
        <v>180</v>
      </c>
    </row>
    <row r="226" spans="1:10" x14ac:dyDescent="0.25">
      <c r="A226" s="262" t="s">
        <v>3815</v>
      </c>
      <c r="B226" s="194" t="s">
        <v>341</v>
      </c>
      <c r="C226" s="195"/>
      <c r="D226" s="195"/>
      <c r="E226" s="235"/>
      <c r="F226" s="195"/>
      <c r="G226" s="231">
        <f t="shared" si="3"/>
        <v>0</v>
      </c>
      <c r="H226" s="232" t="s">
        <v>342</v>
      </c>
      <c r="I226" s="232" t="s">
        <v>179</v>
      </c>
      <c r="J226" s="232" t="s">
        <v>180</v>
      </c>
    </row>
    <row r="227" spans="1:10" x14ac:dyDescent="0.25">
      <c r="A227" s="262" t="s">
        <v>3816</v>
      </c>
      <c r="B227" s="194" t="s">
        <v>343</v>
      </c>
      <c r="C227" s="195"/>
      <c r="D227" s="195"/>
      <c r="E227" s="235"/>
      <c r="F227" s="195"/>
      <c r="G227" s="231">
        <f t="shared" si="3"/>
        <v>0</v>
      </c>
      <c r="H227" s="232" t="s">
        <v>344</v>
      </c>
      <c r="I227" s="232" t="s">
        <v>179</v>
      </c>
      <c r="J227" s="232" t="s">
        <v>180</v>
      </c>
    </row>
    <row r="228" spans="1:10" x14ac:dyDescent="0.25">
      <c r="A228" s="262" t="s">
        <v>3817</v>
      </c>
      <c r="B228" s="194" t="s">
        <v>345</v>
      </c>
      <c r="C228" s="195"/>
      <c r="D228" s="195"/>
      <c r="E228" s="235"/>
      <c r="F228" s="195"/>
      <c r="G228" s="231">
        <f t="shared" si="3"/>
        <v>0</v>
      </c>
      <c r="H228" s="232" t="s">
        <v>346</v>
      </c>
      <c r="I228" s="232" t="s">
        <v>179</v>
      </c>
      <c r="J228" s="232" t="s">
        <v>180</v>
      </c>
    </row>
    <row r="229" spans="1:10" x14ac:dyDescent="0.25">
      <c r="A229" s="262" t="s">
        <v>3818</v>
      </c>
      <c r="B229" s="194" t="s">
        <v>347</v>
      </c>
      <c r="C229" s="195"/>
      <c r="D229" s="195"/>
      <c r="E229" s="235"/>
      <c r="F229" s="195"/>
      <c r="G229" s="231">
        <f t="shared" si="3"/>
        <v>0</v>
      </c>
      <c r="H229" s="232" t="s">
        <v>348</v>
      </c>
      <c r="I229" s="232" t="s">
        <v>179</v>
      </c>
      <c r="J229" s="232" t="s">
        <v>180</v>
      </c>
    </row>
    <row r="230" spans="1:10" x14ac:dyDescent="0.25">
      <c r="A230" s="262" t="s">
        <v>3819</v>
      </c>
      <c r="B230" s="194" t="s">
        <v>349</v>
      </c>
      <c r="C230" s="195"/>
      <c r="D230" s="195"/>
      <c r="E230" s="235"/>
      <c r="F230" s="195"/>
      <c r="G230" s="231">
        <f t="shared" si="3"/>
        <v>0</v>
      </c>
      <c r="H230" s="232" t="s">
        <v>350</v>
      </c>
      <c r="I230" s="232" t="s">
        <v>179</v>
      </c>
      <c r="J230" s="232" t="s">
        <v>180</v>
      </c>
    </row>
    <row r="231" spans="1:10" ht="26.4" x14ac:dyDescent="0.25">
      <c r="A231" s="262" t="s">
        <v>3820</v>
      </c>
      <c r="B231" s="194" t="s">
        <v>351</v>
      </c>
      <c r="C231" s="195"/>
      <c r="D231" s="195"/>
      <c r="E231" s="235"/>
      <c r="F231" s="195"/>
      <c r="G231" s="231">
        <f t="shared" si="3"/>
        <v>0</v>
      </c>
      <c r="H231" s="232" t="s">
        <v>352</v>
      </c>
      <c r="I231" s="232" t="s">
        <v>179</v>
      </c>
      <c r="J231" s="232" t="s">
        <v>180</v>
      </c>
    </row>
    <row r="232" spans="1:10" ht="26.4" x14ac:dyDescent="0.25">
      <c r="A232" s="262" t="s">
        <v>3821</v>
      </c>
      <c r="B232" s="194" t="s">
        <v>353</v>
      </c>
      <c r="C232" s="195"/>
      <c r="D232" s="195"/>
      <c r="E232" s="235"/>
      <c r="F232" s="195"/>
      <c r="G232" s="231">
        <f t="shared" si="3"/>
        <v>0</v>
      </c>
      <c r="H232" s="232" t="s">
        <v>354</v>
      </c>
      <c r="I232" s="232" t="s">
        <v>179</v>
      </c>
      <c r="J232" s="232" t="s">
        <v>180</v>
      </c>
    </row>
    <row r="233" spans="1:10" ht="26.4" x14ac:dyDescent="0.25">
      <c r="A233" s="262" t="s">
        <v>3822</v>
      </c>
      <c r="B233" s="194" t="s">
        <v>355</v>
      </c>
      <c r="C233" s="195"/>
      <c r="D233" s="195"/>
      <c r="E233" s="235"/>
      <c r="F233" s="195"/>
      <c r="G233" s="231">
        <f t="shared" si="3"/>
        <v>0</v>
      </c>
      <c r="H233" s="232" t="s">
        <v>356</v>
      </c>
      <c r="I233" s="232" t="s">
        <v>179</v>
      </c>
      <c r="J233" s="232" t="s">
        <v>180</v>
      </c>
    </row>
    <row r="234" spans="1:10" ht="26.4" x14ac:dyDescent="0.25">
      <c r="A234" s="262" t="s">
        <v>3823</v>
      </c>
      <c r="B234" s="194" t="s">
        <v>357</v>
      </c>
      <c r="C234" s="195"/>
      <c r="D234" s="195"/>
      <c r="E234" s="235"/>
      <c r="F234" s="195"/>
      <c r="G234" s="231">
        <f t="shared" si="3"/>
        <v>0</v>
      </c>
      <c r="H234" s="232" t="s">
        <v>358</v>
      </c>
      <c r="I234" s="232" t="s">
        <v>179</v>
      </c>
      <c r="J234" s="232" t="s">
        <v>180</v>
      </c>
    </row>
    <row r="235" spans="1:10" ht="26.4" x14ac:dyDescent="0.25">
      <c r="A235" s="262" t="s">
        <v>3824</v>
      </c>
      <c r="B235" s="194" t="s">
        <v>359</v>
      </c>
      <c r="C235" s="195"/>
      <c r="D235" s="195"/>
      <c r="E235" s="235"/>
      <c r="F235" s="195"/>
      <c r="G235" s="231">
        <f t="shared" si="3"/>
        <v>0</v>
      </c>
      <c r="H235" s="232" t="s">
        <v>360</v>
      </c>
      <c r="I235" s="232" t="s">
        <v>179</v>
      </c>
      <c r="J235" s="232" t="s">
        <v>180</v>
      </c>
    </row>
    <row r="236" spans="1:10" x14ac:dyDescent="0.25">
      <c r="A236" s="262" t="s">
        <v>3825</v>
      </c>
      <c r="B236" s="194" t="s">
        <v>361</v>
      </c>
      <c r="C236" s="195"/>
      <c r="D236" s="195"/>
      <c r="E236" s="235"/>
      <c r="F236" s="195"/>
      <c r="G236" s="231">
        <f t="shared" si="3"/>
        <v>0</v>
      </c>
      <c r="H236" s="232" t="s">
        <v>362</v>
      </c>
      <c r="I236" s="232" t="s">
        <v>179</v>
      </c>
      <c r="J236" s="232" t="s">
        <v>180</v>
      </c>
    </row>
    <row r="237" spans="1:10" ht="26.4" x14ac:dyDescent="0.25">
      <c r="A237" s="262" t="s">
        <v>3826</v>
      </c>
      <c r="B237" s="194" t="s">
        <v>363</v>
      </c>
      <c r="C237" s="195"/>
      <c r="D237" s="195"/>
      <c r="E237" s="235"/>
      <c r="F237" s="195"/>
      <c r="G237" s="231">
        <f t="shared" si="3"/>
        <v>0</v>
      </c>
      <c r="H237" s="232" t="s">
        <v>364</v>
      </c>
      <c r="I237" s="232" t="s">
        <v>179</v>
      </c>
      <c r="J237" s="232" t="s">
        <v>180</v>
      </c>
    </row>
    <row r="238" spans="1:10" ht="26.4" x14ac:dyDescent="0.25">
      <c r="A238" s="262" t="s">
        <v>3827</v>
      </c>
      <c r="B238" s="194" t="s">
        <v>365</v>
      </c>
      <c r="C238" s="195"/>
      <c r="D238" s="195"/>
      <c r="E238" s="235"/>
      <c r="F238" s="195"/>
      <c r="G238" s="231">
        <f t="shared" si="3"/>
        <v>0</v>
      </c>
      <c r="H238" s="232" t="s">
        <v>366</v>
      </c>
      <c r="I238" s="232" t="s">
        <v>179</v>
      </c>
      <c r="J238" s="232" t="s">
        <v>180</v>
      </c>
    </row>
    <row r="239" spans="1:10" ht="26.4" x14ac:dyDescent="0.25">
      <c r="A239" s="262" t="s">
        <v>3828</v>
      </c>
      <c r="B239" s="194" t="s">
        <v>367</v>
      </c>
      <c r="C239" s="195"/>
      <c r="D239" s="195"/>
      <c r="E239" s="235"/>
      <c r="F239" s="195"/>
      <c r="G239" s="231">
        <f t="shared" si="3"/>
        <v>0</v>
      </c>
      <c r="H239" s="232" t="s">
        <v>368</v>
      </c>
      <c r="I239" s="232" t="s">
        <v>179</v>
      </c>
      <c r="J239" s="232" t="s">
        <v>180</v>
      </c>
    </row>
    <row r="240" spans="1:10" x14ac:dyDescent="0.25">
      <c r="A240" s="262" t="s">
        <v>3829</v>
      </c>
      <c r="B240" s="194" t="s">
        <v>369</v>
      </c>
      <c r="C240" s="195"/>
      <c r="D240" s="195"/>
      <c r="E240" s="235"/>
      <c r="F240" s="195"/>
      <c r="G240" s="231">
        <f t="shared" si="3"/>
        <v>0</v>
      </c>
      <c r="H240" s="232" t="s">
        <v>370</v>
      </c>
      <c r="I240" s="232" t="s">
        <v>179</v>
      </c>
      <c r="J240" s="232" t="s">
        <v>180</v>
      </c>
    </row>
    <row r="241" spans="1:11" ht="13.2" customHeight="1" x14ac:dyDescent="0.25">
      <c r="A241" s="262" t="s">
        <v>3830</v>
      </c>
      <c r="B241" s="194" t="s">
        <v>371</v>
      </c>
      <c r="C241" s="195"/>
      <c r="D241" s="195"/>
      <c r="E241" s="235"/>
      <c r="F241" s="195"/>
      <c r="G241" s="231">
        <f t="shared" si="3"/>
        <v>0</v>
      </c>
      <c r="H241" s="232" t="s">
        <v>372</v>
      </c>
      <c r="I241" s="232" t="s">
        <v>179</v>
      </c>
      <c r="J241" s="232" t="s">
        <v>180</v>
      </c>
    </row>
    <row r="242" spans="1:11" ht="13.2" customHeight="1" x14ac:dyDescent="0.25">
      <c r="A242" s="262" t="s">
        <v>3831</v>
      </c>
      <c r="B242" s="194" t="s">
        <v>373</v>
      </c>
      <c r="C242" s="195"/>
      <c r="D242" s="195"/>
      <c r="E242" s="235"/>
      <c r="F242" s="195"/>
      <c r="G242" s="231">
        <f t="shared" si="3"/>
        <v>0</v>
      </c>
      <c r="H242" s="232" t="s">
        <v>374</v>
      </c>
      <c r="I242" s="232" t="s">
        <v>179</v>
      </c>
      <c r="J242" s="232" t="s">
        <v>180</v>
      </c>
    </row>
    <row r="243" spans="1:11" ht="13.2" customHeight="1" x14ac:dyDescent="0.25">
      <c r="A243" s="262" t="s">
        <v>3832</v>
      </c>
      <c r="B243" s="194" t="s">
        <v>375</v>
      </c>
      <c r="C243" s="195"/>
      <c r="D243" s="195"/>
      <c r="E243" s="235"/>
      <c r="F243" s="195"/>
      <c r="G243" s="231">
        <f t="shared" si="3"/>
        <v>0</v>
      </c>
      <c r="H243" s="232" t="s">
        <v>376</v>
      </c>
      <c r="I243" s="232" t="s">
        <v>179</v>
      </c>
      <c r="J243" s="232" t="s">
        <v>180</v>
      </c>
    </row>
    <row r="244" spans="1:11" ht="13.2" customHeight="1" x14ac:dyDescent="0.25">
      <c r="A244" s="262" t="s">
        <v>3833</v>
      </c>
      <c r="B244" s="194" t="s">
        <v>377</v>
      </c>
      <c r="C244" s="195"/>
      <c r="D244" s="195"/>
      <c r="E244" s="235"/>
      <c r="F244" s="195"/>
      <c r="G244" s="231">
        <f t="shared" si="3"/>
        <v>0</v>
      </c>
      <c r="H244" s="232" t="s">
        <v>378</v>
      </c>
      <c r="I244" s="232" t="s">
        <v>179</v>
      </c>
      <c r="J244" s="232" t="s">
        <v>180</v>
      </c>
    </row>
    <row r="245" spans="1:11" ht="13.2" customHeight="1" x14ac:dyDescent="0.25">
      <c r="A245" s="262" t="s">
        <v>3834</v>
      </c>
      <c r="B245" s="194" t="s">
        <v>379</v>
      </c>
      <c r="C245" s="195"/>
      <c r="D245" s="195"/>
      <c r="E245" s="235"/>
      <c r="F245" s="195"/>
      <c r="G245" s="231">
        <f t="shared" si="3"/>
        <v>0</v>
      </c>
      <c r="H245" s="232" t="s">
        <v>380</v>
      </c>
      <c r="I245" s="232" t="s">
        <v>179</v>
      </c>
      <c r="J245" s="232" t="s">
        <v>180</v>
      </c>
    </row>
    <row r="246" spans="1:11" ht="13.2" customHeight="1" x14ac:dyDescent="0.25">
      <c r="A246" s="262" t="s">
        <v>3835</v>
      </c>
      <c r="B246" s="194" t="s">
        <v>381</v>
      </c>
      <c r="C246" s="195"/>
      <c r="D246" s="195"/>
      <c r="E246" s="235"/>
      <c r="F246" s="195"/>
      <c r="G246" s="231">
        <f t="shared" si="3"/>
        <v>0</v>
      </c>
      <c r="H246" s="232" t="s">
        <v>382</v>
      </c>
      <c r="I246" s="232" t="s">
        <v>179</v>
      </c>
      <c r="J246" s="232" t="s">
        <v>180</v>
      </c>
    </row>
    <row r="247" spans="1:11" ht="13.2" customHeight="1" x14ac:dyDescent="0.25">
      <c r="A247" s="262" t="s">
        <v>3283</v>
      </c>
      <c r="B247" s="194" t="s">
        <v>383</v>
      </c>
      <c r="C247" s="195"/>
      <c r="D247" s="195"/>
      <c r="E247" s="235"/>
      <c r="F247" s="195"/>
      <c r="G247" s="231">
        <f t="shared" si="3"/>
        <v>0</v>
      </c>
      <c r="H247" s="232" t="s">
        <v>384</v>
      </c>
      <c r="I247" s="232" t="s">
        <v>9747</v>
      </c>
      <c r="J247" s="232" t="s">
        <v>9748</v>
      </c>
    </row>
    <row r="248" spans="1:11" ht="13.2" customHeight="1" x14ac:dyDescent="0.25">
      <c r="A248" s="262" t="s">
        <v>5783</v>
      </c>
      <c r="B248" s="194" t="s">
        <v>5782</v>
      </c>
      <c r="C248" s="195"/>
      <c r="D248" s="195"/>
      <c r="E248" s="235"/>
      <c r="F248" s="195"/>
      <c r="G248" s="231">
        <f t="shared" si="3"/>
        <v>0</v>
      </c>
      <c r="H248" s="232" t="s">
        <v>5675</v>
      </c>
      <c r="I248" s="232" t="s">
        <v>9747</v>
      </c>
      <c r="J248" s="232" t="s">
        <v>9748</v>
      </c>
      <c r="K248" s="232"/>
    </row>
    <row r="249" spans="1:11" ht="13.2" customHeight="1" x14ac:dyDescent="0.25">
      <c r="A249" s="262" t="s">
        <v>3284</v>
      </c>
      <c r="B249" s="194" t="s">
        <v>385</v>
      </c>
      <c r="C249" s="195"/>
      <c r="D249" s="195"/>
      <c r="E249" s="235"/>
      <c r="F249" s="195"/>
      <c r="G249" s="231">
        <f t="shared" si="3"/>
        <v>0</v>
      </c>
      <c r="H249" s="232" t="s">
        <v>386</v>
      </c>
      <c r="I249" s="232" t="s">
        <v>9747</v>
      </c>
      <c r="J249" s="232" t="s">
        <v>9748</v>
      </c>
      <c r="K249" s="413"/>
    </row>
    <row r="250" spans="1:11" ht="13.2" customHeight="1" x14ac:dyDescent="0.25">
      <c r="A250" s="262" t="s">
        <v>3836</v>
      </c>
      <c r="B250" s="194" t="s">
        <v>387</v>
      </c>
      <c r="C250" s="195"/>
      <c r="D250" s="195"/>
      <c r="E250" s="235"/>
      <c r="F250" s="195"/>
      <c r="G250" s="231">
        <f t="shared" si="3"/>
        <v>0</v>
      </c>
      <c r="H250" s="232" t="s">
        <v>388</v>
      </c>
      <c r="I250" s="232" t="s">
        <v>179</v>
      </c>
      <c r="J250" s="232" t="s">
        <v>180</v>
      </c>
    </row>
    <row r="251" spans="1:11" ht="13.2" customHeight="1" x14ac:dyDescent="0.25">
      <c r="A251" s="262" t="s">
        <v>3837</v>
      </c>
      <c r="B251" s="194" t="s">
        <v>389</v>
      </c>
      <c r="C251" s="195"/>
      <c r="D251" s="195"/>
      <c r="E251" s="235"/>
      <c r="F251" s="195"/>
      <c r="G251" s="231">
        <f t="shared" si="3"/>
        <v>0</v>
      </c>
      <c r="H251" s="232" t="s">
        <v>390</v>
      </c>
      <c r="I251" s="232" t="s">
        <v>179</v>
      </c>
      <c r="J251" s="232" t="s">
        <v>180</v>
      </c>
    </row>
    <row r="252" spans="1:11" ht="13.2" customHeight="1" x14ac:dyDescent="0.25">
      <c r="A252" s="262" t="s">
        <v>3838</v>
      </c>
      <c r="B252" s="194" t="s">
        <v>391</v>
      </c>
      <c r="C252" s="195"/>
      <c r="D252" s="195"/>
      <c r="E252" s="235"/>
      <c r="F252" s="195"/>
      <c r="G252" s="231">
        <f t="shared" si="3"/>
        <v>0</v>
      </c>
      <c r="H252" s="232" t="s">
        <v>392</v>
      </c>
      <c r="I252" s="232" t="s">
        <v>179</v>
      </c>
      <c r="J252" s="232" t="s">
        <v>180</v>
      </c>
    </row>
    <row r="253" spans="1:11" ht="13.2" customHeight="1" x14ac:dyDescent="0.25">
      <c r="A253" s="262" t="s">
        <v>3839</v>
      </c>
      <c r="B253" s="194" t="s">
        <v>393</v>
      </c>
      <c r="C253" s="195"/>
      <c r="D253" s="195"/>
      <c r="E253" s="235"/>
      <c r="F253" s="195"/>
      <c r="G253" s="231">
        <f t="shared" si="3"/>
        <v>0</v>
      </c>
      <c r="H253" s="232" t="s">
        <v>394</v>
      </c>
      <c r="I253" s="232" t="s">
        <v>179</v>
      </c>
      <c r="J253" s="232" t="s">
        <v>180</v>
      </c>
    </row>
    <row r="254" spans="1:11" ht="13.2" customHeight="1" x14ac:dyDescent="0.25">
      <c r="A254" s="262" t="s">
        <v>3840</v>
      </c>
      <c r="B254" s="194" t="s">
        <v>395</v>
      </c>
      <c r="C254" s="195"/>
      <c r="D254" s="195"/>
      <c r="E254" s="235"/>
      <c r="F254" s="195"/>
      <c r="G254" s="231">
        <f t="shared" si="3"/>
        <v>0</v>
      </c>
      <c r="H254" s="232" t="s">
        <v>396</v>
      </c>
      <c r="I254" s="232" t="s">
        <v>179</v>
      </c>
      <c r="J254" s="232" t="s">
        <v>180</v>
      </c>
    </row>
    <row r="255" spans="1:11" ht="13.2" customHeight="1" x14ac:dyDescent="0.25">
      <c r="A255" s="262" t="s">
        <v>3841</v>
      </c>
      <c r="B255" s="194" t="s">
        <v>397</v>
      </c>
      <c r="C255" s="195"/>
      <c r="D255" s="195"/>
      <c r="E255" s="235"/>
      <c r="F255" s="195"/>
      <c r="G255" s="231">
        <f t="shared" si="3"/>
        <v>0</v>
      </c>
      <c r="H255" s="232" t="s">
        <v>398</v>
      </c>
      <c r="I255" s="232" t="s">
        <v>179</v>
      </c>
      <c r="J255" s="232" t="s">
        <v>180</v>
      </c>
    </row>
    <row r="256" spans="1:11" ht="13.2" customHeight="1" x14ac:dyDescent="0.25">
      <c r="A256" s="262" t="s">
        <v>3842</v>
      </c>
      <c r="B256" s="194" t="s">
        <v>399</v>
      </c>
      <c r="C256" s="195"/>
      <c r="D256" s="195"/>
      <c r="E256" s="235"/>
      <c r="F256" s="195"/>
      <c r="G256" s="231">
        <f t="shared" si="3"/>
        <v>0</v>
      </c>
      <c r="H256" s="232" t="s">
        <v>400</v>
      </c>
      <c r="I256" s="232" t="s">
        <v>179</v>
      </c>
      <c r="J256" s="232" t="s">
        <v>180</v>
      </c>
    </row>
    <row r="257" spans="1:10" ht="13.2" customHeight="1" x14ac:dyDescent="0.25">
      <c r="A257" s="262" t="s">
        <v>3843</v>
      </c>
      <c r="B257" s="194" t="s">
        <v>401</v>
      </c>
      <c r="C257" s="195"/>
      <c r="D257" s="195"/>
      <c r="E257" s="235"/>
      <c r="F257" s="195"/>
      <c r="G257" s="231">
        <f t="shared" si="3"/>
        <v>0</v>
      </c>
      <c r="H257" s="232" t="s">
        <v>402</v>
      </c>
      <c r="I257" s="232" t="s">
        <v>179</v>
      </c>
      <c r="J257" s="232" t="s">
        <v>180</v>
      </c>
    </row>
    <row r="258" spans="1:10" ht="13.2" customHeight="1" x14ac:dyDescent="0.25">
      <c r="A258" s="262" t="s">
        <v>3844</v>
      </c>
      <c r="B258" s="194" t="s">
        <v>403</v>
      </c>
      <c r="C258" s="195"/>
      <c r="D258" s="195"/>
      <c r="E258" s="235"/>
      <c r="F258" s="195"/>
      <c r="G258" s="231">
        <f t="shared" si="3"/>
        <v>0</v>
      </c>
      <c r="H258" s="232" t="s">
        <v>404</v>
      </c>
      <c r="I258" s="232" t="s">
        <v>179</v>
      </c>
      <c r="J258" s="232" t="s">
        <v>180</v>
      </c>
    </row>
    <row r="259" spans="1:10" ht="13.2" customHeight="1" x14ac:dyDescent="0.25">
      <c r="A259" s="262" t="s">
        <v>3845</v>
      </c>
      <c r="B259" s="194" t="s">
        <v>405</v>
      </c>
      <c r="C259" s="195"/>
      <c r="D259" s="195"/>
      <c r="E259" s="235"/>
      <c r="F259" s="195"/>
      <c r="G259" s="231">
        <f t="shared" si="3"/>
        <v>0</v>
      </c>
      <c r="H259" s="232" t="s">
        <v>406</v>
      </c>
      <c r="I259" s="232" t="s">
        <v>179</v>
      </c>
      <c r="J259" s="232" t="s">
        <v>180</v>
      </c>
    </row>
    <row r="260" spans="1:10" ht="13.2" customHeight="1" x14ac:dyDescent="0.25">
      <c r="A260" s="262" t="s">
        <v>3846</v>
      </c>
      <c r="B260" s="194" t="s">
        <v>407</v>
      </c>
      <c r="C260" s="195"/>
      <c r="D260" s="195"/>
      <c r="E260" s="235"/>
      <c r="F260" s="195"/>
      <c r="G260" s="231">
        <f t="shared" si="3"/>
        <v>0</v>
      </c>
      <c r="H260" s="232" t="s">
        <v>408</v>
      </c>
      <c r="I260" s="232" t="s">
        <v>179</v>
      </c>
      <c r="J260" s="232" t="s">
        <v>180</v>
      </c>
    </row>
    <row r="261" spans="1:10" ht="13.2" customHeight="1" x14ac:dyDescent="0.25">
      <c r="A261" s="262" t="s">
        <v>3847</v>
      </c>
      <c r="B261" s="194" t="s">
        <v>409</v>
      </c>
      <c r="C261" s="195"/>
      <c r="D261" s="195"/>
      <c r="E261" s="235"/>
      <c r="F261" s="195"/>
      <c r="G261" s="231">
        <f t="shared" ref="G261:G324" si="4">+C261-D261+E261+F261</f>
        <v>0</v>
      </c>
      <c r="H261" s="232" t="s">
        <v>410</v>
      </c>
      <c r="I261" s="232" t="s">
        <v>179</v>
      </c>
      <c r="J261" s="232" t="s">
        <v>180</v>
      </c>
    </row>
    <row r="262" spans="1:10" ht="13.2" customHeight="1" x14ac:dyDescent="0.25">
      <c r="A262" s="262" t="s">
        <v>3848</v>
      </c>
      <c r="B262" s="194" t="s">
        <v>413</v>
      </c>
      <c r="C262" s="195"/>
      <c r="D262" s="195"/>
      <c r="E262" s="235"/>
      <c r="F262" s="195"/>
      <c r="G262" s="231">
        <f t="shared" si="4"/>
        <v>0</v>
      </c>
      <c r="H262" s="232" t="s">
        <v>414</v>
      </c>
      <c r="I262" s="232" t="s">
        <v>179</v>
      </c>
      <c r="J262" s="232" t="s">
        <v>180</v>
      </c>
    </row>
    <row r="263" spans="1:10" ht="13.2" customHeight="1" x14ac:dyDescent="0.25">
      <c r="A263" s="262" t="s">
        <v>3285</v>
      </c>
      <c r="B263" s="194" t="s">
        <v>415</v>
      </c>
      <c r="C263" s="195"/>
      <c r="D263" s="195"/>
      <c r="E263" s="235"/>
      <c r="F263" s="195"/>
      <c r="G263" s="231">
        <f t="shared" si="4"/>
        <v>0</v>
      </c>
      <c r="H263" s="232" t="s">
        <v>416</v>
      </c>
      <c r="I263" s="232" t="s">
        <v>2</v>
      </c>
      <c r="J263" s="232" t="s">
        <v>3</v>
      </c>
    </row>
    <row r="264" spans="1:10" ht="13.2" customHeight="1" x14ac:dyDescent="0.25">
      <c r="A264" s="262" t="s">
        <v>3286</v>
      </c>
      <c r="B264" s="194" t="s">
        <v>417</v>
      </c>
      <c r="C264" s="195"/>
      <c r="D264" s="195"/>
      <c r="E264" s="235"/>
      <c r="F264" s="195"/>
      <c r="G264" s="231">
        <f t="shared" si="4"/>
        <v>0</v>
      </c>
      <c r="H264" s="232" t="s">
        <v>418</v>
      </c>
      <c r="I264" s="232" t="s">
        <v>2</v>
      </c>
      <c r="J264" s="232" t="s">
        <v>3</v>
      </c>
    </row>
    <row r="265" spans="1:10" ht="13.2" customHeight="1" x14ac:dyDescent="0.25">
      <c r="A265" s="262" t="s">
        <v>3287</v>
      </c>
      <c r="B265" s="194" t="s">
        <v>419</v>
      </c>
      <c r="C265" s="195"/>
      <c r="D265" s="195"/>
      <c r="E265" s="235"/>
      <c r="F265" s="195"/>
      <c r="G265" s="231">
        <f t="shared" si="4"/>
        <v>0</v>
      </c>
      <c r="H265" s="232" t="s">
        <v>420</v>
      </c>
      <c r="I265" s="232" t="s">
        <v>2</v>
      </c>
      <c r="J265" s="232" t="s">
        <v>3</v>
      </c>
    </row>
    <row r="266" spans="1:10" ht="13.2" customHeight="1" x14ac:dyDescent="0.25">
      <c r="A266" s="262" t="s">
        <v>3330</v>
      </c>
      <c r="B266" s="194" t="s">
        <v>421</v>
      </c>
      <c r="C266" s="195"/>
      <c r="D266" s="195"/>
      <c r="E266" s="235"/>
      <c r="F266" s="195"/>
      <c r="G266" s="231">
        <f t="shared" si="4"/>
        <v>0</v>
      </c>
      <c r="H266" s="232" t="s">
        <v>422</v>
      </c>
      <c r="I266" s="232" t="s">
        <v>97</v>
      </c>
      <c r="J266" s="232" t="s">
        <v>98</v>
      </c>
    </row>
    <row r="267" spans="1:10" ht="13.2" customHeight="1" x14ac:dyDescent="0.25">
      <c r="A267" s="262" t="s">
        <v>3331</v>
      </c>
      <c r="B267" s="194" t="s">
        <v>423</v>
      </c>
      <c r="C267" s="195"/>
      <c r="D267" s="195"/>
      <c r="E267" s="235"/>
      <c r="F267" s="195"/>
      <c r="G267" s="231">
        <f t="shared" si="4"/>
        <v>0</v>
      </c>
      <c r="H267" s="232" t="s">
        <v>424</v>
      </c>
      <c r="I267" s="232" t="s">
        <v>97</v>
      </c>
      <c r="J267" s="232" t="s">
        <v>98</v>
      </c>
    </row>
    <row r="268" spans="1:10" ht="13.2" customHeight="1" x14ac:dyDescent="0.25">
      <c r="A268" s="262" t="s">
        <v>3332</v>
      </c>
      <c r="B268" s="194" t="s">
        <v>425</v>
      </c>
      <c r="C268" s="195"/>
      <c r="D268" s="195"/>
      <c r="E268" s="235"/>
      <c r="F268" s="195"/>
      <c r="G268" s="231">
        <f t="shared" si="4"/>
        <v>0</v>
      </c>
      <c r="H268" s="232" t="s">
        <v>426</v>
      </c>
      <c r="I268" s="232" t="s">
        <v>97</v>
      </c>
      <c r="J268" s="232" t="s">
        <v>98</v>
      </c>
    </row>
    <row r="269" spans="1:10" ht="13.2" customHeight="1" x14ac:dyDescent="0.25">
      <c r="A269" s="262" t="s">
        <v>3333</v>
      </c>
      <c r="B269" s="194" t="s">
        <v>427</v>
      </c>
      <c r="C269" s="195"/>
      <c r="D269" s="195"/>
      <c r="E269" s="235"/>
      <c r="F269" s="195"/>
      <c r="G269" s="231">
        <f t="shared" si="4"/>
        <v>0</v>
      </c>
      <c r="H269" s="232" t="s">
        <v>428</v>
      </c>
      <c r="I269" s="232" t="s">
        <v>97</v>
      </c>
      <c r="J269" s="232" t="s">
        <v>98</v>
      </c>
    </row>
    <row r="270" spans="1:10" ht="13.2" customHeight="1" x14ac:dyDescent="0.25">
      <c r="A270" s="262" t="s">
        <v>3334</v>
      </c>
      <c r="B270" s="194" t="s">
        <v>429</v>
      </c>
      <c r="C270" s="195"/>
      <c r="D270" s="195"/>
      <c r="E270" s="235"/>
      <c r="F270" s="195"/>
      <c r="G270" s="231">
        <f t="shared" si="4"/>
        <v>0</v>
      </c>
      <c r="H270" s="232" t="s">
        <v>430</v>
      </c>
      <c r="I270" s="232" t="s">
        <v>97</v>
      </c>
      <c r="J270" s="232" t="s">
        <v>98</v>
      </c>
    </row>
    <row r="271" spans="1:10" ht="13.2" customHeight="1" x14ac:dyDescent="0.25">
      <c r="A271" s="262" t="s">
        <v>3335</v>
      </c>
      <c r="B271" s="194" t="s">
        <v>431</v>
      </c>
      <c r="C271" s="195"/>
      <c r="D271" s="195"/>
      <c r="E271" s="235"/>
      <c r="F271" s="195"/>
      <c r="G271" s="231">
        <f t="shared" si="4"/>
        <v>0</v>
      </c>
      <c r="H271" s="232" t="s">
        <v>432</v>
      </c>
      <c r="I271" s="232" t="s">
        <v>97</v>
      </c>
      <c r="J271" s="232" t="s">
        <v>98</v>
      </c>
    </row>
    <row r="272" spans="1:10" ht="13.2" customHeight="1" x14ac:dyDescent="0.25">
      <c r="A272" s="262" t="s">
        <v>3336</v>
      </c>
      <c r="B272" s="194" t="s">
        <v>433</v>
      </c>
      <c r="C272" s="195"/>
      <c r="D272" s="195"/>
      <c r="E272" s="235"/>
      <c r="F272" s="195"/>
      <c r="G272" s="231">
        <f t="shared" si="4"/>
        <v>0</v>
      </c>
      <c r="H272" s="232" t="s">
        <v>434</v>
      </c>
      <c r="I272" s="232" t="s">
        <v>97</v>
      </c>
      <c r="J272" s="232" t="s">
        <v>98</v>
      </c>
    </row>
    <row r="273" spans="1:10" ht="13.2" customHeight="1" x14ac:dyDescent="0.25">
      <c r="A273" s="262" t="s">
        <v>3337</v>
      </c>
      <c r="B273" s="194" t="s">
        <v>435</v>
      </c>
      <c r="C273" s="195"/>
      <c r="D273" s="195"/>
      <c r="E273" s="235"/>
      <c r="F273" s="195"/>
      <c r="G273" s="231">
        <f t="shared" si="4"/>
        <v>0</v>
      </c>
      <c r="H273" s="232" t="s">
        <v>436</v>
      </c>
      <c r="I273" s="232" t="s">
        <v>97</v>
      </c>
      <c r="J273" s="232" t="s">
        <v>98</v>
      </c>
    </row>
    <row r="274" spans="1:10" ht="13.2" customHeight="1" x14ac:dyDescent="0.25">
      <c r="A274" s="262" t="s">
        <v>3338</v>
      </c>
      <c r="B274" s="194" t="s">
        <v>437</v>
      </c>
      <c r="C274" s="195"/>
      <c r="D274" s="195"/>
      <c r="E274" s="235"/>
      <c r="F274" s="195"/>
      <c r="G274" s="231">
        <f t="shared" si="4"/>
        <v>0</v>
      </c>
      <c r="H274" s="232" t="s">
        <v>438</v>
      </c>
      <c r="I274" s="232" t="s">
        <v>97</v>
      </c>
      <c r="J274" s="232" t="s">
        <v>98</v>
      </c>
    </row>
    <row r="275" spans="1:10" ht="13.2" customHeight="1" x14ac:dyDescent="0.25">
      <c r="A275" s="262" t="s">
        <v>3339</v>
      </c>
      <c r="B275" s="194" t="s">
        <v>439</v>
      </c>
      <c r="C275" s="195"/>
      <c r="D275" s="195"/>
      <c r="E275" s="235"/>
      <c r="F275" s="195"/>
      <c r="G275" s="231">
        <f t="shared" si="4"/>
        <v>0</v>
      </c>
      <c r="H275" s="232" t="s">
        <v>440</v>
      </c>
      <c r="I275" s="232" t="s">
        <v>97</v>
      </c>
      <c r="J275" s="232" t="s">
        <v>98</v>
      </c>
    </row>
    <row r="276" spans="1:10" ht="13.2" customHeight="1" x14ac:dyDescent="0.25">
      <c r="A276" s="262" t="s">
        <v>3340</v>
      </c>
      <c r="B276" s="194" t="s">
        <v>441</v>
      </c>
      <c r="C276" s="195"/>
      <c r="D276" s="195"/>
      <c r="E276" s="235"/>
      <c r="F276" s="195"/>
      <c r="G276" s="231">
        <f t="shared" si="4"/>
        <v>0</v>
      </c>
      <c r="H276" s="232" t="s">
        <v>442</v>
      </c>
      <c r="I276" s="232" t="s">
        <v>97</v>
      </c>
      <c r="J276" s="232" t="s">
        <v>98</v>
      </c>
    </row>
    <row r="277" spans="1:10" ht="13.2" customHeight="1" x14ac:dyDescent="0.25">
      <c r="A277" s="262" t="s">
        <v>3341</v>
      </c>
      <c r="B277" s="194" t="s">
        <v>443</v>
      </c>
      <c r="C277" s="195"/>
      <c r="D277" s="195"/>
      <c r="E277" s="235"/>
      <c r="F277" s="195"/>
      <c r="G277" s="231">
        <f t="shared" si="4"/>
        <v>0</v>
      </c>
      <c r="H277" s="232" t="s">
        <v>444</v>
      </c>
      <c r="I277" s="232" t="s">
        <v>97</v>
      </c>
      <c r="J277" s="232" t="s">
        <v>98</v>
      </c>
    </row>
    <row r="278" spans="1:10" ht="13.2" customHeight="1" x14ac:dyDescent="0.25">
      <c r="A278" s="262" t="s">
        <v>3342</v>
      </c>
      <c r="B278" s="194" t="s">
        <v>445</v>
      </c>
      <c r="C278" s="195"/>
      <c r="D278" s="195"/>
      <c r="E278" s="235"/>
      <c r="F278" s="195"/>
      <c r="G278" s="231">
        <f t="shared" si="4"/>
        <v>0</v>
      </c>
      <c r="H278" s="232" t="s">
        <v>446</v>
      </c>
      <c r="I278" s="232" t="s">
        <v>97</v>
      </c>
      <c r="J278" s="232" t="s">
        <v>98</v>
      </c>
    </row>
    <row r="279" spans="1:10" ht="13.2" customHeight="1" x14ac:dyDescent="0.25">
      <c r="A279" s="262" t="s">
        <v>3343</v>
      </c>
      <c r="B279" s="194" t="s">
        <v>447</v>
      </c>
      <c r="C279" s="195"/>
      <c r="D279" s="195"/>
      <c r="E279" s="235"/>
      <c r="F279" s="195"/>
      <c r="G279" s="231">
        <f t="shared" si="4"/>
        <v>0</v>
      </c>
      <c r="H279" s="232" t="s">
        <v>448</v>
      </c>
      <c r="I279" s="232" t="s">
        <v>97</v>
      </c>
      <c r="J279" s="232" t="s">
        <v>98</v>
      </c>
    </row>
    <row r="280" spans="1:10" ht="13.2" customHeight="1" x14ac:dyDescent="0.25">
      <c r="A280" s="262" t="s">
        <v>3344</v>
      </c>
      <c r="B280" s="194" t="s">
        <v>449</v>
      </c>
      <c r="C280" s="195"/>
      <c r="D280" s="195"/>
      <c r="E280" s="235"/>
      <c r="F280" s="195"/>
      <c r="G280" s="231">
        <f t="shared" si="4"/>
        <v>0</v>
      </c>
      <c r="H280" s="232" t="s">
        <v>450</v>
      </c>
      <c r="I280" s="232" t="s">
        <v>97</v>
      </c>
      <c r="J280" s="232" t="s">
        <v>98</v>
      </c>
    </row>
    <row r="281" spans="1:10" ht="13.2" customHeight="1" x14ac:dyDescent="0.25">
      <c r="A281" s="262" t="s">
        <v>3345</v>
      </c>
      <c r="B281" s="194" t="s">
        <v>451</v>
      </c>
      <c r="C281" s="195"/>
      <c r="D281" s="195"/>
      <c r="E281" s="235"/>
      <c r="F281" s="195"/>
      <c r="G281" s="231">
        <f t="shared" si="4"/>
        <v>0</v>
      </c>
      <c r="H281" s="232" t="s">
        <v>452</v>
      </c>
      <c r="I281" s="232" t="s">
        <v>97</v>
      </c>
      <c r="J281" s="232" t="s">
        <v>98</v>
      </c>
    </row>
    <row r="282" spans="1:10" ht="13.2" customHeight="1" x14ac:dyDescent="0.25">
      <c r="A282" s="262" t="s">
        <v>3346</v>
      </c>
      <c r="B282" s="194" t="s">
        <v>453</v>
      </c>
      <c r="C282" s="195"/>
      <c r="D282" s="195"/>
      <c r="E282" s="235"/>
      <c r="F282" s="195"/>
      <c r="G282" s="231">
        <f t="shared" si="4"/>
        <v>0</v>
      </c>
      <c r="H282" s="232" t="s">
        <v>454</v>
      </c>
      <c r="I282" s="232" t="s">
        <v>97</v>
      </c>
      <c r="J282" s="232" t="s">
        <v>98</v>
      </c>
    </row>
    <row r="283" spans="1:10" ht="13.2" customHeight="1" x14ac:dyDescent="0.25">
      <c r="A283" s="262" t="s">
        <v>3347</v>
      </c>
      <c r="B283" s="194" t="s">
        <v>455</v>
      </c>
      <c r="C283" s="195"/>
      <c r="D283" s="195"/>
      <c r="E283" s="235"/>
      <c r="F283" s="195"/>
      <c r="G283" s="231">
        <f t="shared" si="4"/>
        <v>0</v>
      </c>
      <c r="H283" s="232" t="s">
        <v>456</v>
      </c>
      <c r="I283" s="232" t="s">
        <v>97</v>
      </c>
      <c r="J283" s="232" t="s">
        <v>98</v>
      </c>
    </row>
    <row r="284" spans="1:10" ht="13.2" customHeight="1" x14ac:dyDescent="0.25">
      <c r="A284" s="262" t="s">
        <v>3348</v>
      </c>
      <c r="B284" s="194" t="s">
        <v>457</v>
      </c>
      <c r="C284" s="195"/>
      <c r="D284" s="195"/>
      <c r="E284" s="235"/>
      <c r="F284" s="195"/>
      <c r="G284" s="231">
        <f t="shared" si="4"/>
        <v>0</v>
      </c>
      <c r="H284" s="232" t="s">
        <v>458</v>
      </c>
      <c r="I284" s="232" t="s">
        <v>97</v>
      </c>
      <c r="J284" s="232" t="s">
        <v>98</v>
      </c>
    </row>
    <row r="285" spans="1:10" ht="13.2" customHeight="1" x14ac:dyDescent="0.25">
      <c r="A285" s="262" t="s">
        <v>3349</v>
      </c>
      <c r="B285" s="194" t="s">
        <v>459</v>
      </c>
      <c r="C285" s="195"/>
      <c r="D285" s="195"/>
      <c r="E285" s="235"/>
      <c r="F285" s="195"/>
      <c r="G285" s="231">
        <f t="shared" si="4"/>
        <v>0</v>
      </c>
      <c r="H285" s="232" t="s">
        <v>460</v>
      </c>
      <c r="I285" s="232" t="s">
        <v>97</v>
      </c>
      <c r="J285" s="232" t="s">
        <v>98</v>
      </c>
    </row>
    <row r="286" spans="1:10" ht="13.2" customHeight="1" x14ac:dyDescent="0.25">
      <c r="A286" s="262" t="s">
        <v>3350</v>
      </c>
      <c r="B286" s="194" t="s">
        <v>461</v>
      </c>
      <c r="C286" s="195"/>
      <c r="D286" s="195"/>
      <c r="E286" s="235"/>
      <c r="F286" s="195"/>
      <c r="G286" s="231">
        <f t="shared" si="4"/>
        <v>0</v>
      </c>
      <c r="H286" s="232" t="s">
        <v>462</v>
      </c>
      <c r="I286" s="232" t="s">
        <v>97</v>
      </c>
      <c r="J286" s="232" t="s">
        <v>98</v>
      </c>
    </row>
    <row r="287" spans="1:10" ht="13.2" customHeight="1" x14ac:dyDescent="0.25">
      <c r="A287" s="262" t="s">
        <v>3351</v>
      </c>
      <c r="B287" s="194" t="s">
        <v>463</v>
      </c>
      <c r="C287" s="195"/>
      <c r="D287" s="195"/>
      <c r="E287" s="235"/>
      <c r="F287" s="195"/>
      <c r="G287" s="231">
        <f t="shared" si="4"/>
        <v>0</v>
      </c>
      <c r="H287" s="232" t="s">
        <v>464</v>
      </c>
      <c r="I287" s="232" t="s">
        <v>97</v>
      </c>
      <c r="J287" s="232" t="s">
        <v>98</v>
      </c>
    </row>
    <row r="288" spans="1:10" ht="13.2" customHeight="1" x14ac:dyDescent="0.25">
      <c r="A288" s="262" t="s">
        <v>3352</v>
      </c>
      <c r="B288" s="194" t="s">
        <v>465</v>
      </c>
      <c r="C288" s="195"/>
      <c r="D288" s="195"/>
      <c r="E288" s="235"/>
      <c r="F288" s="195"/>
      <c r="G288" s="231">
        <f t="shared" si="4"/>
        <v>0</v>
      </c>
      <c r="H288" s="232" t="s">
        <v>466</v>
      </c>
      <c r="I288" s="232" t="s">
        <v>97</v>
      </c>
      <c r="J288" s="232" t="s">
        <v>98</v>
      </c>
    </row>
    <row r="289" spans="1:10" ht="13.2" customHeight="1" x14ac:dyDescent="0.25">
      <c r="A289" s="262" t="s">
        <v>3353</v>
      </c>
      <c r="B289" s="194" t="s">
        <v>467</v>
      </c>
      <c r="C289" s="195"/>
      <c r="D289" s="195"/>
      <c r="E289" s="235"/>
      <c r="F289" s="195"/>
      <c r="G289" s="231">
        <f t="shared" si="4"/>
        <v>0</v>
      </c>
      <c r="H289" s="232" t="s">
        <v>468</v>
      </c>
      <c r="I289" s="232" t="s">
        <v>97</v>
      </c>
      <c r="J289" s="232" t="s">
        <v>98</v>
      </c>
    </row>
    <row r="290" spans="1:10" ht="13.2" customHeight="1" x14ac:dyDescent="0.25">
      <c r="A290" s="262" t="s">
        <v>3354</v>
      </c>
      <c r="B290" s="194" t="s">
        <v>469</v>
      </c>
      <c r="C290" s="195"/>
      <c r="D290" s="195"/>
      <c r="E290" s="235"/>
      <c r="F290" s="195"/>
      <c r="G290" s="231">
        <f t="shared" si="4"/>
        <v>0</v>
      </c>
      <c r="H290" s="232" t="s">
        <v>470</v>
      </c>
      <c r="I290" s="232" t="s">
        <v>97</v>
      </c>
      <c r="J290" s="232" t="s">
        <v>98</v>
      </c>
    </row>
    <row r="291" spans="1:10" ht="13.2" customHeight="1" x14ac:dyDescent="0.25">
      <c r="A291" s="262" t="s">
        <v>3355</v>
      </c>
      <c r="B291" s="194" t="s">
        <v>471</v>
      </c>
      <c r="C291" s="195"/>
      <c r="D291" s="195"/>
      <c r="E291" s="235"/>
      <c r="F291" s="195"/>
      <c r="G291" s="231">
        <f t="shared" si="4"/>
        <v>0</v>
      </c>
      <c r="H291" s="232" t="s">
        <v>472</v>
      </c>
      <c r="I291" s="232" t="s">
        <v>97</v>
      </c>
      <c r="J291" s="232" t="s">
        <v>98</v>
      </c>
    </row>
    <row r="292" spans="1:10" ht="13.2" customHeight="1" x14ac:dyDescent="0.25">
      <c r="A292" s="262" t="s">
        <v>3356</v>
      </c>
      <c r="B292" s="194" t="s">
        <v>473</v>
      </c>
      <c r="C292" s="195"/>
      <c r="D292" s="195"/>
      <c r="E292" s="235"/>
      <c r="F292" s="195"/>
      <c r="G292" s="231">
        <f t="shared" si="4"/>
        <v>0</v>
      </c>
      <c r="H292" s="232" t="s">
        <v>474</v>
      </c>
      <c r="I292" s="232" t="s">
        <v>97</v>
      </c>
      <c r="J292" s="232" t="s">
        <v>98</v>
      </c>
    </row>
    <row r="293" spans="1:10" ht="13.2" customHeight="1" x14ac:dyDescent="0.25">
      <c r="A293" s="262" t="s">
        <v>3357</v>
      </c>
      <c r="B293" s="194" t="s">
        <v>475</v>
      </c>
      <c r="C293" s="195"/>
      <c r="D293" s="195"/>
      <c r="E293" s="235"/>
      <c r="F293" s="195"/>
      <c r="G293" s="231">
        <f t="shared" si="4"/>
        <v>0</v>
      </c>
      <c r="H293" s="232" t="s">
        <v>476</v>
      </c>
      <c r="I293" s="232" t="s">
        <v>97</v>
      </c>
      <c r="J293" s="232" t="s">
        <v>98</v>
      </c>
    </row>
    <row r="294" spans="1:10" ht="13.2" customHeight="1" x14ac:dyDescent="0.25">
      <c r="A294" s="262" t="s">
        <v>3358</v>
      </c>
      <c r="B294" s="194" t="s">
        <v>477</v>
      </c>
      <c r="C294" s="195"/>
      <c r="D294" s="195"/>
      <c r="E294" s="235"/>
      <c r="F294" s="195"/>
      <c r="G294" s="231">
        <f t="shared" si="4"/>
        <v>0</v>
      </c>
      <c r="H294" s="232" t="s">
        <v>478</v>
      </c>
      <c r="I294" s="232" t="s">
        <v>97</v>
      </c>
      <c r="J294" s="232" t="s">
        <v>98</v>
      </c>
    </row>
    <row r="295" spans="1:10" ht="13.2" customHeight="1" x14ac:dyDescent="0.25">
      <c r="A295" s="262" t="s">
        <v>3359</v>
      </c>
      <c r="B295" s="194" t="s">
        <v>479</v>
      </c>
      <c r="C295" s="195"/>
      <c r="D295" s="195"/>
      <c r="E295" s="235"/>
      <c r="F295" s="195"/>
      <c r="G295" s="231">
        <f t="shared" si="4"/>
        <v>0</v>
      </c>
      <c r="H295" s="232" t="s">
        <v>480</v>
      </c>
      <c r="I295" s="232" t="s">
        <v>97</v>
      </c>
      <c r="J295" s="232" t="s">
        <v>98</v>
      </c>
    </row>
    <row r="296" spans="1:10" ht="13.2" customHeight="1" x14ac:dyDescent="0.25">
      <c r="A296" s="262" t="s">
        <v>3360</v>
      </c>
      <c r="B296" s="194" t="s">
        <v>481</v>
      </c>
      <c r="C296" s="195"/>
      <c r="D296" s="195"/>
      <c r="E296" s="235"/>
      <c r="F296" s="195"/>
      <c r="G296" s="231">
        <f t="shared" si="4"/>
        <v>0</v>
      </c>
      <c r="H296" s="232" t="s">
        <v>482</v>
      </c>
      <c r="I296" s="232" t="s">
        <v>97</v>
      </c>
      <c r="J296" s="232" t="s">
        <v>98</v>
      </c>
    </row>
    <row r="297" spans="1:10" ht="13.2" customHeight="1" x14ac:dyDescent="0.25">
      <c r="A297" s="262" t="s">
        <v>3361</v>
      </c>
      <c r="B297" s="194" t="s">
        <v>483</v>
      </c>
      <c r="C297" s="195"/>
      <c r="D297" s="195"/>
      <c r="E297" s="235"/>
      <c r="F297" s="195"/>
      <c r="G297" s="231">
        <f t="shared" si="4"/>
        <v>0</v>
      </c>
      <c r="H297" s="232" t="s">
        <v>484</v>
      </c>
      <c r="I297" s="232" t="s">
        <v>97</v>
      </c>
      <c r="J297" s="232" t="s">
        <v>98</v>
      </c>
    </row>
    <row r="298" spans="1:10" ht="13.2" customHeight="1" x14ac:dyDescent="0.25">
      <c r="A298" s="262" t="s">
        <v>3362</v>
      </c>
      <c r="B298" s="194" t="s">
        <v>485</v>
      </c>
      <c r="C298" s="195"/>
      <c r="D298" s="195"/>
      <c r="E298" s="235"/>
      <c r="F298" s="195"/>
      <c r="G298" s="231">
        <f t="shared" si="4"/>
        <v>0</v>
      </c>
      <c r="H298" s="232" t="s">
        <v>486</v>
      </c>
      <c r="I298" s="232" t="s">
        <v>97</v>
      </c>
      <c r="J298" s="232" t="s">
        <v>98</v>
      </c>
    </row>
    <row r="299" spans="1:10" ht="13.2" customHeight="1" x14ac:dyDescent="0.25">
      <c r="A299" s="262" t="s">
        <v>3363</v>
      </c>
      <c r="B299" s="194" t="s">
        <v>487</v>
      </c>
      <c r="C299" s="195"/>
      <c r="D299" s="195"/>
      <c r="E299" s="235"/>
      <c r="F299" s="195"/>
      <c r="G299" s="231">
        <f t="shared" si="4"/>
        <v>0</v>
      </c>
      <c r="H299" s="232" t="s">
        <v>488</v>
      </c>
      <c r="I299" s="232" t="s">
        <v>97</v>
      </c>
      <c r="J299" s="232" t="s">
        <v>98</v>
      </c>
    </row>
    <row r="300" spans="1:10" ht="13.2" customHeight="1" x14ac:dyDescent="0.25">
      <c r="A300" s="262" t="s">
        <v>3364</v>
      </c>
      <c r="B300" s="194" t="s">
        <v>489</v>
      </c>
      <c r="C300" s="195"/>
      <c r="D300" s="195"/>
      <c r="E300" s="235"/>
      <c r="F300" s="195"/>
      <c r="G300" s="231">
        <f t="shared" si="4"/>
        <v>0</v>
      </c>
      <c r="H300" s="232" t="s">
        <v>490</v>
      </c>
      <c r="I300" s="232" t="s">
        <v>97</v>
      </c>
      <c r="J300" s="232" t="s">
        <v>98</v>
      </c>
    </row>
    <row r="301" spans="1:10" ht="13.2" customHeight="1" x14ac:dyDescent="0.25">
      <c r="A301" s="262" t="s">
        <v>3365</v>
      </c>
      <c r="B301" s="194" t="s">
        <v>491</v>
      </c>
      <c r="C301" s="195"/>
      <c r="D301" s="195"/>
      <c r="E301" s="235"/>
      <c r="F301" s="195"/>
      <c r="G301" s="231">
        <f t="shared" si="4"/>
        <v>0</v>
      </c>
      <c r="H301" s="232" t="s">
        <v>492</v>
      </c>
      <c r="I301" s="232" t="s">
        <v>97</v>
      </c>
      <c r="J301" s="232" t="s">
        <v>98</v>
      </c>
    </row>
    <row r="302" spans="1:10" ht="13.2" customHeight="1" x14ac:dyDescent="0.25">
      <c r="A302" s="262" t="s">
        <v>3366</v>
      </c>
      <c r="B302" s="194" t="s">
        <v>493</v>
      </c>
      <c r="C302" s="195"/>
      <c r="D302" s="195"/>
      <c r="E302" s="235"/>
      <c r="F302" s="195"/>
      <c r="G302" s="231">
        <f t="shared" si="4"/>
        <v>0</v>
      </c>
      <c r="H302" s="232" t="s">
        <v>494</v>
      </c>
      <c r="I302" s="232" t="s">
        <v>97</v>
      </c>
      <c r="J302" s="232" t="s">
        <v>98</v>
      </c>
    </row>
    <row r="303" spans="1:10" ht="13.2" customHeight="1" x14ac:dyDescent="0.25">
      <c r="A303" s="262" t="s">
        <v>3367</v>
      </c>
      <c r="B303" s="194" t="s">
        <v>495</v>
      </c>
      <c r="C303" s="195"/>
      <c r="D303" s="195"/>
      <c r="E303" s="235"/>
      <c r="F303" s="195"/>
      <c r="G303" s="231">
        <f t="shared" si="4"/>
        <v>0</v>
      </c>
      <c r="H303" s="232" t="s">
        <v>496</v>
      </c>
      <c r="I303" s="232" t="s">
        <v>97</v>
      </c>
      <c r="J303" s="232" t="s">
        <v>98</v>
      </c>
    </row>
    <row r="304" spans="1:10" ht="13.2" customHeight="1" x14ac:dyDescent="0.25">
      <c r="A304" s="262" t="s">
        <v>3368</v>
      </c>
      <c r="B304" s="194" t="s">
        <v>497</v>
      </c>
      <c r="C304" s="195"/>
      <c r="D304" s="195"/>
      <c r="E304" s="235"/>
      <c r="F304" s="195"/>
      <c r="G304" s="231">
        <f t="shared" si="4"/>
        <v>0</v>
      </c>
      <c r="H304" s="232" t="s">
        <v>498</v>
      </c>
      <c r="I304" s="232" t="s">
        <v>97</v>
      </c>
      <c r="J304" s="232" t="s">
        <v>98</v>
      </c>
    </row>
    <row r="305" spans="1:10" ht="13.2" customHeight="1" x14ac:dyDescent="0.25">
      <c r="A305" s="262" t="s">
        <v>3578</v>
      </c>
      <c r="B305" s="194" t="s">
        <v>499</v>
      </c>
      <c r="C305" s="195"/>
      <c r="D305" s="195"/>
      <c r="E305" s="235"/>
      <c r="F305" s="195"/>
      <c r="G305" s="231">
        <f t="shared" si="4"/>
        <v>0</v>
      </c>
      <c r="H305" s="232" t="s">
        <v>500</v>
      </c>
      <c r="I305" s="232" t="s">
        <v>175</v>
      </c>
      <c r="J305" s="232" t="s">
        <v>176</v>
      </c>
    </row>
    <row r="306" spans="1:10" ht="13.2" customHeight="1" x14ac:dyDescent="0.25">
      <c r="A306" s="262" t="s">
        <v>3556</v>
      </c>
      <c r="B306" s="194" t="s">
        <v>501</v>
      </c>
      <c r="C306" s="195"/>
      <c r="D306" s="195"/>
      <c r="E306" s="235"/>
      <c r="F306" s="195"/>
      <c r="G306" s="231">
        <f t="shared" si="4"/>
        <v>0</v>
      </c>
      <c r="H306" s="232" t="s">
        <v>502</v>
      </c>
      <c r="I306" s="232" t="s">
        <v>187</v>
      </c>
      <c r="J306" s="232" t="s">
        <v>188</v>
      </c>
    </row>
    <row r="307" spans="1:10" ht="13.2" customHeight="1" x14ac:dyDescent="0.25">
      <c r="A307" s="262" t="s">
        <v>3562</v>
      </c>
      <c r="B307" s="194" t="s">
        <v>503</v>
      </c>
      <c r="C307" s="195"/>
      <c r="D307" s="195"/>
      <c r="E307" s="235"/>
      <c r="F307" s="195"/>
      <c r="G307" s="231">
        <f t="shared" si="4"/>
        <v>0</v>
      </c>
      <c r="H307" s="232" t="s">
        <v>504</v>
      </c>
      <c r="I307" s="232" t="s">
        <v>191</v>
      </c>
      <c r="J307" s="232" t="s">
        <v>192</v>
      </c>
    </row>
    <row r="308" spans="1:10" ht="13.2" customHeight="1" x14ac:dyDescent="0.25">
      <c r="A308" s="262" t="s">
        <v>3579</v>
      </c>
      <c r="B308" s="194" t="s">
        <v>505</v>
      </c>
      <c r="C308" s="195"/>
      <c r="D308" s="195"/>
      <c r="E308" s="235"/>
      <c r="F308" s="195"/>
      <c r="G308" s="231">
        <f t="shared" si="4"/>
        <v>0</v>
      </c>
      <c r="H308" s="232" t="s">
        <v>506</v>
      </c>
      <c r="I308" s="232" t="s">
        <v>175</v>
      </c>
      <c r="J308" s="232" t="s">
        <v>176</v>
      </c>
    </row>
    <row r="309" spans="1:10" ht="13.2" customHeight="1" x14ac:dyDescent="0.25">
      <c r="A309" s="262" t="s">
        <v>3580</v>
      </c>
      <c r="B309" s="194" t="s">
        <v>507</v>
      </c>
      <c r="C309" s="195"/>
      <c r="D309" s="195"/>
      <c r="E309" s="235"/>
      <c r="F309" s="195"/>
      <c r="G309" s="231">
        <f t="shared" si="4"/>
        <v>0</v>
      </c>
      <c r="H309" s="232" t="s">
        <v>508</v>
      </c>
      <c r="I309" s="232" t="s">
        <v>175</v>
      </c>
      <c r="J309" s="232" t="s">
        <v>176</v>
      </c>
    </row>
    <row r="310" spans="1:10" ht="13.2" customHeight="1" x14ac:dyDescent="0.25">
      <c r="A310" s="262" t="s">
        <v>3581</v>
      </c>
      <c r="B310" s="194" t="s">
        <v>197</v>
      </c>
      <c r="C310" s="195"/>
      <c r="D310" s="195"/>
      <c r="E310" s="235"/>
      <c r="F310" s="195"/>
      <c r="G310" s="231">
        <f t="shared" si="4"/>
        <v>0</v>
      </c>
      <c r="H310" s="232" t="s">
        <v>509</v>
      </c>
      <c r="I310" s="232" t="s">
        <v>175</v>
      </c>
      <c r="J310" s="232" t="s">
        <v>176</v>
      </c>
    </row>
    <row r="311" spans="1:10" ht="13.2" customHeight="1" x14ac:dyDescent="0.25">
      <c r="A311" s="262" t="s">
        <v>3582</v>
      </c>
      <c r="B311" s="194" t="s">
        <v>199</v>
      </c>
      <c r="C311" s="195"/>
      <c r="D311" s="195"/>
      <c r="E311" s="235"/>
      <c r="F311" s="195"/>
      <c r="G311" s="231">
        <f t="shared" si="4"/>
        <v>0</v>
      </c>
      <c r="H311" s="232" t="s">
        <v>510</v>
      </c>
      <c r="I311" s="232" t="s">
        <v>175</v>
      </c>
      <c r="J311" s="232" t="s">
        <v>176</v>
      </c>
    </row>
    <row r="312" spans="1:10" ht="13.2" customHeight="1" x14ac:dyDescent="0.25">
      <c r="A312" s="262" t="s">
        <v>3583</v>
      </c>
      <c r="B312" s="194" t="s">
        <v>200</v>
      </c>
      <c r="C312" s="195"/>
      <c r="D312" s="195"/>
      <c r="E312" s="235"/>
      <c r="F312" s="195"/>
      <c r="G312" s="231">
        <f t="shared" si="4"/>
        <v>0</v>
      </c>
      <c r="H312" s="232" t="s">
        <v>511</v>
      </c>
      <c r="I312" s="232" t="s">
        <v>175</v>
      </c>
      <c r="J312" s="232" t="s">
        <v>176</v>
      </c>
    </row>
    <row r="313" spans="1:10" ht="13.2" customHeight="1" x14ac:dyDescent="0.25">
      <c r="A313" s="262" t="s">
        <v>3584</v>
      </c>
      <c r="B313" s="194" t="s">
        <v>201</v>
      </c>
      <c r="C313" s="195"/>
      <c r="D313" s="195"/>
      <c r="E313" s="235"/>
      <c r="F313" s="195"/>
      <c r="G313" s="231">
        <f t="shared" si="4"/>
        <v>0</v>
      </c>
      <c r="H313" s="232" t="s">
        <v>512</v>
      </c>
      <c r="I313" s="232" t="s">
        <v>175</v>
      </c>
      <c r="J313" s="232" t="s">
        <v>176</v>
      </c>
    </row>
    <row r="314" spans="1:10" ht="13.2" customHeight="1" x14ac:dyDescent="0.25">
      <c r="A314" s="262" t="s">
        <v>3585</v>
      </c>
      <c r="B314" s="194" t="s">
        <v>202</v>
      </c>
      <c r="C314" s="195"/>
      <c r="D314" s="195"/>
      <c r="E314" s="235"/>
      <c r="F314" s="195"/>
      <c r="G314" s="231">
        <f t="shared" si="4"/>
        <v>0</v>
      </c>
      <c r="H314" s="232" t="s">
        <v>513</v>
      </c>
      <c r="I314" s="232" t="s">
        <v>175</v>
      </c>
      <c r="J314" s="232" t="s">
        <v>176</v>
      </c>
    </row>
    <row r="315" spans="1:10" ht="13.2" customHeight="1" x14ac:dyDescent="0.25">
      <c r="A315" s="262" t="s">
        <v>3586</v>
      </c>
      <c r="B315" s="194" t="s">
        <v>203</v>
      </c>
      <c r="C315" s="195"/>
      <c r="D315" s="195"/>
      <c r="E315" s="235"/>
      <c r="F315" s="195"/>
      <c r="G315" s="231">
        <f t="shared" si="4"/>
        <v>0</v>
      </c>
      <c r="H315" s="232" t="s">
        <v>514</v>
      </c>
      <c r="I315" s="232" t="s">
        <v>175</v>
      </c>
      <c r="J315" s="232" t="s">
        <v>176</v>
      </c>
    </row>
    <row r="316" spans="1:10" ht="13.2" customHeight="1" x14ac:dyDescent="0.25">
      <c r="A316" s="262" t="s">
        <v>3587</v>
      </c>
      <c r="B316" s="194" t="s">
        <v>515</v>
      </c>
      <c r="C316" s="195"/>
      <c r="D316" s="195"/>
      <c r="E316" s="235"/>
      <c r="F316" s="195"/>
      <c r="G316" s="231">
        <f t="shared" si="4"/>
        <v>0</v>
      </c>
      <c r="H316" s="232" t="s">
        <v>516</v>
      </c>
      <c r="I316" s="232" t="s">
        <v>175</v>
      </c>
      <c r="J316" s="232" t="s">
        <v>176</v>
      </c>
    </row>
    <row r="317" spans="1:10" ht="13.2" customHeight="1" x14ac:dyDescent="0.25">
      <c r="A317" s="262" t="s">
        <v>3588</v>
      </c>
      <c r="B317" s="194" t="s">
        <v>517</v>
      </c>
      <c r="C317" s="195"/>
      <c r="D317" s="195"/>
      <c r="E317" s="235"/>
      <c r="F317" s="195"/>
      <c r="G317" s="231">
        <f t="shared" si="4"/>
        <v>0</v>
      </c>
      <c r="H317" s="232" t="s">
        <v>518</v>
      </c>
      <c r="I317" s="232" t="s">
        <v>175</v>
      </c>
      <c r="J317" s="232" t="s">
        <v>176</v>
      </c>
    </row>
    <row r="318" spans="1:10" ht="13.2" customHeight="1" x14ac:dyDescent="0.25">
      <c r="A318" s="262" t="s">
        <v>3369</v>
      </c>
      <c r="B318" s="194" t="s">
        <v>519</v>
      </c>
      <c r="C318" s="195"/>
      <c r="D318" s="195"/>
      <c r="E318" s="235"/>
      <c r="F318" s="195"/>
      <c r="G318" s="231">
        <f t="shared" si="4"/>
        <v>0</v>
      </c>
      <c r="H318" s="232" t="s">
        <v>520</v>
      </c>
      <c r="I318" s="232" t="s">
        <v>97</v>
      </c>
      <c r="J318" s="232" t="s">
        <v>98</v>
      </c>
    </row>
    <row r="319" spans="1:10" ht="13.2" customHeight="1" x14ac:dyDescent="0.25">
      <c r="A319" s="262" t="s">
        <v>3370</v>
      </c>
      <c r="B319" s="194" t="s">
        <v>521</v>
      </c>
      <c r="C319" s="195"/>
      <c r="D319" s="195"/>
      <c r="E319" s="235"/>
      <c r="F319" s="195"/>
      <c r="G319" s="231">
        <f t="shared" si="4"/>
        <v>0</v>
      </c>
      <c r="H319" s="232" t="s">
        <v>522</v>
      </c>
      <c r="I319" s="232" t="s">
        <v>97</v>
      </c>
      <c r="J319" s="232" t="s">
        <v>98</v>
      </c>
    </row>
    <row r="320" spans="1:10" ht="13.2" customHeight="1" x14ac:dyDescent="0.25">
      <c r="A320" s="262" t="s">
        <v>3371</v>
      </c>
      <c r="B320" s="194" t="s">
        <v>523</v>
      </c>
      <c r="C320" s="195"/>
      <c r="D320" s="195"/>
      <c r="E320" s="235"/>
      <c r="F320" s="195"/>
      <c r="G320" s="231">
        <f t="shared" si="4"/>
        <v>0</v>
      </c>
      <c r="H320" s="232" t="s">
        <v>524</v>
      </c>
      <c r="I320" s="232" t="s">
        <v>97</v>
      </c>
      <c r="J320" s="232" t="s">
        <v>98</v>
      </c>
    </row>
    <row r="321" spans="1:10" ht="13.2" customHeight="1" x14ac:dyDescent="0.25">
      <c r="A321" s="262" t="s">
        <v>3372</v>
      </c>
      <c r="B321" s="194" t="s">
        <v>525</v>
      </c>
      <c r="C321" s="195"/>
      <c r="D321" s="195"/>
      <c r="E321" s="235"/>
      <c r="F321" s="195"/>
      <c r="G321" s="231">
        <f t="shared" si="4"/>
        <v>0</v>
      </c>
      <c r="H321" s="232" t="s">
        <v>526</v>
      </c>
      <c r="I321" s="232" t="s">
        <v>97</v>
      </c>
      <c r="J321" s="232" t="s">
        <v>98</v>
      </c>
    </row>
    <row r="322" spans="1:10" ht="13.2" customHeight="1" x14ac:dyDescent="0.25">
      <c r="A322" s="262" t="s">
        <v>3373</v>
      </c>
      <c r="B322" s="194" t="s">
        <v>527</v>
      </c>
      <c r="C322" s="195"/>
      <c r="D322" s="195"/>
      <c r="E322" s="235"/>
      <c r="F322" s="195"/>
      <c r="G322" s="231">
        <f t="shared" si="4"/>
        <v>0</v>
      </c>
      <c r="H322" s="232" t="s">
        <v>528</v>
      </c>
      <c r="I322" s="232" t="s">
        <v>97</v>
      </c>
      <c r="J322" s="232" t="s">
        <v>98</v>
      </c>
    </row>
    <row r="323" spans="1:10" ht="13.2" customHeight="1" x14ac:dyDescent="0.25">
      <c r="A323" s="262" t="s">
        <v>3374</v>
      </c>
      <c r="B323" s="194" t="s">
        <v>529</v>
      </c>
      <c r="C323" s="195"/>
      <c r="D323" s="195"/>
      <c r="E323" s="235"/>
      <c r="F323" s="195"/>
      <c r="G323" s="231">
        <f t="shared" si="4"/>
        <v>0</v>
      </c>
      <c r="H323" s="232" t="s">
        <v>530</v>
      </c>
      <c r="I323" s="232" t="s">
        <v>97</v>
      </c>
      <c r="J323" s="232" t="s">
        <v>98</v>
      </c>
    </row>
    <row r="324" spans="1:10" ht="13.2" customHeight="1" x14ac:dyDescent="0.25">
      <c r="A324" s="262" t="s">
        <v>3375</v>
      </c>
      <c r="B324" s="194" t="s">
        <v>531</v>
      </c>
      <c r="C324" s="195"/>
      <c r="D324" s="195"/>
      <c r="E324" s="235"/>
      <c r="F324" s="195"/>
      <c r="G324" s="231">
        <f t="shared" si="4"/>
        <v>0</v>
      </c>
      <c r="H324" s="232" t="s">
        <v>532</v>
      </c>
      <c r="I324" s="232" t="s">
        <v>97</v>
      </c>
      <c r="J324" s="232" t="s">
        <v>98</v>
      </c>
    </row>
    <row r="325" spans="1:10" ht="13.2" customHeight="1" x14ac:dyDescent="0.25">
      <c r="A325" s="262" t="s">
        <v>3376</v>
      </c>
      <c r="B325" s="194" t="s">
        <v>533</v>
      </c>
      <c r="C325" s="195"/>
      <c r="D325" s="195"/>
      <c r="E325" s="235"/>
      <c r="F325" s="195"/>
      <c r="G325" s="231">
        <f t="shared" ref="G325:G388" si="5">+C325-D325+E325+F325</f>
        <v>0</v>
      </c>
      <c r="H325" s="232" t="s">
        <v>534</v>
      </c>
      <c r="I325" s="232" t="s">
        <v>97</v>
      </c>
      <c r="J325" s="232" t="s">
        <v>98</v>
      </c>
    </row>
    <row r="326" spans="1:10" ht="13.2" customHeight="1" x14ac:dyDescent="0.25">
      <c r="A326" s="262" t="s">
        <v>3377</v>
      </c>
      <c r="B326" s="194" t="s">
        <v>535</v>
      </c>
      <c r="C326" s="195"/>
      <c r="D326" s="195"/>
      <c r="E326" s="235"/>
      <c r="F326" s="195"/>
      <c r="G326" s="231">
        <f t="shared" si="5"/>
        <v>0</v>
      </c>
      <c r="H326" s="232" t="s">
        <v>536</v>
      </c>
      <c r="I326" s="232" t="s">
        <v>97</v>
      </c>
      <c r="J326" s="232" t="s">
        <v>98</v>
      </c>
    </row>
    <row r="327" spans="1:10" ht="13.2" customHeight="1" x14ac:dyDescent="0.25">
      <c r="A327" s="262" t="s">
        <v>3378</v>
      </c>
      <c r="B327" s="194" t="s">
        <v>537</v>
      </c>
      <c r="C327" s="195"/>
      <c r="D327" s="195"/>
      <c r="E327" s="235"/>
      <c r="F327" s="195"/>
      <c r="G327" s="231">
        <f t="shared" si="5"/>
        <v>0</v>
      </c>
      <c r="H327" s="232" t="s">
        <v>538</v>
      </c>
      <c r="I327" s="232" t="s">
        <v>97</v>
      </c>
      <c r="J327" s="232" t="s">
        <v>98</v>
      </c>
    </row>
    <row r="328" spans="1:10" ht="13.2" customHeight="1" x14ac:dyDescent="0.25">
      <c r="A328" s="262" t="s">
        <v>3379</v>
      </c>
      <c r="B328" s="194" t="s">
        <v>539</v>
      </c>
      <c r="C328" s="195"/>
      <c r="D328" s="195"/>
      <c r="E328" s="235"/>
      <c r="F328" s="195"/>
      <c r="G328" s="231">
        <f t="shared" si="5"/>
        <v>0</v>
      </c>
      <c r="H328" s="232" t="s">
        <v>540</v>
      </c>
      <c r="I328" s="232" t="s">
        <v>97</v>
      </c>
      <c r="J328" s="232" t="s">
        <v>98</v>
      </c>
    </row>
    <row r="329" spans="1:10" ht="13.2" customHeight="1" x14ac:dyDescent="0.25">
      <c r="A329" s="262" t="s">
        <v>3380</v>
      </c>
      <c r="B329" s="194" t="s">
        <v>541</v>
      </c>
      <c r="C329" s="195"/>
      <c r="D329" s="195"/>
      <c r="E329" s="235"/>
      <c r="F329" s="195"/>
      <c r="G329" s="231">
        <f t="shared" si="5"/>
        <v>0</v>
      </c>
      <c r="H329" s="232" t="s">
        <v>542</v>
      </c>
      <c r="I329" s="232" t="s">
        <v>97</v>
      </c>
      <c r="J329" s="232" t="s">
        <v>98</v>
      </c>
    </row>
    <row r="330" spans="1:10" ht="13.2" customHeight="1" x14ac:dyDescent="0.25">
      <c r="A330" s="262" t="s">
        <v>3381</v>
      </c>
      <c r="B330" s="194" t="s">
        <v>543</v>
      </c>
      <c r="C330" s="195"/>
      <c r="D330" s="195"/>
      <c r="E330" s="235"/>
      <c r="F330" s="195"/>
      <c r="G330" s="231">
        <f t="shared" si="5"/>
        <v>0</v>
      </c>
      <c r="H330" s="232" t="s">
        <v>544</v>
      </c>
      <c r="I330" s="232" t="s">
        <v>97</v>
      </c>
      <c r="J330" s="232" t="s">
        <v>98</v>
      </c>
    </row>
    <row r="331" spans="1:10" ht="13.2" customHeight="1" x14ac:dyDescent="0.25">
      <c r="A331" s="262" t="s">
        <v>3382</v>
      </c>
      <c r="B331" s="194" t="s">
        <v>545</v>
      </c>
      <c r="C331" s="195"/>
      <c r="D331" s="195"/>
      <c r="E331" s="235"/>
      <c r="F331" s="195"/>
      <c r="G331" s="231">
        <f t="shared" si="5"/>
        <v>0</v>
      </c>
      <c r="H331" s="232" t="s">
        <v>546</v>
      </c>
      <c r="I331" s="232" t="s">
        <v>97</v>
      </c>
      <c r="J331" s="232" t="s">
        <v>98</v>
      </c>
    </row>
    <row r="332" spans="1:10" ht="13.2" customHeight="1" x14ac:dyDescent="0.25">
      <c r="A332" s="262" t="s">
        <v>3383</v>
      </c>
      <c r="B332" s="194" t="s">
        <v>547</v>
      </c>
      <c r="C332" s="195"/>
      <c r="D332" s="195"/>
      <c r="E332" s="235"/>
      <c r="F332" s="195"/>
      <c r="G332" s="231">
        <f t="shared" si="5"/>
        <v>0</v>
      </c>
      <c r="H332" s="232" t="s">
        <v>548</v>
      </c>
      <c r="I332" s="232" t="s">
        <v>97</v>
      </c>
      <c r="J332" s="232" t="s">
        <v>98</v>
      </c>
    </row>
    <row r="333" spans="1:10" ht="13.2" customHeight="1" x14ac:dyDescent="0.25">
      <c r="A333" s="262" t="s">
        <v>3384</v>
      </c>
      <c r="B333" s="194" t="s">
        <v>549</v>
      </c>
      <c r="C333" s="195"/>
      <c r="D333" s="195"/>
      <c r="E333" s="235"/>
      <c r="F333" s="195"/>
      <c r="G333" s="231">
        <f t="shared" si="5"/>
        <v>0</v>
      </c>
      <c r="H333" s="232" t="s">
        <v>550</v>
      </c>
      <c r="I333" s="232" t="s">
        <v>97</v>
      </c>
      <c r="J333" s="232" t="s">
        <v>98</v>
      </c>
    </row>
    <row r="334" spans="1:10" ht="13.2" customHeight="1" x14ac:dyDescent="0.25">
      <c r="A334" s="262" t="s">
        <v>3385</v>
      </c>
      <c r="B334" s="194" t="s">
        <v>551</v>
      </c>
      <c r="C334" s="195"/>
      <c r="D334" s="195"/>
      <c r="E334" s="235"/>
      <c r="F334" s="195"/>
      <c r="G334" s="231">
        <f t="shared" si="5"/>
        <v>0</v>
      </c>
      <c r="H334" s="232" t="s">
        <v>552</v>
      </c>
      <c r="I334" s="232" t="s">
        <v>97</v>
      </c>
      <c r="J334" s="232" t="s">
        <v>98</v>
      </c>
    </row>
    <row r="335" spans="1:10" ht="13.2" customHeight="1" x14ac:dyDescent="0.25">
      <c r="A335" s="262" t="s">
        <v>3386</v>
      </c>
      <c r="B335" s="194" t="s">
        <v>553</v>
      </c>
      <c r="C335" s="195"/>
      <c r="D335" s="195"/>
      <c r="E335" s="235"/>
      <c r="F335" s="195"/>
      <c r="G335" s="231">
        <f t="shared" si="5"/>
        <v>0</v>
      </c>
      <c r="H335" s="232" t="s">
        <v>554</v>
      </c>
      <c r="I335" s="232" t="s">
        <v>97</v>
      </c>
      <c r="J335" s="232" t="s">
        <v>98</v>
      </c>
    </row>
    <row r="336" spans="1:10" ht="13.2" customHeight="1" x14ac:dyDescent="0.25">
      <c r="A336" s="262" t="s">
        <v>3387</v>
      </c>
      <c r="B336" s="194" t="s">
        <v>555</v>
      </c>
      <c r="C336" s="195"/>
      <c r="D336" s="195"/>
      <c r="E336" s="235"/>
      <c r="F336" s="195"/>
      <c r="G336" s="231">
        <f t="shared" si="5"/>
        <v>0</v>
      </c>
      <c r="H336" s="232" t="s">
        <v>556</v>
      </c>
      <c r="I336" s="232" t="s">
        <v>97</v>
      </c>
      <c r="J336" s="232" t="s">
        <v>98</v>
      </c>
    </row>
    <row r="337" spans="1:10" ht="13.2" customHeight="1" x14ac:dyDescent="0.25">
      <c r="A337" s="262" t="s">
        <v>3388</v>
      </c>
      <c r="B337" s="194" t="s">
        <v>557</v>
      </c>
      <c r="C337" s="195"/>
      <c r="D337" s="195"/>
      <c r="E337" s="235"/>
      <c r="F337" s="195"/>
      <c r="G337" s="231">
        <f t="shared" si="5"/>
        <v>0</v>
      </c>
      <c r="H337" s="232" t="s">
        <v>558</v>
      </c>
      <c r="I337" s="232" t="s">
        <v>97</v>
      </c>
      <c r="J337" s="232" t="s">
        <v>98</v>
      </c>
    </row>
    <row r="338" spans="1:10" ht="13.2" customHeight="1" x14ac:dyDescent="0.25">
      <c r="A338" s="262" t="s">
        <v>3389</v>
      </c>
      <c r="B338" s="194" t="s">
        <v>559</v>
      </c>
      <c r="C338" s="195"/>
      <c r="D338" s="195"/>
      <c r="E338" s="235"/>
      <c r="F338" s="195"/>
      <c r="G338" s="231">
        <f t="shared" si="5"/>
        <v>0</v>
      </c>
      <c r="H338" s="232" t="s">
        <v>560</v>
      </c>
      <c r="I338" s="232" t="s">
        <v>97</v>
      </c>
      <c r="J338" s="232" t="s">
        <v>98</v>
      </c>
    </row>
    <row r="339" spans="1:10" ht="13.2" customHeight="1" x14ac:dyDescent="0.25">
      <c r="A339" s="262" t="s">
        <v>3390</v>
      </c>
      <c r="B339" s="194" t="s">
        <v>561</v>
      </c>
      <c r="C339" s="195"/>
      <c r="D339" s="195"/>
      <c r="E339" s="235"/>
      <c r="F339" s="195"/>
      <c r="G339" s="231">
        <f t="shared" si="5"/>
        <v>0</v>
      </c>
      <c r="H339" s="232" t="s">
        <v>562</v>
      </c>
      <c r="I339" s="232" t="s">
        <v>97</v>
      </c>
      <c r="J339" s="232" t="s">
        <v>98</v>
      </c>
    </row>
    <row r="340" spans="1:10" ht="13.2" customHeight="1" x14ac:dyDescent="0.25">
      <c r="A340" s="262" t="s">
        <v>3391</v>
      </c>
      <c r="B340" s="194" t="s">
        <v>563</v>
      </c>
      <c r="C340" s="195"/>
      <c r="D340" s="195"/>
      <c r="E340" s="235"/>
      <c r="F340" s="195"/>
      <c r="G340" s="231">
        <f t="shared" si="5"/>
        <v>0</v>
      </c>
      <c r="H340" s="232" t="s">
        <v>564</v>
      </c>
      <c r="I340" s="232" t="s">
        <v>97</v>
      </c>
      <c r="J340" s="232" t="s">
        <v>98</v>
      </c>
    </row>
    <row r="341" spans="1:10" ht="13.2" customHeight="1" x14ac:dyDescent="0.25">
      <c r="A341" s="262" t="s">
        <v>3392</v>
      </c>
      <c r="B341" s="194" t="s">
        <v>565</v>
      </c>
      <c r="C341" s="195"/>
      <c r="D341" s="195"/>
      <c r="E341" s="235"/>
      <c r="F341" s="195"/>
      <c r="G341" s="231">
        <f t="shared" si="5"/>
        <v>0</v>
      </c>
      <c r="H341" s="232" t="s">
        <v>566</v>
      </c>
      <c r="I341" s="232" t="s">
        <v>97</v>
      </c>
      <c r="J341" s="232" t="s">
        <v>98</v>
      </c>
    </row>
    <row r="342" spans="1:10" ht="13.2" customHeight="1" x14ac:dyDescent="0.25">
      <c r="A342" s="262" t="s">
        <v>3393</v>
      </c>
      <c r="B342" s="194" t="s">
        <v>567</v>
      </c>
      <c r="C342" s="195"/>
      <c r="D342" s="195"/>
      <c r="E342" s="235"/>
      <c r="F342" s="195"/>
      <c r="G342" s="231">
        <f t="shared" si="5"/>
        <v>0</v>
      </c>
      <c r="H342" s="232" t="s">
        <v>568</v>
      </c>
      <c r="I342" s="232" t="s">
        <v>97</v>
      </c>
      <c r="J342" s="232" t="s">
        <v>98</v>
      </c>
    </row>
    <row r="343" spans="1:10" ht="13.2" customHeight="1" x14ac:dyDescent="0.25">
      <c r="A343" s="262" t="s">
        <v>3394</v>
      </c>
      <c r="B343" s="194" t="s">
        <v>569</v>
      </c>
      <c r="C343" s="195"/>
      <c r="D343" s="195"/>
      <c r="E343" s="235"/>
      <c r="F343" s="195"/>
      <c r="G343" s="231">
        <f t="shared" si="5"/>
        <v>0</v>
      </c>
      <c r="H343" s="232" t="s">
        <v>570</v>
      </c>
      <c r="I343" s="232" t="s">
        <v>97</v>
      </c>
      <c r="J343" s="232" t="s">
        <v>98</v>
      </c>
    </row>
    <row r="344" spans="1:10" ht="13.2" customHeight="1" x14ac:dyDescent="0.25">
      <c r="A344" s="262" t="s">
        <v>3395</v>
      </c>
      <c r="B344" s="194" t="s">
        <v>571</v>
      </c>
      <c r="C344" s="195"/>
      <c r="D344" s="195"/>
      <c r="E344" s="235"/>
      <c r="F344" s="195"/>
      <c r="G344" s="231">
        <f t="shared" si="5"/>
        <v>0</v>
      </c>
      <c r="H344" s="232" t="s">
        <v>572</v>
      </c>
      <c r="I344" s="232" t="s">
        <v>97</v>
      </c>
      <c r="J344" s="232" t="s">
        <v>98</v>
      </c>
    </row>
    <row r="345" spans="1:10" ht="13.2" customHeight="1" x14ac:dyDescent="0.25">
      <c r="A345" s="262" t="s">
        <v>3396</v>
      </c>
      <c r="B345" s="194" t="s">
        <v>573</v>
      </c>
      <c r="C345" s="195"/>
      <c r="D345" s="195"/>
      <c r="E345" s="235"/>
      <c r="F345" s="195"/>
      <c r="G345" s="231">
        <f t="shared" si="5"/>
        <v>0</v>
      </c>
      <c r="H345" s="232" t="s">
        <v>574</v>
      </c>
      <c r="I345" s="232" t="s">
        <v>97</v>
      </c>
      <c r="J345" s="232" t="s">
        <v>98</v>
      </c>
    </row>
    <row r="346" spans="1:10" ht="13.2" customHeight="1" x14ac:dyDescent="0.25">
      <c r="A346" s="262" t="s">
        <v>3397</v>
      </c>
      <c r="B346" s="194" t="s">
        <v>575</v>
      </c>
      <c r="C346" s="195"/>
      <c r="D346" s="195"/>
      <c r="E346" s="235"/>
      <c r="F346" s="195"/>
      <c r="G346" s="231">
        <f t="shared" si="5"/>
        <v>0</v>
      </c>
      <c r="H346" s="232" t="s">
        <v>576</v>
      </c>
      <c r="I346" s="232" t="s">
        <v>97</v>
      </c>
      <c r="J346" s="232" t="s">
        <v>98</v>
      </c>
    </row>
    <row r="347" spans="1:10" ht="13.2" customHeight="1" x14ac:dyDescent="0.25">
      <c r="A347" s="262" t="s">
        <v>3398</v>
      </c>
      <c r="B347" s="194" t="s">
        <v>577</v>
      </c>
      <c r="C347" s="195"/>
      <c r="D347" s="195"/>
      <c r="E347" s="235"/>
      <c r="F347" s="195"/>
      <c r="G347" s="231">
        <f t="shared" si="5"/>
        <v>0</v>
      </c>
      <c r="H347" s="232" t="s">
        <v>578</v>
      </c>
      <c r="I347" s="232" t="s">
        <v>97</v>
      </c>
      <c r="J347" s="232" t="s">
        <v>98</v>
      </c>
    </row>
    <row r="348" spans="1:10" ht="13.2" customHeight="1" x14ac:dyDescent="0.25">
      <c r="A348" s="262" t="s">
        <v>3399</v>
      </c>
      <c r="B348" s="194" t="s">
        <v>579</v>
      </c>
      <c r="C348" s="195"/>
      <c r="D348" s="195"/>
      <c r="E348" s="235"/>
      <c r="F348" s="195"/>
      <c r="G348" s="231">
        <f t="shared" si="5"/>
        <v>0</v>
      </c>
      <c r="H348" s="232" t="s">
        <v>580</v>
      </c>
      <c r="I348" s="232" t="s">
        <v>97</v>
      </c>
      <c r="J348" s="232" t="s">
        <v>98</v>
      </c>
    </row>
    <row r="349" spans="1:10" ht="13.2" customHeight="1" x14ac:dyDescent="0.25">
      <c r="A349" s="262" t="s">
        <v>3400</v>
      </c>
      <c r="B349" s="194" t="s">
        <v>581</v>
      </c>
      <c r="C349" s="195"/>
      <c r="D349" s="195"/>
      <c r="E349" s="235"/>
      <c r="F349" s="195"/>
      <c r="G349" s="231">
        <f t="shared" si="5"/>
        <v>0</v>
      </c>
      <c r="H349" s="232" t="s">
        <v>582</v>
      </c>
      <c r="I349" s="232" t="s">
        <v>97</v>
      </c>
      <c r="J349" s="232" t="s">
        <v>98</v>
      </c>
    </row>
    <row r="350" spans="1:10" ht="13.2" customHeight="1" x14ac:dyDescent="0.25">
      <c r="A350" s="262" t="s">
        <v>3401</v>
      </c>
      <c r="B350" s="194" t="s">
        <v>583</v>
      </c>
      <c r="C350" s="195"/>
      <c r="D350" s="195"/>
      <c r="E350" s="235"/>
      <c r="F350" s="195"/>
      <c r="G350" s="231">
        <f t="shared" si="5"/>
        <v>0</v>
      </c>
      <c r="H350" s="232" t="s">
        <v>584</v>
      </c>
      <c r="I350" s="232" t="s">
        <v>97</v>
      </c>
      <c r="J350" s="232" t="s">
        <v>98</v>
      </c>
    </row>
    <row r="351" spans="1:10" ht="13.2" customHeight="1" x14ac:dyDescent="0.25">
      <c r="A351" s="262" t="s">
        <v>3402</v>
      </c>
      <c r="B351" s="194" t="s">
        <v>585</v>
      </c>
      <c r="C351" s="195"/>
      <c r="D351" s="195"/>
      <c r="E351" s="235"/>
      <c r="F351" s="195"/>
      <c r="G351" s="231">
        <f t="shared" si="5"/>
        <v>0</v>
      </c>
      <c r="H351" s="232" t="s">
        <v>586</v>
      </c>
      <c r="I351" s="232" t="s">
        <v>97</v>
      </c>
      <c r="J351" s="232" t="s">
        <v>98</v>
      </c>
    </row>
    <row r="352" spans="1:10" ht="13.2" customHeight="1" x14ac:dyDescent="0.25">
      <c r="A352" s="262" t="s">
        <v>3403</v>
      </c>
      <c r="B352" s="194" t="s">
        <v>587</v>
      </c>
      <c r="C352" s="195"/>
      <c r="D352" s="195"/>
      <c r="E352" s="235"/>
      <c r="F352" s="195"/>
      <c r="G352" s="231">
        <f t="shared" si="5"/>
        <v>0</v>
      </c>
      <c r="H352" s="232" t="s">
        <v>588</v>
      </c>
      <c r="I352" s="232" t="s">
        <v>97</v>
      </c>
      <c r="J352" s="232" t="s">
        <v>98</v>
      </c>
    </row>
    <row r="353" spans="1:10" ht="13.2" customHeight="1" x14ac:dyDescent="0.25">
      <c r="A353" s="262" t="s">
        <v>3404</v>
      </c>
      <c r="B353" s="194" t="s">
        <v>589</v>
      </c>
      <c r="C353" s="195"/>
      <c r="D353" s="195"/>
      <c r="E353" s="235"/>
      <c r="F353" s="195"/>
      <c r="G353" s="231">
        <f t="shared" si="5"/>
        <v>0</v>
      </c>
      <c r="H353" s="232" t="s">
        <v>590</v>
      </c>
      <c r="I353" s="232" t="s">
        <v>97</v>
      </c>
      <c r="J353" s="232" t="s">
        <v>98</v>
      </c>
    </row>
    <row r="354" spans="1:10" ht="13.2" customHeight="1" x14ac:dyDescent="0.25">
      <c r="A354" s="262" t="s">
        <v>3405</v>
      </c>
      <c r="B354" s="194" t="s">
        <v>591</v>
      </c>
      <c r="C354" s="195"/>
      <c r="D354" s="195"/>
      <c r="E354" s="235"/>
      <c r="F354" s="195"/>
      <c r="G354" s="231">
        <f t="shared" si="5"/>
        <v>0</v>
      </c>
      <c r="H354" s="232" t="s">
        <v>592</v>
      </c>
      <c r="I354" s="232" t="s">
        <v>97</v>
      </c>
      <c r="J354" s="232" t="s">
        <v>98</v>
      </c>
    </row>
    <row r="355" spans="1:10" ht="13.2" customHeight="1" x14ac:dyDescent="0.25">
      <c r="A355" s="262" t="s">
        <v>3406</v>
      </c>
      <c r="B355" s="194" t="s">
        <v>593</v>
      </c>
      <c r="C355" s="195"/>
      <c r="D355" s="195"/>
      <c r="E355" s="235"/>
      <c r="F355" s="195"/>
      <c r="G355" s="231">
        <f t="shared" si="5"/>
        <v>0</v>
      </c>
      <c r="H355" s="232" t="s">
        <v>594</v>
      </c>
      <c r="I355" s="232" t="s">
        <v>97</v>
      </c>
      <c r="J355" s="232" t="s">
        <v>98</v>
      </c>
    </row>
    <row r="356" spans="1:10" ht="13.2" customHeight="1" x14ac:dyDescent="0.25">
      <c r="A356" s="262" t="s">
        <v>3407</v>
      </c>
      <c r="B356" s="194" t="s">
        <v>595</v>
      </c>
      <c r="C356" s="195"/>
      <c r="D356" s="195"/>
      <c r="E356" s="235"/>
      <c r="F356" s="195"/>
      <c r="G356" s="231">
        <f t="shared" si="5"/>
        <v>0</v>
      </c>
      <c r="H356" s="232" t="s">
        <v>596</v>
      </c>
      <c r="I356" s="232" t="s">
        <v>97</v>
      </c>
      <c r="J356" s="232" t="s">
        <v>98</v>
      </c>
    </row>
    <row r="357" spans="1:10" ht="13.2" customHeight="1" x14ac:dyDescent="0.25">
      <c r="A357" s="262" t="s">
        <v>3408</v>
      </c>
      <c r="B357" s="194" t="s">
        <v>597</v>
      </c>
      <c r="C357" s="195"/>
      <c r="D357" s="195"/>
      <c r="E357" s="235"/>
      <c r="F357" s="195"/>
      <c r="G357" s="231">
        <f t="shared" si="5"/>
        <v>0</v>
      </c>
      <c r="H357" s="232" t="s">
        <v>598</v>
      </c>
      <c r="I357" s="232" t="s">
        <v>97</v>
      </c>
      <c r="J357" s="232" t="s">
        <v>98</v>
      </c>
    </row>
    <row r="358" spans="1:10" ht="13.2" customHeight="1" x14ac:dyDescent="0.25">
      <c r="A358" s="262" t="s">
        <v>3409</v>
      </c>
      <c r="B358" s="194" t="s">
        <v>599</v>
      </c>
      <c r="C358" s="195"/>
      <c r="D358" s="195"/>
      <c r="E358" s="235"/>
      <c r="F358" s="195"/>
      <c r="G358" s="231">
        <f t="shared" si="5"/>
        <v>0</v>
      </c>
      <c r="H358" s="232" t="s">
        <v>600</v>
      </c>
      <c r="I358" s="232" t="s">
        <v>97</v>
      </c>
      <c r="J358" s="232" t="s">
        <v>98</v>
      </c>
    </row>
    <row r="359" spans="1:10" ht="13.2" customHeight="1" x14ac:dyDescent="0.25">
      <c r="A359" s="262" t="s">
        <v>3410</v>
      </c>
      <c r="B359" s="194" t="s">
        <v>601</v>
      </c>
      <c r="C359" s="195"/>
      <c r="D359" s="195"/>
      <c r="E359" s="235"/>
      <c r="F359" s="195"/>
      <c r="G359" s="231">
        <f t="shared" si="5"/>
        <v>0</v>
      </c>
      <c r="H359" s="232" t="s">
        <v>602</v>
      </c>
      <c r="I359" s="232" t="s">
        <v>97</v>
      </c>
      <c r="J359" s="232" t="s">
        <v>98</v>
      </c>
    </row>
    <row r="360" spans="1:10" ht="13.2" customHeight="1" x14ac:dyDescent="0.25">
      <c r="A360" s="262" t="s">
        <v>3411</v>
      </c>
      <c r="B360" s="194" t="s">
        <v>603</v>
      </c>
      <c r="C360" s="195"/>
      <c r="D360" s="195"/>
      <c r="E360" s="235"/>
      <c r="F360" s="195"/>
      <c r="G360" s="231">
        <f t="shared" si="5"/>
        <v>0</v>
      </c>
      <c r="H360" s="232" t="s">
        <v>604</v>
      </c>
      <c r="I360" s="232" t="s">
        <v>97</v>
      </c>
      <c r="J360" s="232" t="s">
        <v>98</v>
      </c>
    </row>
    <row r="361" spans="1:10" ht="13.2" customHeight="1" x14ac:dyDescent="0.25">
      <c r="A361" s="262" t="s">
        <v>3412</v>
      </c>
      <c r="B361" s="194" t="s">
        <v>605</v>
      </c>
      <c r="C361" s="195"/>
      <c r="D361" s="195"/>
      <c r="E361" s="235"/>
      <c r="F361" s="195"/>
      <c r="G361" s="231">
        <f t="shared" si="5"/>
        <v>0</v>
      </c>
      <c r="H361" s="232" t="s">
        <v>606</v>
      </c>
      <c r="I361" s="232" t="s">
        <v>97</v>
      </c>
      <c r="J361" s="232" t="s">
        <v>98</v>
      </c>
    </row>
    <row r="362" spans="1:10" ht="13.2" customHeight="1" x14ac:dyDescent="0.25">
      <c r="A362" s="262" t="s">
        <v>3413</v>
      </c>
      <c r="B362" s="194" t="s">
        <v>607</v>
      </c>
      <c r="C362" s="195"/>
      <c r="D362" s="195"/>
      <c r="E362" s="235"/>
      <c r="F362" s="195"/>
      <c r="G362" s="231">
        <f t="shared" si="5"/>
        <v>0</v>
      </c>
      <c r="H362" s="232" t="s">
        <v>608</v>
      </c>
      <c r="I362" s="232" t="s">
        <v>97</v>
      </c>
      <c r="J362" s="232" t="s">
        <v>98</v>
      </c>
    </row>
    <row r="363" spans="1:10" ht="13.2" customHeight="1" x14ac:dyDescent="0.25">
      <c r="A363" s="262" t="s">
        <v>3414</v>
      </c>
      <c r="B363" s="194" t="s">
        <v>609</v>
      </c>
      <c r="C363" s="195"/>
      <c r="D363" s="195"/>
      <c r="E363" s="235"/>
      <c r="F363" s="195"/>
      <c r="G363" s="231">
        <f t="shared" si="5"/>
        <v>0</v>
      </c>
      <c r="H363" s="232" t="s">
        <v>610</v>
      </c>
      <c r="I363" s="232" t="s">
        <v>97</v>
      </c>
      <c r="J363" s="232" t="s">
        <v>98</v>
      </c>
    </row>
    <row r="364" spans="1:10" ht="13.2" customHeight="1" x14ac:dyDescent="0.25">
      <c r="A364" s="262" t="s">
        <v>3415</v>
      </c>
      <c r="B364" s="194" t="s">
        <v>611</v>
      </c>
      <c r="C364" s="195"/>
      <c r="D364" s="195"/>
      <c r="E364" s="235"/>
      <c r="F364" s="195"/>
      <c r="G364" s="231">
        <f t="shared" si="5"/>
        <v>0</v>
      </c>
      <c r="H364" s="232" t="s">
        <v>612</v>
      </c>
      <c r="I364" s="232" t="s">
        <v>97</v>
      </c>
      <c r="J364" s="232" t="s">
        <v>98</v>
      </c>
    </row>
    <row r="365" spans="1:10" ht="13.2" customHeight="1" x14ac:dyDescent="0.25">
      <c r="A365" s="262" t="s">
        <v>3416</v>
      </c>
      <c r="B365" s="194" t="s">
        <v>613</v>
      </c>
      <c r="C365" s="195"/>
      <c r="D365" s="195"/>
      <c r="E365" s="235"/>
      <c r="F365" s="195"/>
      <c r="G365" s="231">
        <f t="shared" si="5"/>
        <v>0</v>
      </c>
      <c r="H365" s="232" t="s">
        <v>614</v>
      </c>
      <c r="I365" s="232" t="s">
        <v>97</v>
      </c>
      <c r="J365" s="232" t="s">
        <v>98</v>
      </c>
    </row>
    <row r="366" spans="1:10" ht="13.2" customHeight="1" x14ac:dyDescent="0.25">
      <c r="A366" s="262" t="s">
        <v>3417</v>
      </c>
      <c r="B366" s="194" t="s">
        <v>615</v>
      </c>
      <c r="C366" s="195"/>
      <c r="D366" s="195"/>
      <c r="E366" s="235"/>
      <c r="F366" s="195"/>
      <c r="G366" s="231">
        <f t="shared" si="5"/>
        <v>0</v>
      </c>
      <c r="H366" s="232" t="s">
        <v>616</v>
      </c>
      <c r="I366" s="232" t="s">
        <v>97</v>
      </c>
      <c r="J366" s="232" t="s">
        <v>98</v>
      </c>
    </row>
    <row r="367" spans="1:10" ht="13.2" customHeight="1" x14ac:dyDescent="0.25">
      <c r="A367" s="262" t="s">
        <v>3418</v>
      </c>
      <c r="B367" s="194" t="s">
        <v>617</v>
      </c>
      <c r="C367" s="195"/>
      <c r="D367" s="195"/>
      <c r="E367" s="235"/>
      <c r="F367" s="195"/>
      <c r="G367" s="231">
        <f t="shared" si="5"/>
        <v>0</v>
      </c>
      <c r="H367" s="232" t="s">
        <v>618</v>
      </c>
      <c r="I367" s="232" t="s">
        <v>97</v>
      </c>
      <c r="J367" s="232" t="s">
        <v>98</v>
      </c>
    </row>
    <row r="368" spans="1:10" ht="13.2" customHeight="1" x14ac:dyDescent="0.25">
      <c r="A368" s="262" t="s">
        <v>3419</v>
      </c>
      <c r="B368" s="194" t="s">
        <v>619</v>
      </c>
      <c r="C368" s="195"/>
      <c r="D368" s="195"/>
      <c r="E368" s="235"/>
      <c r="F368" s="195"/>
      <c r="G368" s="231">
        <f t="shared" si="5"/>
        <v>0</v>
      </c>
      <c r="H368" s="232" t="s">
        <v>620</v>
      </c>
      <c r="I368" s="232" t="s">
        <v>97</v>
      </c>
      <c r="J368" s="232" t="s">
        <v>98</v>
      </c>
    </row>
    <row r="369" spans="1:10" ht="13.2" customHeight="1" x14ac:dyDescent="0.25">
      <c r="A369" s="262" t="s">
        <v>3420</v>
      </c>
      <c r="B369" s="194" t="s">
        <v>621</v>
      </c>
      <c r="C369" s="195"/>
      <c r="D369" s="195"/>
      <c r="E369" s="235"/>
      <c r="F369" s="195"/>
      <c r="G369" s="231">
        <f t="shared" si="5"/>
        <v>0</v>
      </c>
      <c r="H369" s="232" t="s">
        <v>622</v>
      </c>
      <c r="I369" s="232" t="s">
        <v>97</v>
      </c>
      <c r="J369" s="232" t="s">
        <v>98</v>
      </c>
    </row>
    <row r="370" spans="1:10" ht="13.2" customHeight="1" x14ac:dyDescent="0.25">
      <c r="A370" s="262" t="s">
        <v>3421</v>
      </c>
      <c r="B370" s="194" t="s">
        <v>623</v>
      </c>
      <c r="C370" s="195"/>
      <c r="D370" s="195"/>
      <c r="E370" s="235"/>
      <c r="F370" s="195"/>
      <c r="G370" s="231">
        <f t="shared" si="5"/>
        <v>0</v>
      </c>
      <c r="H370" s="232" t="s">
        <v>624</v>
      </c>
      <c r="I370" s="232" t="s">
        <v>97</v>
      </c>
      <c r="J370" s="232" t="s">
        <v>98</v>
      </c>
    </row>
    <row r="371" spans="1:10" ht="13.2" customHeight="1" x14ac:dyDescent="0.25">
      <c r="A371" s="262" t="s">
        <v>3422</v>
      </c>
      <c r="B371" s="194" t="s">
        <v>625</v>
      </c>
      <c r="C371" s="195"/>
      <c r="D371" s="195"/>
      <c r="E371" s="235"/>
      <c r="F371" s="195"/>
      <c r="G371" s="231">
        <f t="shared" si="5"/>
        <v>0</v>
      </c>
      <c r="H371" s="232" t="s">
        <v>626</v>
      </c>
      <c r="I371" s="232" t="s">
        <v>97</v>
      </c>
      <c r="J371" s="232" t="s">
        <v>98</v>
      </c>
    </row>
    <row r="372" spans="1:10" ht="13.2" customHeight="1" x14ac:dyDescent="0.25">
      <c r="A372" s="262" t="s">
        <v>3423</v>
      </c>
      <c r="B372" s="194" t="s">
        <v>627</v>
      </c>
      <c r="C372" s="195"/>
      <c r="D372" s="195"/>
      <c r="E372" s="235"/>
      <c r="F372" s="195"/>
      <c r="G372" s="231">
        <f t="shared" si="5"/>
        <v>0</v>
      </c>
      <c r="H372" s="232" t="s">
        <v>628</v>
      </c>
      <c r="I372" s="232" t="s">
        <v>97</v>
      </c>
      <c r="J372" s="232" t="s">
        <v>98</v>
      </c>
    </row>
    <row r="373" spans="1:10" ht="13.2" customHeight="1" x14ac:dyDescent="0.25">
      <c r="A373" s="262" t="s">
        <v>3424</v>
      </c>
      <c r="B373" s="194" t="s">
        <v>629</v>
      </c>
      <c r="C373" s="195"/>
      <c r="D373" s="195"/>
      <c r="E373" s="235"/>
      <c r="F373" s="195"/>
      <c r="G373" s="231">
        <f t="shared" si="5"/>
        <v>0</v>
      </c>
      <c r="H373" s="232" t="s">
        <v>630</v>
      </c>
      <c r="I373" s="232" t="s">
        <v>97</v>
      </c>
      <c r="J373" s="232" t="s">
        <v>98</v>
      </c>
    </row>
    <row r="374" spans="1:10" ht="13.2" customHeight="1" x14ac:dyDescent="0.25">
      <c r="A374" s="262" t="s">
        <v>3425</v>
      </c>
      <c r="B374" s="194" t="s">
        <v>631</v>
      </c>
      <c r="C374" s="195"/>
      <c r="D374" s="195"/>
      <c r="E374" s="235"/>
      <c r="F374" s="195"/>
      <c r="G374" s="231">
        <f t="shared" si="5"/>
        <v>0</v>
      </c>
      <c r="H374" s="232" t="s">
        <v>632</v>
      </c>
      <c r="I374" s="232" t="s">
        <v>97</v>
      </c>
      <c r="J374" s="232" t="s">
        <v>98</v>
      </c>
    </row>
    <row r="375" spans="1:10" ht="13.2" customHeight="1" x14ac:dyDescent="0.25">
      <c r="A375" s="262" t="s">
        <v>3426</v>
      </c>
      <c r="B375" s="194" t="s">
        <v>633</v>
      </c>
      <c r="C375" s="195"/>
      <c r="D375" s="195"/>
      <c r="E375" s="235"/>
      <c r="F375" s="195"/>
      <c r="G375" s="231">
        <f t="shared" si="5"/>
        <v>0</v>
      </c>
      <c r="H375" s="232" t="s">
        <v>634</v>
      </c>
      <c r="I375" s="232" t="s">
        <v>97</v>
      </c>
      <c r="J375" s="232" t="s">
        <v>98</v>
      </c>
    </row>
    <row r="376" spans="1:10" ht="13.2" customHeight="1" x14ac:dyDescent="0.25">
      <c r="A376" s="262" t="s">
        <v>3427</v>
      </c>
      <c r="B376" s="194" t="s">
        <v>635</v>
      </c>
      <c r="C376" s="195"/>
      <c r="D376" s="195"/>
      <c r="E376" s="235"/>
      <c r="F376" s="195"/>
      <c r="G376" s="231">
        <f t="shared" si="5"/>
        <v>0</v>
      </c>
      <c r="H376" s="232" t="s">
        <v>636</v>
      </c>
      <c r="I376" s="232" t="s">
        <v>97</v>
      </c>
      <c r="J376" s="232" t="s">
        <v>98</v>
      </c>
    </row>
    <row r="377" spans="1:10" ht="13.2" customHeight="1" x14ac:dyDescent="0.25">
      <c r="A377" s="262" t="s">
        <v>3428</v>
      </c>
      <c r="B377" s="194" t="s">
        <v>637</v>
      </c>
      <c r="C377" s="195"/>
      <c r="D377" s="195"/>
      <c r="E377" s="235"/>
      <c r="F377" s="195"/>
      <c r="G377" s="231">
        <f t="shared" si="5"/>
        <v>0</v>
      </c>
      <c r="H377" s="232" t="s">
        <v>638</v>
      </c>
      <c r="I377" s="232" t="s">
        <v>97</v>
      </c>
      <c r="J377" s="232" t="s">
        <v>98</v>
      </c>
    </row>
    <row r="378" spans="1:10" ht="13.2" customHeight="1" x14ac:dyDescent="0.25">
      <c r="A378" s="262" t="s">
        <v>3429</v>
      </c>
      <c r="B378" s="194" t="s">
        <v>639</v>
      </c>
      <c r="C378" s="195"/>
      <c r="D378" s="195"/>
      <c r="E378" s="235"/>
      <c r="F378" s="195"/>
      <c r="G378" s="231">
        <f t="shared" si="5"/>
        <v>0</v>
      </c>
      <c r="H378" s="232" t="s">
        <v>640</v>
      </c>
      <c r="I378" s="232" t="s">
        <v>97</v>
      </c>
      <c r="J378" s="232" t="s">
        <v>98</v>
      </c>
    </row>
    <row r="379" spans="1:10" ht="13.2" customHeight="1" x14ac:dyDescent="0.25">
      <c r="A379" s="262" t="s">
        <v>3430</v>
      </c>
      <c r="B379" s="194" t="s">
        <v>641</v>
      </c>
      <c r="C379" s="195"/>
      <c r="D379" s="195"/>
      <c r="E379" s="235"/>
      <c r="F379" s="195"/>
      <c r="G379" s="231">
        <f t="shared" si="5"/>
        <v>0</v>
      </c>
      <c r="H379" s="232" t="s">
        <v>642</v>
      </c>
      <c r="I379" s="232" t="s">
        <v>97</v>
      </c>
      <c r="J379" s="232" t="s">
        <v>98</v>
      </c>
    </row>
    <row r="380" spans="1:10" ht="13.2" customHeight="1" x14ac:dyDescent="0.25">
      <c r="A380" s="262" t="s">
        <v>3431</v>
      </c>
      <c r="B380" s="194" t="s">
        <v>643</v>
      </c>
      <c r="C380" s="195"/>
      <c r="D380" s="195"/>
      <c r="E380" s="235"/>
      <c r="F380" s="195"/>
      <c r="G380" s="231">
        <f t="shared" si="5"/>
        <v>0</v>
      </c>
      <c r="H380" s="232" t="s">
        <v>644</v>
      </c>
      <c r="I380" s="232" t="s">
        <v>97</v>
      </c>
      <c r="J380" s="232" t="s">
        <v>98</v>
      </c>
    </row>
    <row r="381" spans="1:10" ht="13.2" customHeight="1" x14ac:dyDescent="0.25">
      <c r="A381" s="262" t="s">
        <v>3432</v>
      </c>
      <c r="B381" s="194" t="s">
        <v>645</v>
      </c>
      <c r="C381" s="195"/>
      <c r="D381" s="195"/>
      <c r="E381" s="235"/>
      <c r="F381" s="195"/>
      <c r="G381" s="231">
        <f t="shared" si="5"/>
        <v>0</v>
      </c>
      <c r="H381" s="232" t="s">
        <v>646</v>
      </c>
      <c r="I381" s="232" t="s">
        <v>97</v>
      </c>
      <c r="J381" s="232" t="s">
        <v>98</v>
      </c>
    </row>
    <row r="382" spans="1:10" ht="13.2" customHeight="1" x14ac:dyDescent="0.25">
      <c r="A382" s="262" t="s">
        <v>3433</v>
      </c>
      <c r="B382" s="194" t="s">
        <v>647</v>
      </c>
      <c r="C382" s="195"/>
      <c r="D382" s="195"/>
      <c r="E382" s="235"/>
      <c r="F382" s="195"/>
      <c r="G382" s="231">
        <f t="shared" si="5"/>
        <v>0</v>
      </c>
      <c r="H382" s="232" t="s">
        <v>648</v>
      </c>
      <c r="I382" s="232" t="s">
        <v>97</v>
      </c>
      <c r="J382" s="232" t="s">
        <v>98</v>
      </c>
    </row>
    <row r="383" spans="1:10" ht="13.2" customHeight="1" x14ac:dyDescent="0.25">
      <c r="A383" s="262" t="s">
        <v>3434</v>
      </c>
      <c r="B383" s="194" t="s">
        <v>649</v>
      </c>
      <c r="C383" s="195"/>
      <c r="D383" s="195"/>
      <c r="E383" s="235"/>
      <c r="F383" s="195"/>
      <c r="G383" s="231">
        <f t="shared" si="5"/>
        <v>0</v>
      </c>
      <c r="H383" s="232" t="s">
        <v>650</v>
      </c>
      <c r="I383" s="232" t="s">
        <v>97</v>
      </c>
      <c r="J383" s="232" t="s">
        <v>98</v>
      </c>
    </row>
    <row r="384" spans="1:10" ht="13.2" customHeight="1" x14ac:dyDescent="0.25">
      <c r="A384" s="262" t="s">
        <v>3435</v>
      </c>
      <c r="B384" s="194" t="s">
        <v>651</v>
      </c>
      <c r="C384" s="195"/>
      <c r="D384" s="195"/>
      <c r="E384" s="235"/>
      <c r="F384" s="195"/>
      <c r="G384" s="231">
        <f t="shared" si="5"/>
        <v>0</v>
      </c>
      <c r="H384" s="232" t="s">
        <v>652</v>
      </c>
      <c r="I384" s="232" t="s">
        <v>97</v>
      </c>
      <c r="J384" s="232" t="s">
        <v>98</v>
      </c>
    </row>
    <row r="385" spans="1:10" ht="13.2" customHeight="1" x14ac:dyDescent="0.25">
      <c r="A385" s="262" t="s">
        <v>3436</v>
      </c>
      <c r="B385" s="194" t="s">
        <v>653</v>
      </c>
      <c r="C385" s="195"/>
      <c r="D385" s="195"/>
      <c r="E385" s="235"/>
      <c r="F385" s="195"/>
      <c r="G385" s="231">
        <f t="shared" si="5"/>
        <v>0</v>
      </c>
      <c r="H385" s="232" t="s">
        <v>654</v>
      </c>
      <c r="I385" s="232" t="s">
        <v>97</v>
      </c>
      <c r="J385" s="232" t="s">
        <v>98</v>
      </c>
    </row>
    <row r="386" spans="1:10" ht="13.2" customHeight="1" x14ac:dyDescent="0.25">
      <c r="A386" s="262" t="s">
        <v>3437</v>
      </c>
      <c r="B386" s="194" t="s">
        <v>655</v>
      </c>
      <c r="C386" s="195"/>
      <c r="D386" s="195"/>
      <c r="E386" s="235"/>
      <c r="F386" s="195"/>
      <c r="G386" s="231">
        <f t="shared" si="5"/>
        <v>0</v>
      </c>
      <c r="H386" s="232" t="s">
        <v>656</v>
      </c>
      <c r="I386" s="232" t="s">
        <v>97</v>
      </c>
      <c r="J386" s="232" t="s">
        <v>98</v>
      </c>
    </row>
    <row r="387" spans="1:10" ht="13.2" customHeight="1" x14ac:dyDescent="0.25">
      <c r="A387" s="262" t="s">
        <v>3438</v>
      </c>
      <c r="B387" s="194" t="s">
        <v>657</v>
      </c>
      <c r="C387" s="195"/>
      <c r="D387" s="195"/>
      <c r="E387" s="235"/>
      <c r="F387" s="195"/>
      <c r="G387" s="231">
        <f t="shared" si="5"/>
        <v>0</v>
      </c>
      <c r="H387" s="232" t="s">
        <v>658</v>
      </c>
      <c r="I387" s="232" t="s">
        <v>97</v>
      </c>
      <c r="J387" s="232" t="s">
        <v>98</v>
      </c>
    </row>
    <row r="388" spans="1:10" ht="13.2" customHeight="1" x14ac:dyDescent="0.25">
      <c r="A388" s="262" t="s">
        <v>3439</v>
      </c>
      <c r="B388" s="194" t="s">
        <v>659</v>
      </c>
      <c r="C388" s="195"/>
      <c r="D388" s="195"/>
      <c r="E388" s="235"/>
      <c r="F388" s="195"/>
      <c r="G388" s="231">
        <f t="shared" si="5"/>
        <v>0</v>
      </c>
      <c r="H388" s="232" t="s">
        <v>660</v>
      </c>
      <c r="I388" s="232" t="s">
        <v>97</v>
      </c>
      <c r="J388" s="232" t="s">
        <v>98</v>
      </c>
    </row>
    <row r="389" spans="1:10" ht="13.2" customHeight="1" x14ac:dyDescent="0.25">
      <c r="A389" s="262" t="s">
        <v>3440</v>
      </c>
      <c r="B389" s="194" t="s">
        <v>661</v>
      </c>
      <c r="C389" s="195"/>
      <c r="D389" s="195"/>
      <c r="E389" s="235"/>
      <c r="F389" s="195"/>
      <c r="G389" s="231">
        <f t="shared" ref="G389:G452" si="6">+C389-D389+E389+F389</f>
        <v>0</v>
      </c>
      <c r="H389" s="232" t="s">
        <v>662</v>
      </c>
      <c r="I389" s="232" t="s">
        <v>97</v>
      </c>
      <c r="J389" s="232" t="s">
        <v>98</v>
      </c>
    </row>
    <row r="390" spans="1:10" ht="13.2" customHeight="1" x14ac:dyDescent="0.25">
      <c r="A390" s="262" t="s">
        <v>3441</v>
      </c>
      <c r="B390" s="194" t="s">
        <v>663</v>
      </c>
      <c r="C390" s="195"/>
      <c r="D390" s="195"/>
      <c r="E390" s="235"/>
      <c r="F390" s="195"/>
      <c r="G390" s="231">
        <f t="shared" si="6"/>
        <v>0</v>
      </c>
      <c r="H390" s="232" t="s">
        <v>664</v>
      </c>
      <c r="I390" s="232" t="s">
        <v>97</v>
      </c>
      <c r="J390" s="232" t="s">
        <v>98</v>
      </c>
    </row>
    <row r="391" spans="1:10" ht="13.2" customHeight="1" x14ac:dyDescent="0.25">
      <c r="A391" s="262" t="s">
        <v>3442</v>
      </c>
      <c r="B391" s="194" t="s">
        <v>665</v>
      </c>
      <c r="C391" s="195"/>
      <c r="D391" s="195"/>
      <c r="E391" s="235"/>
      <c r="F391" s="195"/>
      <c r="G391" s="231">
        <f t="shared" si="6"/>
        <v>0</v>
      </c>
      <c r="H391" s="232" t="s">
        <v>666</v>
      </c>
      <c r="I391" s="232" t="s">
        <v>97</v>
      </c>
      <c r="J391" s="232" t="s">
        <v>98</v>
      </c>
    </row>
    <row r="392" spans="1:10" ht="13.2" customHeight="1" x14ac:dyDescent="0.25">
      <c r="A392" s="262" t="s">
        <v>3443</v>
      </c>
      <c r="B392" s="194" t="s">
        <v>667</v>
      </c>
      <c r="C392" s="195"/>
      <c r="D392" s="195"/>
      <c r="E392" s="235"/>
      <c r="F392" s="195"/>
      <c r="G392" s="231">
        <f t="shared" si="6"/>
        <v>0</v>
      </c>
      <c r="H392" s="232" t="s">
        <v>668</v>
      </c>
      <c r="I392" s="232" t="s">
        <v>97</v>
      </c>
      <c r="J392" s="232" t="s">
        <v>98</v>
      </c>
    </row>
    <row r="393" spans="1:10" ht="13.2" customHeight="1" x14ac:dyDescent="0.25">
      <c r="A393" s="262" t="s">
        <v>3557</v>
      </c>
      <c r="B393" s="194" t="s">
        <v>669</v>
      </c>
      <c r="C393" s="195"/>
      <c r="D393" s="195"/>
      <c r="E393" s="235"/>
      <c r="F393" s="195"/>
      <c r="G393" s="231">
        <f t="shared" si="6"/>
        <v>0</v>
      </c>
      <c r="H393" s="232" t="s">
        <v>670</v>
      </c>
      <c r="I393" s="232" t="s">
        <v>187</v>
      </c>
      <c r="J393" s="232" t="s">
        <v>188</v>
      </c>
    </row>
    <row r="394" spans="1:10" ht="13.2" customHeight="1" x14ac:dyDescent="0.25">
      <c r="A394" s="262" t="s">
        <v>3563</v>
      </c>
      <c r="B394" s="194" t="s">
        <v>671</v>
      </c>
      <c r="C394" s="195"/>
      <c r="D394" s="195"/>
      <c r="E394" s="235"/>
      <c r="F394" s="195"/>
      <c r="G394" s="231">
        <f t="shared" si="6"/>
        <v>0</v>
      </c>
      <c r="H394" s="232" t="s">
        <v>672</v>
      </c>
      <c r="I394" s="232" t="s">
        <v>191</v>
      </c>
      <c r="J394" s="232" t="s">
        <v>192</v>
      </c>
    </row>
    <row r="395" spans="1:10" ht="13.2" customHeight="1" x14ac:dyDescent="0.25">
      <c r="A395" s="262" t="s">
        <v>3589</v>
      </c>
      <c r="B395" s="194" t="s">
        <v>673</v>
      </c>
      <c r="C395" s="195"/>
      <c r="D395" s="195"/>
      <c r="E395" s="235"/>
      <c r="F395" s="195"/>
      <c r="G395" s="231">
        <f t="shared" si="6"/>
        <v>0</v>
      </c>
      <c r="H395" s="232" t="s">
        <v>674</v>
      </c>
      <c r="I395" s="232" t="s">
        <v>175</v>
      </c>
      <c r="J395" s="232" t="s">
        <v>176</v>
      </c>
    </row>
    <row r="396" spans="1:10" ht="13.2" customHeight="1" x14ac:dyDescent="0.25">
      <c r="A396" s="262" t="s">
        <v>3590</v>
      </c>
      <c r="B396" s="194" t="s">
        <v>675</v>
      </c>
      <c r="C396" s="195"/>
      <c r="D396" s="195"/>
      <c r="E396" s="235"/>
      <c r="F396" s="195"/>
      <c r="G396" s="231">
        <f t="shared" si="6"/>
        <v>0</v>
      </c>
      <c r="H396" s="232" t="s">
        <v>676</v>
      </c>
      <c r="I396" s="232" t="s">
        <v>175</v>
      </c>
      <c r="J396" s="232" t="s">
        <v>176</v>
      </c>
    </row>
    <row r="397" spans="1:10" ht="13.2" customHeight="1" x14ac:dyDescent="0.25">
      <c r="A397" s="262" t="s">
        <v>3591</v>
      </c>
      <c r="B397" s="194" t="s">
        <v>677</v>
      </c>
      <c r="C397" s="195"/>
      <c r="D397" s="195"/>
      <c r="E397" s="235"/>
      <c r="F397" s="195"/>
      <c r="G397" s="231">
        <f t="shared" si="6"/>
        <v>0</v>
      </c>
      <c r="H397" s="232" t="s">
        <v>678</v>
      </c>
      <c r="I397" s="232" t="s">
        <v>175</v>
      </c>
      <c r="J397" s="232" t="s">
        <v>176</v>
      </c>
    </row>
    <row r="398" spans="1:10" ht="13.2" customHeight="1" x14ac:dyDescent="0.25">
      <c r="A398" s="262" t="s">
        <v>3444</v>
      </c>
      <c r="B398" s="194" t="s">
        <v>679</v>
      </c>
      <c r="C398" s="195"/>
      <c r="D398" s="195"/>
      <c r="E398" s="235"/>
      <c r="F398" s="195"/>
      <c r="G398" s="231">
        <f t="shared" si="6"/>
        <v>0</v>
      </c>
      <c r="H398" s="232" t="s">
        <v>680</v>
      </c>
      <c r="I398" s="232" t="s">
        <v>97</v>
      </c>
      <c r="J398" s="232" t="s">
        <v>98</v>
      </c>
    </row>
    <row r="399" spans="1:10" ht="13.2" customHeight="1" x14ac:dyDescent="0.25">
      <c r="A399" s="262" t="s">
        <v>3445</v>
      </c>
      <c r="B399" s="194" t="s">
        <v>681</v>
      </c>
      <c r="C399" s="195"/>
      <c r="D399" s="195"/>
      <c r="E399" s="235"/>
      <c r="F399" s="195"/>
      <c r="G399" s="231">
        <f t="shared" si="6"/>
        <v>0</v>
      </c>
      <c r="H399" s="232" t="s">
        <v>682</v>
      </c>
      <c r="I399" s="232" t="s">
        <v>97</v>
      </c>
      <c r="J399" s="232" t="s">
        <v>98</v>
      </c>
    </row>
    <row r="400" spans="1:10" ht="13.2" customHeight="1" x14ac:dyDescent="0.25">
      <c r="A400" s="262" t="s">
        <v>3446</v>
      </c>
      <c r="B400" s="194" t="s">
        <v>683</v>
      </c>
      <c r="C400" s="195"/>
      <c r="D400" s="195"/>
      <c r="E400" s="235"/>
      <c r="F400" s="195"/>
      <c r="G400" s="231">
        <f t="shared" si="6"/>
        <v>0</v>
      </c>
      <c r="H400" s="232" t="s">
        <v>684</v>
      </c>
      <c r="I400" s="232" t="s">
        <v>97</v>
      </c>
      <c r="J400" s="232" t="s">
        <v>98</v>
      </c>
    </row>
    <row r="401" spans="1:10" ht="13.2" customHeight="1" x14ac:dyDescent="0.25">
      <c r="A401" s="262" t="s">
        <v>3447</v>
      </c>
      <c r="B401" s="194" t="s">
        <v>685</v>
      </c>
      <c r="C401" s="195"/>
      <c r="D401" s="195"/>
      <c r="E401" s="235"/>
      <c r="F401" s="195"/>
      <c r="G401" s="231">
        <f t="shared" si="6"/>
        <v>0</v>
      </c>
      <c r="H401" s="232" t="s">
        <v>686</v>
      </c>
      <c r="I401" s="232" t="s">
        <v>97</v>
      </c>
      <c r="J401" s="232" t="s">
        <v>98</v>
      </c>
    </row>
    <row r="402" spans="1:10" ht="13.2" customHeight="1" x14ac:dyDescent="0.25">
      <c r="A402" s="262" t="s">
        <v>3448</v>
      </c>
      <c r="B402" s="194" t="s">
        <v>687</v>
      </c>
      <c r="C402" s="195"/>
      <c r="D402" s="195"/>
      <c r="E402" s="235"/>
      <c r="F402" s="195"/>
      <c r="G402" s="231">
        <f t="shared" si="6"/>
        <v>0</v>
      </c>
      <c r="H402" s="232" t="s">
        <v>688</v>
      </c>
      <c r="I402" s="232" t="s">
        <v>97</v>
      </c>
      <c r="J402" s="232" t="s">
        <v>98</v>
      </c>
    </row>
    <row r="403" spans="1:10" ht="13.2" customHeight="1" x14ac:dyDescent="0.25">
      <c r="A403" s="262" t="s">
        <v>3449</v>
      </c>
      <c r="B403" s="194" t="s">
        <v>689</v>
      </c>
      <c r="C403" s="195"/>
      <c r="D403" s="195"/>
      <c r="E403" s="235"/>
      <c r="F403" s="195"/>
      <c r="G403" s="231">
        <f t="shared" si="6"/>
        <v>0</v>
      </c>
      <c r="H403" s="232" t="s">
        <v>690</v>
      </c>
      <c r="I403" s="232" t="s">
        <v>97</v>
      </c>
      <c r="J403" s="232" t="s">
        <v>98</v>
      </c>
    </row>
    <row r="404" spans="1:10" ht="13.2" customHeight="1" x14ac:dyDescent="0.25">
      <c r="A404" s="262" t="s">
        <v>3450</v>
      </c>
      <c r="B404" s="194" t="s">
        <v>691</v>
      </c>
      <c r="C404" s="195"/>
      <c r="D404" s="195"/>
      <c r="E404" s="235"/>
      <c r="F404" s="195"/>
      <c r="G404" s="231">
        <f t="shared" si="6"/>
        <v>0</v>
      </c>
      <c r="H404" s="232" t="s">
        <v>692</v>
      </c>
      <c r="I404" s="232" t="s">
        <v>97</v>
      </c>
      <c r="J404" s="232" t="s">
        <v>98</v>
      </c>
    </row>
    <row r="405" spans="1:10" ht="13.2" customHeight="1" x14ac:dyDescent="0.25">
      <c r="A405" s="262" t="s">
        <v>3451</v>
      </c>
      <c r="B405" s="194" t="s">
        <v>693</v>
      </c>
      <c r="C405" s="195"/>
      <c r="D405" s="195"/>
      <c r="E405" s="235"/>
      <c r="F405" s="195"/>
      <c r="G405" s="231">
        <f t="shared" si="6"/>
        <v>0</v>
      </c>
      <c r="H405" s="232" t="s">
        <v>694</v>
      </c>
      <c r="I405" s="232" t="s">
        <v>97</v>
      </c>
      <c r="J405" s="232" t="s">
        <v>98</v>
      </c>
    </row>
    <row r="406" spans="1:10" ht="13.2" customHeight="1" x14ac:dyDescent="0.25">
      <c r="A406" s="262" t="s">
        <v>3452</v>
      </c>
      <c r="B406" s="194" t="s">
        <v>695</v>
      </c>
      <c r="C406" s="195"/>
      <c r="D406" s="195"/>
      <c r="E406" s="235"/>
      <c r="F406" s="195"/>
      <c r="G406" s="231">
        <f t="shared" si="6"/>
        <v>0</v>
      </c>
      <c r="H406" s="232" t="s">
        <v>696</v>
      </c>
      <c r="I406" s="232" t="s">
        <v>97</v>
      </c>
      <c r="J406" s="232" t="s">
        <v>98</v>
      </c>
    </row>
    <row r="407" spans="1:10" ht="13.2" customHeight="1" x14ac:dyDescent="0.25">
      <c r="A407" s="262" t="s">
        <v>3453</v>
      </c>
      <c r="B407" s="194" t="s">
        <v>697</v>
      </c>
      <c r="C407" s="195"/>
      <c r="D407" s="195"/>
      <c r="E407" s="235"/>
      <c r="F407" s="195"/>
      <c r="G407" s="231">
        <f t="shared" si="6"/>
        <v>0</v>
      </c>
      <c r="H407" s="232" t="s">
        <v>698</v>
      </c>
      <c r="I407" s="232" t="s">
        <v>97</v>
      </c>
      <c r="J407" s="232" t="s">
        <v>98</v>
      </c>
    </row>
    <row r="408" spans="1:10" ht="13.2" customHeight="1" x14ac:dyDescent="0.25">
      <c r="A408" s="262" t="s">
        <v>3454</v>
      </c>
      <c r="B408" s="194" t="s">
        <v>699</v>
      </c>
      <c r="C408" s="195"/>
      <c r="D408" s="195"/>
      <c r="E408" s="235"/>
      <c r="F408" s="195"/>
      <c r="G408" s="231">
        <f t="shared" si="6"/>
        <v>0</v>
      </c>
      <c r="H408" s="232" t="s">
        <v>700</v>
      </c>
      <c r="I408" s="232" t="s">
        <v>97</v>
      </c>
      <c r="J408" s="232" t="s">
        <v>98</v>
      </c>
    </row>
    <row r="409" spans="1:10" ht="13.2" customHeight="1" x14ac:dyDescent="0.25">
      <c r="A409" s="262" t="s">
        <v>3455</v>
      </c>
      <c r="B409" s="194" t="s">
        <v>701</v>
      </c>
      <c r="C409" s="195"/>
      <c r="D409" s="195"/>
      <c r="E409" s="235"/>
      <c r="F409" s="195"/>
      <c r="G409" s="231">
        <f t="shared" si="6"/>
        <v>0</v>
      </c>
      <c r="H409" s="232" t="s">
        <v>702</v>
      </c>
      <c r="I409" s="232" t="s">
        <v>97</v>
      </c>
      <c r="J409" s="232" t="s">
        <v>98</v>
      </c>
    </row>
    <row r="410" spans="1:10" ht="13.2" customHeight="1" x14ac:dyDescent="0.25">
      <c r="A410" s="262" t="s">
        <v>3456</v>
      </c>
      <c r="B410" s="194" t="s">
        <v>703</v>
      </c>
      <c r="C410" s="195"/>
      <c r="D410" s="195"/>
      <c r="E410" s="235"/>
      <c r="F410" s="195"/>
      <c r="G410" s="231">
        <f t="shared" si="6"/>
        <v>0</v>
      </c>
      <c r="H410" s="232" t="s">
        <v>704</v>
      </c>
      <c r="I410" s="232" t="s">
        <v>97</v>
      </c>
      <c r="J410" s="232" t="s">
        <v>98</v>
      </c>
    </row>
    <row r="411" spans="1:10" ht="13.2" customHeight="1" x14ac:dyDescent="0.25">
      <c r="A411" s="262" t="s">
        <v>3457</v>
      </c>
      <c r="B411" s="194" t="s">
        <v>705</v>
      </c>
      <c r="C411" s="195"/>
      <c r="D411" s="195"/>
      <c r="E411" s="235"/>
      <c r="F411" s="195"/>
      <c r="G411" s="231">
        <f t="shared" si="6"/>
        <v>0</v>
      </c>
      <c r="H411" s="232" t="s">
        <v>706</v>
      </c>
      <c r="I411" s="232" t="s">
        <v>97</v>
      </c>
      <c r="J411" s="232" t="s">
        <v>98</v>
      </c>
    </row>
    <row r="412" spans="1:10" ht="13.2" customHeight="1" x14ac:dyDescent="0.25">
      <c r="A412" s="262" t="s">
        <v>3458</v>
      </c>
      <c r="B412" s="194" t="s">
        <v>707</v>
      </c>
      <c r="C412" s="195"/>
      <c r="D412" s="195"/>
      <c r="E412" s="235"/>
      <c r="F412" s="195"/>
      <c r="G412" s="231">
        <f t="shared" si="6"/>
        <v>0</v>
      </c>
      <c r="H412" s="232" t="s">
        <v>708</v>
      </c>
      <c r="I412" s="232" t="s">
        <v>97</v>
      </c>
      <c r="J412" s="232" t="s">
        <v>98</v>
      </c>
    </row>
    <row r="413" spans="1:10" ht="13.2" customHeight="1" x14ac:dyDescent="0.25">
      <c r="A413" s="262" t="s">
        <v>3459</v>
      </c>
      <c r="B413" s="194" t="s">
        <v>709</v>
      </c>
      <c r="C413" s="195"/>
      <c r="D413" s="195"/>
      <c r="E413" s="235"/>
      <c r="F413" s="195"/>
      <c r="G413" s="231">
        <f t="shared" si="6"/>
        <v>0</v>
      </c>
      <c r="H413" s="232" t="s">
        <v>710</v>
      </c>
      <c r="I413" s="232" t="s">
        <v>97</v>
      </c>
      <c r="J413" s="232" t="s">
        <v>98</v>
      </c>
    </row>
    <row r="414" spans="1:10" ht="13.2" customHeight="1" x14ac:dyDescent="0.25">
      <c r="A414" s="262" t="s">
        <v>3460</v>
      </c>
      <c r="B414" s="194" t="s">
        <v>711</v>
      </c>
      <c r="C414" s="195"/>
      <c r="D414" s="195"/>
      <c r="E414" s="235"/>
      <c r="F414" s="195"/>
      <c r="G414" s="231">
        <f t="shared" si="6"/>
        <v>0</v>
      </c>
      <c r="H414" s="232" t="s">
        <v>712</v>
      </c>
      <c r="I414" s="232" t="s">
        <v>97</v>
      </c>
      <c r="J414" s="232" t="s">
        <v>98</v>
      </c>
    </row>
    <row r="415" spans="1:10" ht="13.2" customHeight="1" x14ac:dyDescent="0.25">
      <c r="A415" s="262" t="s">
        <v>3461</v>
      </c>
      <c r="B415" s="194" t="s">
        <v>713</v>
      </c>
      <c r="C415" s="195"/>
      <c r="D415" s="195"/>
      <c r="E415" s="235"/>
      <c r="F415" s="195"/>
      <c r="G415" s="231">
        <f t="shared" si="6"/>
        <v>0</v>
      </c>
      <c r="H415" s="232" t="s">
        <v>714</v>
      </c>
      <c r="I415" s="232" t="s">
        <v>97</v>
      </c>
      <c r="J415" s="232" t="s">
        <v>98</v>
      </c>
    </row>
    <row r="416" spans="1:10" ht="13.2" customHeight="1" x14ac:dyDescent="0.25">
      <c r="A416" s="262" t="s">
        <v>3462</v>
      </c>
      <c r="B416" s="194" t="s">
        <v>715</v>
      </c>
      <c r="C416" s="195"/>
      <c r="D416" s="195"/>
      <c r="E416" s="235"/>
      <c r="F416" s="195"/>
      <c r="G416" s="231">
        <f t="shared" si="6"/>
        <v>0</v>
      </c>
      <c r="H416" s="232" t="s">
        <v>716</v>
      </c>
      <c r="I416" s="232" t="s">
        <v>97</v>
      </c>
      <c r="J416" s="232" t="s">
        <v>98</v>
      </c>
    </row>
    <row r="417" spans="1:10" ht="13.2" customHeight="1" x14ac:dyDescent="0.25">
      <c r="A417" s="262" t="s">
        <v>3463</v>
      </c>
      <c r="B417" s="194" t="s">
        <v>717</v>
      </c>
      <c r="C417" s="195"/>
      <c r="D417" s="195"/>
      <c r="E417" s="235"/>
      <c r="F417" s="195"/>
      <c r="G417" s="231">
        <f t="shared" si="6"/>
        <v>0</v>
      </c>
      <c r="H417" s="232" t="s">
        <v>718</v>
      </c>
      <c r="I417" s="232" t="s">
        <v>97</v>
      </c>
      <c r="J417" s="232" t="s">
        <v>98</v>
      </c>
    </row>
    <row r="418" spans="1:10" ht="13.2" customHeight="1" x14ac:dyDescent="0.25">
      <c r="A418" s="262" t="s">
        <v>3464</v>
      </c>
      <c r="B418" s="194" t="s">
        <v>719</v>
      </c>
      <c r="C418" s="195"/>
      <c r="D418" s="195"/>
      <c r="E418" s="235"/>
      <c r="F418" s="195"/>
      <c r="G418" s="231">
        <f t="shared" si="6"/>
        <v>0</v>
      </c>
      <c r="H418" s="232" t="s">
        <v>720</v>
      </c>
      <c r="I418" s="232" t="s">
        <v>97</v>
      </c>
      <c r="J418" s="232" t="s">
        <v>98</v>
      </c>
    </row>
    <row r="419" spans="1:10" ht="13.2" customHeight="1" x14ac:dyDescent="0.25">
      <c r="A419" s="262" t="s">
        <v>3465</v>
      </c>
      <c r="B419" s="194" t="s">
        <v>721</v>
      </c>
      <c r="C419" s="195"/>
      <c r="D419" s="195"/>
      <c r="E419" s="235"/>
      <c r="F419" s="195"/>
      <c r="G419" s="231">
        <f t="shared" si="6"/>
        <v>0</v>
      </c>
      <c r="H419" s="232" t="s">
        <v>722</v>
      </c>
      <c r="I419" s="232" t="s">
        <v>97</v>
      </c>
      <c r="J419" s="232" t="s">
        <v>98</v>
      </c>
    </row>
    <row r="420" spans="1:10" ht="13.2" customHeight="1" x14ac:dyDescent="0.25">
      <c r="A420" s="262" t="s">
        <v>3466</v>
      </c>
      <c r="B420" s="194" t="s">
        <v>723</v>
      </c>
      <c r="C420" s="195"/>
      <c r="D420" s="195"/>
      <c r="E420" s="235"/>
      <c r="F420" s="195"/>
      <c r="G420" s="231">
        <f t="shared" si="6"/>
        <v>0</v>
      </c>
      <c r="H420" s="232" t="s">
        <v>724</v>
      </c>
      <c r="I420" s="232" t="s">
        <v>97</v>
      </c>
      <c r="J420" s="232" t="s">
        <v>98</v>
      </c>
    </row>
    <row r="421" spans="1:10" ht="13.2" customHeight="1" x14ac:dyDescent="0.25">
      <c r="A421" s="262" t="s">
        <v>3467</v>
      </c>
      <c r="B421" s="194" t="s">
        <v>725</v>
      </c>
      <c r="C421" s="195"/>
      <c r="D421" s="195"/>
      <c r="E421" s="235"/>
      <c r="F421" s="195"/>
      <c r="G421" s="231">
        <f t="shared" si="6"/>
        <v>0</v>
      </c>
      <c r="H421" s="232" t="s">
        <v>726</v>
      </c>
      <c r="I421" s="232" t="s">
        <v>97</v>
      </c>
      <c r="J421" s="232" t="s">
        <v>98</v>
      </c>
    </row>
    <row r="422" spans="1:10" ht="13.2" customHeight="1" x14ac:dyDescent="0.25">
      <c r="A422" s="262" t="s">
        <v>3468</v>
      </c>
      <c r="B422" s="194" t="s">
        <v>727</v>
      </c>
      <c r="C422" s="195"/>
      <c r="D422" s="195"/>
      <c r="E422" s="235"/>
      <c r="F422" s="195"/>
      <c r="G422" s="231">
        <f t="shared" si="6"/>
        <v>0</v>
      </c>
      <c r="H422" s="232" t="s">
        <v>728</v>
      </c>
      <c r="I422" s="232" t="s">
        <v>97</v>
      </c>
      <c r="J422" s="232" t="s">
        <v>98</v>
      </c>
    </row>
    <row r="423" spans="1:10" ht="13.2" customHeight="1" x14ac:dyDescent="0.25">
      <c r="A423" s="262" t="s">
        <v>3469</v>
      </c>
      <c r="B423" s="194" t="s">
        <v>729</v>
      </c>
      <c r="C423" s="195"/>
      <c r="D423" s="195"/>
      <c r="E423" s="235"/>
      <c r="F423" s="195"/>
      <c r="G423" s="231">
        <f t="shared" si="6"/>
        <v>0</v>
      </c>
      <c r="H423" s="232" t="s">
        <v>730</v>
      </c>
      <c r="I423" s="232" t="s">
        <v>97</v>
      </c>
      <c r="J423" s="232" t="s">
        <v>98</v>
      </c>
    </row>
    <row r="424" spans="1:10" ht="13.2" customHeight="1" x14ac:dyDescent="0.25">
      <c r="A424" s="262" t="s">
        <v>3470</v>
      </c>
      <c r="B424" s="194" t="s">
        <v>731</v>
      </c>
      <c r="C424" s="195"/>
      <c r="D424" s="195"/>
      <c r="E424" s="235"/>
      <c r="F424" s="195"/>
      <c r="G424" s="231">
        <f t="shared" si="6"/>
        <v>0</v>
      </c>
      <c r="H424" s="232" t="s">
        <v>732</v>
      </c>
      <c r="I424" s="232" t="s">
        <v>97</v>
      </c>
      <c r="J424" s="232" t="s">
        <v>98</v>
      </c>
    </row>
    <row r="425" spans="1:10" ht="13.2" customHeight="1" x14ac:dyDescent="0.25">
      <c r="A425" s="262" t="s">
        <v>3471</v>
      </c>
      <c r="B425" s="194" t="s">
        <v>733</v>
      </c>
      <c r="C425" s="195"/>
      <c r="D425" s="195"/>
      <c r="E425" s="235"/>
      <c r="F425" s="195"/>
      <c r="G425" s="231">
        <f t="shared" si="6"/>
        <v>0</v>
      </c>
      <c r="H425" s="232" t="s">
        <v>734</v>
      </c>
      <c r="I425" s="232" t="s">
        <v>97</v>
      </c>
      <c r="J425" s="232" t="s">
        <v>98</v>
      </c>
    </row>
    <row r="426" spans="1:10" ht="13.2" customHeight="1" x14ac:dyDescent="0.25">
      <c r="A426" s="262" t="s">
        <v>3472</v>
      </c>
      <c r="B426" s="194" t="s">
        <v>735</v>
      </c>
      <c r="C426" s="195"/>
      <c r="D426" s="195"/>
      <c r="E426" s="235"/>
      <c r="F426" s="195"/>
      <c r="G426" s="231">
        <f t="shared" si="6"/>
        <v>0</v>
      </c>
      <c r="H426" s="232" t="s">
        <v>736</v>
      </c>
      <c r="I426" s="232" t="s">
        <v>97</v>
      </c>
      <c r="J426" s="232" t="s">
        <v>98</v>
      </c>
    </row>
    <row r="427" spans="1:10" ht="13.2" customHeight="1" x14ac:dyDescent="0.25">
      <c r="A427" s="262" t="s">
        <v>3473</v>
      </c>
      <c r="B427" s="194" t="s">
        <v>737</v>
      </c>
      <c r="C427" s="195"/>
      <c r="D427" s="195"/>
      <c r="E427" s="235"/>
      <c r="F427" s="195"/>
      <c r="G427" s="231">
        <f t="shared" si="6"/>
        <v>0</v>
      </c>
      <c r="H427" s="232" t="s">
        <v>738</v>
      </c>
      <c r="I427" s="232" t="s">
        <v>97</v>
      </c>
      <c r="J427" s="232" t="s">
        <v>98</v>
      </c>
    </row>
    <row r="428" spans="1:10" ht="13.2" customHeight="1" x14ac:dyDescent="0.25">
      <c r="A428" s="262" t="s">
        <v>3474</v>
      </c>
      <c r="B428" s="194" t="s">
        <v>739</v>
      </c>
      <c r="C428" s="195"/>
      <c r="D428" s="195"/>
      <c r="E428" s="235"/>
      <c r="F428" s="195"/>
      <c r="G428" s="231">
        <f t="shared" si="6"/>
        <v>0</v>
      </c>
      <c r="H428" s="232" t="s">
        <v>740</v>
      </c>
      <c r="I428" s="232" t="s">
        <v>97</v>
      </c>
      <c r="J428" s="232" t="s">
        <v>98</v>
      </c>
    </row>
    <row r="429" spans="1:10" ht="13.2" customHeight="1" x14ac:dyDescent="0.25">
      <c r="A429" s="262" t="s">
        <v>3475</v>
      </c>
      <c r="B429" s="194" t="s">
        <v>741</v>
      </c>
      <c r="C429" s="195"/>
      <c r="D429" s="195"/>
      <c r="E429" s="235"/>
      <c r="F429" s="195"/>
      <c r="G429" s="231">
        <f t="shared" si="6"/>
        <v>0</v>
      </c>
      <c r="H429" s="232" t="s">
        <v>742</v>
      </c>
      <c r="I429" s="232" t="s">
        <v>97</v>
      </c>
      <c r="J429" s="232" t="s">
        <v>98</v>
      </c>
    </row>
    <row r="430" spans="1:10" ht="13.2" customHeight="1" x14ac:dyDescent="0.25">
      <c r="A430" s="262" t="s">
        <v>3476</v>
      </c>
      <c r="B430" s="194" t="s">
        <v>743</v>
      </c>
      <c r="C430" s="195"/>
      <c r="D430" s="195"/>
      <c r="E430" s="235"/>
      <c r="F430" s="195"/>
      <c r="G430" s="231">
        <f t="shared" si="6"/>
        <v>0</v>
      </c>
      <c r="H430" s="232" t="s">
        <v>744</v>
      </c>
      <c r="I430" s="232" t="s">
        <v>97</v>
      </c>
      <c r="J430" s="232" t="s">
        <v>98</v>
      </c>
    </row>
    <row r="431" spans="1:10" ht="13.2" customHeight="1" x14ac:dyDescent="0.25">
      <c r="A431" s="262" t="s">
        <v>3477</v>
      </c>
      <c r="B431" s="194" t="s">
        <v>745</v>
      </c>
      <c r="C431" s="195"/>
      <c r="D431" s="195"/>
      <c r="E431" s="235"/>
      <c r="F431" s="195"/>
      <c r="G431" s="231">
        <f t="shared" si="6"/>
        <v>0</v>
      </c>
      <c r="H431" s="232" t="s">
        <v>746</v>
      </c>
      <c r="I431" s="232" t="s">
        <v>97</v>
      </c>
      <c r="J431" s="232" t="s">
        <v>98</v>
      </c>
    </row>
    <row r="432" spans="1:10" ht="13.2" customHeight="1" x14ac:dyDescent="0.25">
      <c r="A432" s="262" t="s">
        <v>3478</v>
      </c>
      <c r="B432" s="194" t="s">
        <v>747</v>
      </c>
      <c r="C432" s="195"/>
      <c r="D432" s="195"/>
      <c r="E432" s="235"/>
      <c r="F432" s="195"/>
      <c r="G432" s="231">
        <f t="shared" si="6"/>
        <v>0</v>
      </c>
      <c r="H432" s="232" t="s">
        <v>748</v>
      </c>
      <c r="I432" s="232" t="s">
        <v>97</v>
      </c>
      <c r="J432" s="232" t="s">
        <v>98</v>
      </c>
    </row>
    <row r="433" spans="1:10" ht="12" customHeight="1" x14ac:dyDescent="0.25">
      <c r="A433" s="262" t="s">
        <v>3479</v>
      </c>
      <c r="B433" s="194" t="s">
        <v>749</v>
      </c>
      <c r="C433" s="195"/>
      <c r="D433" s="195"/>
      <c r="E433" s="235"/>
      <c r="F433" s="195"/>
      <c r="G433" s="231">
        <f t="shared" si="6"/>
        <v>0</v>
      </c>
      <c r="H433" s="232" t="s">
        <v>750</v>
      </c>
      <c r="I433" s="232" t="s">
        <v>97</v>
      </c>
      <c r="J433" s="232" t="s">
        <v>98</v>
      </c>
    </row>
    <row r="434" spans="1:10" ht="13.2" customHeight="1" x14ac:dyDescent="0.25">
      <c r="A434" s="262" t="s">
        <v>3480</v>
      </c>
      <c r="B434" s="194" t="s">
        <v>751</v>
      </c>
      <c r="C434" s="195"/>
      <c r="D434" s="195"/>
      <c r="E434" s="235"/>
      <c r="F434" s="195"/>
      <c r="G434" s="231">
        <f t="shared" si="6"/>
        <v>0</v>
      </c>
      <c r="H434" s="232" t="s">
        <v>752</v>
      </c>
      <c r="I434" s="232" t="s">
        <v>97</v>
      </c>
      <c r="J434" s="232" t="s">
        <v>98</v>
      </c>
    </row>
    <row r="435" spans="1:10" ht="13.2" customHeight="1" x14ac:dyDescent="0.25">
      <c r="A435" s="262" t="s">
        <v>3558</v>
      </c>
      <c r="B435" s="194" t="s">
        <v>753</v>
      </c>
      <c r="C435" s="195"/>
      <c r="D435" s="195"/>
      <c r="E435" s="235"/>
      <c r="F435" s="195"/>
      <c r="G435" s="231">
        <f t="shared" si="6"/>
        <v>0</v>
      </c>
      <c r="H435" s="232" t="s">
        <v>754</v>
      </c>
      <c r="I435" s="232" t="s">
        <v>187</v>
      </c>
      <c r="J435" s="232" t="s">
        <v>188</v>
      </c>
    </row>
    <row r="436" spans="1:10" ht="13.2" customHeight="1" x14ac:dyDescent="0.25">
      <c r="A436" s="262" t="s">
        <v>3564</v>
      </c>
      <c r="B436" s="194" t="s">
        <v>755</v>
      </c>
      <c r="C436" s="195"/>
      <c r="D436" s="195"/>
      <c r="E436" s="235"/>
      <c r="F436" s="195"/>
      <c r="G436" s="231">
        <f t="shared" si="6"/>
        <v>0</v>
      </c>
      <c r="H436" s="232" t="s">
        <v>756</v>
      </c>
      <c r="I436" s="232" t="s">
        <v>191</v>
      </c>
      <c r="J436" s="232" t="s">
        <v>192</v>
      </c>
    </row>
    <row r="437" spans="1:10" ht="13.2" customHeight="1" x14ac:dyDescent="0.25">
      <c r="A437" s="262" t="s">
        <v>3592</v>
      </c>
      <c r="B437" s="194" t="s">
        <v>757</v>
      </c>
      <c r="C437" s="195"/>
      <c r="D437" s="195"/>
      <c r="E437" s="235"/>
      <c r="F437" s="195"/>
      <c r="G437" s="231">
        <f t="shared" si="6"/>
        <v>0</v>
      </c>
      <c r="H437" s="232" t="s">
        <v>758</v>
      </c>
      <c r="I437" s="232" t="s">
        <v>175</v>
      </c>
      <c r="J437" s="232" t="s">
        <v>176</v>
      </c>
    </row>
    <row r="438" spans="1:10" ht="13.2" customHeight="1" x14ac:dyDescent="0.25">
      <c r="A438" s="262" t="s">
        <v>3593</v>
      </c>
      <c r="B438" s="194" t="s">
        <v>759</v>
      </c>
      <c r="C438" s="195"/>
      <c r="D438" s="195"/>
      <c r="E438" s="235"/>
      <c r="F438" s="195"/>
      <c r="G438" s="231">
        <f t="shared" si="6"/>
        <v>0</v>
      </c>
      <c r="H438" s="232" t="s">
        <v>760</v>
      </c>
      <c r="I438" s="232" t="s">
        <v>175</v>
      </c>
      <c r="J438" s="232" t="s">
        <v>176</v>
      </c>
    </row>
    <row r="439" spans="1:10" ht="13.2" customHeight="1" x14ac:dyDescent="0.25">
      <c r="A439" s="262" t="s">
        <v>3594</v>
      </c>
      <c r="B439" s="194" t="s">
        <v>761</v>
      </c>
      <c r="C439" s="195"/>
      <c r="D439" s="195"/>
      <c r="E439" s="235"/>
      <c r="F439" s="195"/>
      <c r="G439" s="231">
        <f t="shared" si="6"/>
        <v>0</v>
      </c>
      <c r="H439" s="232" t="s">
        <v>762</v>
      </c>
      <c r="I439" s="232" t="s">
        <v>175</v>
      </c>
      <c r="J439" s="232" t="s">
        <v>176</v>
      </c>
    </row>
    <row r="440" spans="1:10" ht="13.2" customHeight="1" x14ac:dyDescent="0.25">
      <c r="A440" s="262" t="s">
        <v>3481</v>
      </c>
      <c r="B440" s="194" t="s">
        <v>763</v>
      </c>
      <c r="C440" s="195"/>
      <c r="D440" s="195"/>
      <c r="E440" s="235"/>
      <c r="F440" s="195"/>
      <c r="G440" s="231">
        <f t="shared" si="6"/>
        <v>0</v>
      </c>
      <c r="H440" s="232" t="s">
        <v>764</v>
      </c>
      <c r="I440" s="232" t="s">
        <v>97</v>
      </c>
      <c r="J440" s="232" t="s">
        <v>98</v>
      </c>
    </row>
    <row r="441" spans="1:10" ht="13.2" customHeight="1" x14ac:dyDescent="0.25">
      <c r="A441" s="262" t="s">
        <v>3482</v>
      </c>
      <c r="B441" s="194" t="s">
        <v>765</v>
      </c>
      <c r="C441" s="195"/>
      <c r="D441" s="195"/>
      <c r="E441" s="235"/>
      <c r="F441" s="195"/>
      <c r="G441" s="231">
        <f t="shared" si="6"/>
        <v>0</v>
      </c>
      <c r="H441" s="232" t="s">
        <v>766</v>
      </c>
      <c r="I441" s="232" t="s">
        <v>97</v>
      </c>
      <c r="J441" s="232" t="s">
        <v>98</v>
      </c>
    </row>
    <row r="442" spans="1:10" ht="13.2" customHeight="1" x14ac:dyDescent="0.25">
      <c r="A442" s="262" t="s">
        <v>3483</v>
      </c>
      <c r="B442" s="194" t="s">
        <v>767</v>
      </c>
      <c r="C442" s="195"/>
      <c r="D442" s="195"/>
      <c r="E442" s="235"/>
      <c r="F442" s="195"/>
      <c r="G442" s="231">
        <f t="shared" si="6"/>
        <v>0</v>
      </c>
      <c r="H442" s="232" t="s">
        <v>768</v>
      </c>
      <c r="I442" s="232" t="s">
        <v>97</v>
      </c>
      <c r="J442" s="232" t="s">
        <v>98</v>
      </c>
    </row>
    <row r="443" spans="1:10" ht="13.2" customHeight="1" x14ac:dyDescent="0.25">
      <c r="A443" s="262" t="s">
        <v>3484</v>
      </c>
      <c r="B443" s="194" t="s">
        <v>769</v>
      </c>
      <c r="C443" s="195"/>
      <c r="D443" s="195"/>
      <c r="E443" s="235"/>
      <c r="F443" s="195"/>
      <c r="G443" s="231">
        <f t="shared" si="6"/>
        <v>0</v>
      </c>
      <c r="H443" s="232" t="s">
        <v>770</v>
      </c>
      <c r="I443" s="232" t="s">
        <v>97</v>
      </c>
      <c r="J443" s="232" t="s">
        <v>98</v>
      </c>
    </row>
    <row r="444" spans="1:10" ht="13.2" customHeight="1" x14ac:dyDescent="0.25">
      <c r="A444" s="262" t="s">
        <v>3485</v>
      </c>
      <c r="B444" s="194" t="s">
        <v>771</v>
      </c>
      <c r="C444" s="195"/>
      <c r="D444" s="195"/>
      <c r="E444" s="235"/>
      <c r="F444" s="195"/>
      <c r="G444" s="231">
        <f t="shared" si="6"/>
        <v>0</v>
      </c>
      <c r="H444" s="232" t="s">
        <v>772</v>
      </c>
      <c r="I444" s="232" t="s">
        <v>97</v>
      </c>
      <c r="J444" s="232" t="s">
        <v>98</v>
      </c>
    </row>
    <row r="445" spans="1:10" ht="13.2" customHeight="1" x14ac:dyDescent="0.25">
      <c r="A445" s="262" t="s">
        <v>3486</v>
      </c>
      <c r="B445" s="194" t="s">
        <v>773</v>
      </c>
      <c r="C445" s="195"/>
      <c r="D445" s="195"/>
      <c r="E445" s="235"/>
      <c r="F445" s="195"/>
      <c r="G445" s="231">
        <f t="shared" si="6"/>
        <v>0</v>
      </c>
      <c r="H445" s="232" t="s">
        <v>774</v>
      </c>
      <c r="I445" s="232" t="s">
        <v>97</v>
      </c>
      <c r="J445" s="232" t="s">
        <v>98</v>
      </c>
    </row>
    <row r="446" spans="1:10" ht="13.2" customHeight="1" x14ac:dyDescent="0.25">
      <c r="A446" s="262" t="s">
        <v>3487</v>
      </c>
      <c r="B446" s="194" t="s">
        <v>775</v>
      </c>
      <c r="C446" s="195"/>
      <c r="D446" s="195"/>
      <c r="E446" s="235"/>
      <c r="F446" s="195"/>
      <c r="G446" s="231">
        <f t="shared" si="6"/>
        <v>0</v>
      </c>
      <c r="H446" s="232" t="s">
        <v>776</v>
      </c>
      <c r="I446" s="232" t="s">
        <v>97</v>
      </c>
      <c r="J446" s="232" t="s">
        <v>98</v>
      </c>
    </row>
    <row r="447" spans="1:10" ht="13.2" customHeight="1" x14ac:dyDescent="0.25">
      <c r="A447" s="262" t="s">
        <v>3488</v>
      </c>
      <c r="B447" s="194" t="s">
        <v>777</v>
      </c>
      <c r="C447" s="195"/>
      <c r="D447" s="195"/>
      <c r="E447" s="235"/>
      <c r="F447" s="195"/>
      <c r="G447" s="231">
        <f t="shared" si="6"/>
        <v>0</v>
      </c>
      <c r="H447" s="232" t="s">
        <v>778</v>
      </c>
      <c r="I447" s="232" t="s">
        <v>97</v>
      </c>
      <c r="J447" s="232" t="s">
        <v>98</v>
      </c>
    </row>
    <row r="448" spans="1:10" ht="13.2" customHeight="1" x14ac:dyDescent="0.25">
      <c r="A448" s="262" t="s">
        <v>3489</v>
      </c>
      <c r="B448" s="194" t="s">
        <v>779</v>
      </c>
      <c r="C448" s="195"/>
      <c r="D448" s="195"/>
      <c r="E448" s="235"/>
      <c r="F448" s="195"/>
      <c r="G448" s="231">
        <f t="shared" si="6"/>
        <v>0</v>
      </c>
      <c r="H448" s="232" t="s">
        <v>780</v>
      </c>
      <c r="I448" s="232" t="s">
        <v>97</v>
      </c>
      <c r="J448" s="232" t="s">
        <v>98</v>
      </c>
    </row>
    <row r="449" spans="1:10" ht="13.2" customHeight="1" x14ac:dyDescent="0.25">
      <c r="A449" s="262" t="s">
        <v>3490</v>
      </c>
      <c r="B449" s="194" t="s">
        <v>781</v>
      </c>
      <c r="C449" s="195"/>
      <c r="D449" s="195"/>
      <c r="E449" s="235"/>
      <c r="F449" s="195"/>
      <c r="G449" s="231">
        <f t="shared" si="6"/>
        <v>0</v>
      </c>
      <c r="H449" s="232" t="s">
        <v>782</v>
      </c>
      <c r="I449" s="232" t="s">
        <v>97</v>
      </c>
      <c r="J449" s="232" t="s">
        <v>98</v>
      </c>
    </row>
    <row r="450" spans="1:10" ht="13.2" customHeight="1" x14ac:dyDescent="0.25">
      <c r="A450" s="262" t="s">
        <v>3491</v>
      </c>
      <c r="B450" s="194" t="s">
        <v>783</v>
      </c>
      <c r="C450" s="195"/>
      <c r="D450" s="195"/>
      <c r="E450" s="235"/>
      <c r="F450" s="195"/>
      <c r="G450" s="231">
        <f t="shared" si="6"/>
        <v>0</v>
      </c>
      <c r="H450" s="232" t="s">
        <v>784</v>
      </c>
      <c r="I450" s="232" t="s">
        <v>97</v>
      </c>
      <c r="J450" s="232" t="s">
        <v>98</v>
      </c>
    </row>
    <row r="451" spans="1:10" ht="13.2" customHeight="1" x14ac:dyDescent="0.25">
      <c r="A451" s="262" t="s">
        <v>3492</v>
      </c>
      <c r="B451" s="194" t="s">
        <v>785</v>
      </c>
      <c r="C451" s="195"/>
      <c r="D451" s="195"/>
      <c r="E451" s="235"/>
      <c r="F451" s="195"/>
      <c r="G451" s="231">
        <f t="shared" si="6"/>
        <v>0</v>
      </c>
      <c r="H451" s="232" t="s">
        <v>786</v>
      </c>
      <c r="I451" s="232" t="s">
        <v>97</v>
      </c>
      <c r="J451" s="232" t="s">
        <v>98</v>
      </c>
    </row>
    <row r="452" spans="1:10" ht="13.2" customHeight="1" x14ac:dyDescent="0.25">
      <c r="A452" s="262" t="s">
        <v>3493</v>
      </c>
      <c r="B452" s="194" t="s">
        <v>787</v>
      </c>
      <c r="C452" s="195"/>
      <c r="D452" s="195"/>
      <c r="E452" s="235"/>
      <c r="F452" s="195"/>
      <c r="G452" s="231">
        <f t="shared" si="6"/>
        <v>0</v>
      </c>
      <c r="H452" s="232" t="s">
        <v>788</v>
      </c>
      <c r="I452" s="232" t="s">
        <v>97</v>
      </c>
      <c r="J452" s="232" t="s">
        <v>98</v>
      </c>
    </row>
    <row r="453" spans="1:10" ht="13.2" customHeight="1" x14ac:dyDescent="0.25">
      <c r="A453" s="262" t="s">
        <v>3494</v>
      </c>
      <c r="B453" s="194" t="s">
        <v>789</v>
      </c>
      <c r="C453" s="195"/>
      <c r="D453" s="195"/>
      <c r="E453" s="235"/>
      <c r="F453" s="195"/>
      <c r="G453" s="231">
        <f t="shared" ref="G453:G516" si="7">+C453-D453+E453+F453</f>
        <v>0</v>
      </c>
      <c r="H453" s="232" t="s">
        <v>790</v>
      </c>
      <c r="I453" s="232" t="s">
        <v>97</v>
      </c>
      <c r="J453" s="232" t="s">
        <v>98</v>
      </c>
    </row>
    <row r="454" spans="1:10" ht="13.2" customHeight="1" x14ac:dyDescent="0.25">
      <c r="A454" s="262" t="s">
        <v>3495</v>
      </c>
      <c r="B454" s="194" t="s">
        <v>791</v>
      </c>
      <c r="C454" s="195"/>
      <c r="D454" s="195"/>
      <c r="E454" s="235"/>
      <c r="F454" s="195"/>
      <c r="G454" s="231">
        <f t="shared" si="7"/>
        <v>0</v>
      </c>
      <c r="H454" s="232" t="s">
        <v>792</v>
      </c>
      <c r="I454" s="232" t="s">
        <v>97</v>
      </c>
      <c r="J454" s="232" t="s">
        <v>98</v>
      </c>
    </row>
    <row r="455" spans="1:10" ht="13.2" customHeight="1" x14ac:dyDescent="0.25">
      <c r="A455" s="262" t="s">
        <v>3496</v>
      </c>
      <c r="B455" s="194" t="s">
        <v>793</v>
      </c>
      <c r="C455" s="195"/>
      <c r="D455" s="195"/>
      <c r="E455" s="235"/>
      <c r="F455" s="195"/>
      <c r="G455" s="231">
        <f t="shared" si="7"/>
        <v>0</v>
      </c>
      <c r="H455" s="232" t="s">
        <v>794</v>
      </c>
      <c r="I455" s="232" t="s">
        <v>97</v>
      </c>
      <c r="J455" s="232" t="s">
        <v>98</v>
      </c>
    </row>
    <row r="456" spans="1:10" ht="13.2" customHeight="1" x14ac:dyDescent="0.25">
      <c r="A456" s="262" t="s">
        <v>3497</v>
      </c>
      <c r="B456" s="194" t="s">
        <v>795</v>
      </c>
      <c r="C456" s="195"/>
      <c r="D456" s="195"/>
      <c r="E456" s="235"/>
      <c r="F456" s="195"/>
      <c r="G456" s="231">
        <f t="shared" si="7"/>
        <v>0</v>
      </c>
      <c r="H456" s="232" t="s">
        <v>796</v>
      </c>
      <c r="I456" s="232" t="s">
        <v>97</v>
      </c>
      <c r="J456" s="232" t="s">
        <v>98</v>
      </c>
    </row>
    <row r="457" spans="1:10" ht="13.2" customHeight="1" x14ac:dyDescent="0.25">
      <c r="A457" s="262" t="s">
        <v>3498</v>
      </c>
      <c r="B457" s="194" t="s">
        <v>797</v>
      </c>
      <c r="C457" s="195"/>
      <c r="D457" s="195"/>
      <c r="E457" s="235"/>
      <c r="F457" s="195"/>
      <c r="G457" s="231">
        <f t="shared" si="7"/>
        <v>0</v>
      </c>
      <c r="H457" s="232" t="s">
        <v>798</v>
      </c>
      <c r="I457" s="232" t="s">
        <v>97</v>
      </c>
      <c r="J457" s="232" t="s">
        <v>98</v>
      </c>
    </row>
    <row r="458" spans="1:10" ht="13.2" customHeight="1" x14ac:dyDescent="0.25">
      <c r="A458" s="262" t="s">
        <v>3499</v>
      </c>
      <c r="B458" s="194" t="s">
        <v>799</v>
      </c>
      <c r="C458" s="195"/>
      <c r="D458" s="195"/>
      <c r="E458" s="235"/>
      <c r="F458" s="195"/>
      <c r="G458" s="231">
        <f t="shared" si="7"/>
        <v>0</v>
      </c>
      <c r="H458" s="232" t="s">
        <v>800</v>
      </c>
      <c r="I458" s="232" t="s">
        <v>97</v>
      </c>
      <c r="J458" s="232" t="s">
        <v>98</v>
      </c>
    </row>
    <row r="459" spans="1:10" ht="13.2" customHeight="1" x14ac:dyDescent="0.25">
      <c r="A459" s="262" t="s">
        <v>3500</v>
      </c>
      <c r="B459" s="194" t="s">
        <v>801</v>
      </c>
      <c r="C459" s="195"/>
      <c r="D459" s="195"/>
      <c r="E459" s="235"/>
      <c r="F459" s="195"/>
      <c r="G459" s="231">
        <f t="shared" si="7"/>
        <v>0</v>
      </c>
      <c r="H459" s="232" t="s">
        <v>802</v>
      </c>
      <c r="I459" s="232" t="s">
        <v>97</v>
      </c>
      <c r="J459" s="232" t="s">
        <v>98</v>
      </c>
    </row>
    <row r="460" spans="1:10" ht="13.2" customHeight="1" x14ac:dyDescent="0.25">
      <c r="A460" s="262" t="s">
        <v>3501</v>
      </c>
      <c r="B460" s="194" t="s">
        <v>803</v>
      </c>
      <c r="C460" s="195"/>
      <c r="D460" s="195"/>
      <c r="E460" s="235"/>
      <c r="F460" s="195"/>
      <c r="G460" s="231">
        <f t="shared" si="7"/>
        <v>0</v>
      </c>
      <c r="H460" s="232" t="s">
        <v>804</v>
      </c>
      <c r="I460" s="232" t="s">
        <v>97</v>
      </c>
      <c r="J460" s="232" t="s">
        <v>98</v>
      </c>
    </row>
    <row r="461" spans="1:10" ht="13.2" customHeight="1" x14ac:dyDescent="0.25">
      <c r="A461" s="262" t="s">
        <v>3502</v>
      </c>
      <c r="B461" s="194" t="s">
        <v>805</v>
      </c>
      <c r="C461" s="195"/>
      <c r="D461" s="195"/>
      <c r="E461" s="235"/>
      <c r="F461" s="195"/>
      <c r="G461" s="231">
        <f t="shared" si="7"/>
        <v>0</v>
      </c>
      <c r="H461" s="232" t="s">
        <v>806</v>
      </c>
      <c r="I461" s="232" t="s">
        <v>97</v>
      </c>
      <c r="J461" s="232" t="s">
        <v>98</v>
      </c>
    </row>
    <row r="462" spans="1:10" ht="13.2" customHeight="1" x14ac:dyDescent="0.25">
      <c r="A462" s="262" t="s">
        <v>3503</v>
      </c>
      <c r="B462" s="194" t="s">
        <v>807</v>
      </c>
      <c r="C462" s="195"/>
      <c r="D462" s="195"/>
      <c r="E462" s="235"/>
      <c r="F462" s="195"/>
      <c r="G462" s="231">
        <f t="shared" si="7"/>
        <v>0</v>
      </c>
      <c r="H462" s="232" t="s">
        <v>808</v>
      </c>
      <c r="I462" s="232" t="s">
        <v>97</v>
      </c>
      <c r="J462" s="232" t="s">
        <v>98</v>
      </c>
    </row>
    <row r="463" spans="1:10" ht="13.2" customHeight="1" x14ac:dyDescent="0.25">
      <c r="A463" s="262" t="s">
        <v>3504</v>
      </c>
      <c r="B463" s="194" t="s">
        <v>809</v>
      </c>
      <c r="C463" s="195"/>
      <c r="D463" s="195"/>
      <c r="E463" s="235"/>
      <c r="F463" s="195"/>
      <c r="G463" s="231">
        <f t="shared" si="7"/>
        <v>0</v>
      </c>
      <c r="H463" s="232" t="s">
        <v>810</v>
      </c>
      <c r="I463" s="232" t="s">
        <v>97</v>
      </c>
      <c r="J463" s="232" t="s">
        <v>98</v>
      </c>
    </row>
    <row r="464" spans="1:10" ht="13.2" customHeight="1" x14ac:dyDescent="0.25">
      <c r="A464" s="262" t="s">
        <v>3505</v>
      </c>
      <c r="B464" s="194" t="s">
        <v>811</v>
      </c>
      <c r="C464" s="195"/>
      <c r="D464" s="195"/>
      <c r="E464" s="235"/>
      <c r="F464" s="195"/>
      <c r="G464" s="231">
        <f t="shared" si="7"/>
        <v>0</v>
      </c>
      <c r="H464" s="232" t="s">
        <v>812</v>
      </c>
      <c r="I464" s="232" t="s">
        <v>97</v>
      </c>
      <c r="J464" s="232" t="s">
        <v>98</v>
      </c>
    </row>
    <row r="465" spans="1:10" ht="13.2" customHeight="1" x14ac:dyDescent="0.25">
      <c r="A465" s="262" t="s">
        <v>3506</v>
      </c>
      <c r="B465" s="194" t="s">
        <v>813</v>
      </c>
      <c r="C465" s="195"/>
      <c r="D465" s="195"/>
      <c r="E465" s="235"/>
      <c r="F465" s="195"/>
      <c r="G465" s="231">
        <f t="shared" si="7"/>
        <v>0</v>
      </c>
      <c r="H465" s="232" t="s">
        <v>814</v>
      </c>
      <c r="I465" s="232" t="s">
        <v>97</v>
      </c>
      <c r="J465" s="232" t="s">
        <v>98</v>
      </c>
    </row>
    <row r="466" spans="1:10" ht="13.2" customHeight="1" x14ac:dyDescent="0.25">
      <c r="A466" s="262" t="s">
        <v>3507</v>
      </c>
      <c r="B466" s="194" t="s">
        <v>815</v>
      </c>
      <c r="C466" s="195"/>
      <c r="D466" s="195"/>
      <c r="E466" s="235"/>
      <c r="F466" s="195"/>
      <c r="G466" s="231">
        <f t="shared" si="7"/>
        <v>0</v>
      </c>
      <c r="H466" s="232" t="s">
        <v>816</v>
      </c>
      <c r="I466" s="232" t="s">
        <v>97</v>
      </c>
      <c r="J466" s="232" t="s">
        <v>98</v>
      </c>
    </row>
    <row r="467" spans="1:10" ht="13.2" customHeight="1" x14ac:dyDescent="0.25">
      <c r="A467" s="262" t="s">
        <v>3508</v>
      </c>
      <c r="B467" s="194" t="s">
        <v>817</v>
      </c>
      <c r="C467" s="195"/>
      <c r="D467" s="195"/>
      <c r="E467" s="235"/>
      <c r="F467" s="195"/>
      <c r="G467" s="231">
        <f t="shared" si="7"/>
        <v>0</v>
      </c>
      <c r="H467" s="232" t="s">
        <v>818</v>
      </c>
      <c r="I467" s="232" t="s">
        <v>97</v>
      </c>
      <c r="J467" s="232" t="s">
        <v>98</v>
      </c>
    </row>
    <row r="468" spans="1:10" ht="13.2" customHeight="1" x14ac:dyDescent="0.25">
      <c r="A468" s="262" t="s">
        <v>3509</v>
      </c>
      <c r="B468" s="194" t="s">
        <v>819</v>
      </c>
      <c r="C468" s="195"/>
      <c r="D468" s="195"/>
      <c r="E468" s="235"/>
      <c r="F468" s="195"/>
      <c r="G468" s="231">
        <f t="shared" si="7"/>
        <v>0</v>
      </c>
      <c r="H468" s="232" t="s">
        <v>820</v>
      </c>
      <c r="I468" s="232" t="s">
        <v>97</v>
      </c>
      <c r="J468" s="232" t="s">
        <v>98</v>
      </c>
    </row>
    <row r="469" spans="1:10" ht="13.2" customHeight="1" x14ac:dyDescent="0.25">
      <c r="A469" s="262" t="s">
        <v>3510</v>
      </c>
      <c r="B469" s="194" t="s">
        <v>821</v>
      </c>
      <c r="C469" s="195"/>
      <c r="D469" s="195"/>
      <c r="E469" s="235"/>
      <c r="F469" s="195"/>
      <c r="G469" s="231">
        <f t="shared" si="7"/>
        <v>0</v>
      </c>
      <c r="H469" s="232" t="s">
        <v>822</v>
      </c>
      <c r="I469" s="232" t="s">
        <v>97</v>
      </c>
      <c r="J469" s="232" t="s">
        <v>98</v>
      </c>
    </row>
    <row r="470" spans="1:10" ht="13.2" customHeight="1" x14ac:dyDescent="0.25">
      <c r="A470" s="262" t="s">
        <v>3511</v>
      </c>
      <c r="B470" s="194" t="s">
        <v>823</v>
      </c>
      <c r="C470" s="195"/>
      <c r="D470" s="195"/>
      <c r="E470" s="235"/>
      <c r="F470" s="195"/>
      <c r="G470" s="231">
        <f t="shared" si="7"/>
        <v>0</v>
      </c>
      <c r="H470" s="232" t="s">
        <v>824</v>
      </c>
      <c r="I470" s="232" t="s">
        <v>97</v>
      </c>
      <c r="J470" s="232" t="s">
        <v>98</v>
      </c>
    </row>
    <row r="471" spans="1:10" ht="13.2" customHeight="1" x14ac:dyDescent="0.25">
      <c r="A471" s="262" t="s">
        <v>3512</v>
      </c>
      <c r="B471" s="194" t="s">
        <v>825</v>
      </c>
      <c r="C471" s="195"/>
      <c r="D471" s="195"/>
      <c r="E471" s="235"/>
      <c r="F471" s="195"/>
      <c r="G471" s="231">
        <f t="shared" si="7"/>
        <v>0</v>
      </c>
      <c r="H471" s="232" t="s">
        <v>826</v>
      </c>
      <c r="I471" s="232" t="s">
        <v>97</v>
      </c>
      <c r="J471" s="232" t="s">
        <v>98</v>
      </c>
    </row>
    <row r="472" spans="1:10" ht="13.2" customHeight="1" x14ac:dyDescent="0.25">
      <c r="A472" s="262" t="s">
        <v>3513</v>
      </c>
      <c r="B472" s="194" t="s">
        <v>827</v>
      </c>
      <c r="C472" s="195"/>
      <c r="D472" s="195"/>
      <c r="E472" s="235"/>
      <c r="F472" s="195"/>
      <c r="G472" s="231">
        <f t="shared" si="7"/>
        <v>0</v>
      </c>
      <c r="H472" s="232" t="s">
        <v>828</v>
      </c>
      <c r="I472" s="232" t="s">
        <v>97</v>
      </c>
      <c r="J472" s="232" t="s">
        <v>98</v>
      </c>
    </row>
    <row r="473" spans="1:10" ht="13.2" customHeight="1" x14ac:dyDescent="0.25">
      <c r="A473" s="262" t="s">
        <v>3514</v>
      </c>
      <c r="B473" s="194" t="s">
        <v>829</v>
      </c>
      <c r="C473" s="195"/>
      <c r="D473" s="195"/>
      <c r="E473" s="235"/>
      <c r="F473" s="195"/>
      <c r="G473" s="231">
        <f t="shared" si="7"/>
        <v>0</v>
      </c>
      <c r="H473" s="232" t="s">
        <v>830</v>
      </c>
      <c r="I473" s="232" t="s">
        <v>97</v>
      </c>
      <c r="J473" s="232" t="s">
        <v>98</v>
      </c>
    </row>
    <row r="474" spans="1:10" ht="13.2" customHeight="1" x14ac:dyDescent="0.25">
      <c r="A474" s="262" t="s">
        <v>3515</v>
      </c>
      <c r="B474" s="194" t="s">
        <v>831</v>
      </c>
      <c r="C474" s="195"/>
      <c r="D474" s="195"/>
      <c r="E474" s="235"/>
      <c r="F474" s="195"/>
      <c r="G474" s="231">
        <f t="shared" si="7"/>
        <v>0</v>
      </c>
      <c r="H474" s="232" t="s">
        <v>832</v>
      </c>
      <c r="I474" s="232" t="s">
        <v>97</v>
      </c>
      <c r="J474" s="232" t="s">
        <v>98</v>
      </c>
    </row>
    <row r="475" spans="1:10" ht="13.2" customHeight="1" x14ac:dyDescent="0.25">
      <c r="A475" s="262" t="s">
        <v>3516</v>
      </c>
      <c r="B475" s="194" t="s">
        <v>833</v>
      </c>
      <c r="C475" s="195"/>
      <c r="D475" s="195"/>
      <c r="E475" s="235"/>
      <c r="F475" s="195"/>
      <c r="G475" s="231">
        <f t="shared" si="7"/>
        <v>0</v>
      </c>
      <c r="H475" s="232" t="s">
        <v>834</v>
      </c>
      <c r="I475" s="232" t="s">
        <v>97</v>
      </c>
      <c r="J475" s="232" t="s">
        <v>98</v>
      </c>
    </row>
    <row r="476" spans="1:10" ht="13.2" customHeight="1" x14ac:dyDescent="0.25">
      <c r="A476" s="262" t="s">
        <v>3517</v>
      </c>
      <c r="B476" s="194" t="s">
        <v>835</v>
      </c>
      <c r="C476" s="195"/>
      <c r="D476" s="195"/>
      <c r="E476" s="235"/>
      <c r="F476" s="195"/>
      <c r="G476" s="231">
        <f t="shared" si="7"/>
        <v>0</v>
      </c>
      <c r="H476" s="232" t="s">
        <v>836</v>
      </c>
      <c r="I476" s="232" t="s">
        <v>97</v>
      </c>
      <c r="J476" s="232" t="s">
        <v>98</v>
      </c>
    </row>
    <row r="477" spans="1:10" ht="13.2" customHeight="1" x14ac:dyDescent="0.25">
      <c r="A477" s="262" t="s">
        <v>3559</v>
      </c>
      <c r="B477" s="194" t="s">
        <v>837</v>
      </c>
      <c r="C477" s="195"/>
      <c r="D477" s="195"/>
      <c r="E477" s="235"/>
      <c r="F477" s="195"/>
      <c r="G477" s="231">
        <f t="shared" si="7"/>
        <v>0</v>
      </c>
      <c r="H477" s="232" t="s">
        <v>838</v>
      </c>
      <c r="I477" s="232" t="s">
        <v>187</v>
      </c>
      <c r="J477" s="232" t="s">
        <v>188</v>
      </c>
    </row>
    <row r="478" spans="1:10" ht="13.2" customHeight="1" x14ac:dyDescent="0.25">
      <c r="A478" s="262" t="s">
        <v>3565</v>
      </c>
      <c r="B478" s="194" t="s">
        <v>839</v>
      </c>
      <c r="C478" s="195"/>
      <c r="D478" s="195"/>
      <c r="E478" s="235"/>
      <c r="F478" s="195"/>
      <c r="G478" s="231">
        <f t="shared" si="7"/>
        <v>0</v>
      </c>
      <c r="H478" s="232" t="s">
        <v>840</v>
      </c>
      <c r="I478" s="232" t="s">
        <v>191</v>
      </c>
      <c r="J478" s="232" t="s">
        <v>192</v>
      </c>
    </row>
    <row r="479" spans="1:10" ht="13.2" customHeight="1" x14ac:dyDescent="0.25">
      <c r="A479" s="262" t="s">
        <v>3595</v>
      </c>
      <c r="B479" s="194" t="s">
        <v>841</v>
      </c>
      <c r="C479" s="195"/>
      <c r="D479" s="195"/>
      <c r="E479" s="235"/>
      <c r="F479" s="195"/>
      <c r="G479" s="231">
        <f t="shared" si="7"/>
        <v>0</v>
      </c>
      <c r="H479" s="232" t="s">
        <v>842</v>
      </c>
      <c r="I479" s="232" t="s">
        <v>175</v>
      </c>
      <c r="J479" s="232" t="s">
        <v>176</v>
      </c>
    </row>
    <row r="480" spans="1:10" ht="13.2" customHeight="1" x14ac:dyDescent="0.25">
      <c r="A480" s="262" t="s">
        <v>3596</v>
      </c>
      <c r="B480" s="194" t="s">
        <v>843</v>
      </c>
      <c r="C480" s="195"/>
      <c r="D480" s="195"/>
      <c r="E480" s="235"/>
      <c r="F480" s="195"/>
      <c r="G480" s="231">
        <f t="shared" si="7"/>
        <v>0</v>
      </c>
      <c r="H480" s="232" t="s">
        <v>844</v>
      </c>
      <c r="I480" s="232" t="s">
        <v>175</v>
      </c>
      <c r="J480" s="232" t="s">
        <v>176</v>
      </c>
    </row>
    <row r="481" spans="1:10" ht="13.2" customHeight="1" x14ac:dyDescent="0.25">
      <c r="A481" s="262" t="s">
        <v>3597</v>
      </c>
      <c r="B481" s="194" t="s">
        <v>845</v>
      </c>
      <c r="C481" s="195"/>
      <c r="D481" s="195"/>
      <c r="E481" s="235"/>
      <c r="F481" s="195"/>
      <c r="G481" s="231">
        <f t="shared" si="7"/>
        <v>0</v>
      </c>
      <c r="H481" s="232" t="s">
        <v>846</v>
      </c>
      <c r="I481" s="232" t="s">
        <v>175</v>
      </c>
      <c r="J481" s="232" t="s">
        <v>176</v>
      </c>
    </row>
    <row r="482" spans="1:10" ht="13.2" customHeight="1" x14ac:dyDescent="0.25">
      <c r="A482" s="262" t="s">
        <v>3518</v>
      </c>
      <c r="B482" s="194" t="s">
        <v>847</v>
      </c>
      <c r="C482" s="195"/>
      <c r="D482" s="195"/>
      <c r="E482" s="235"/>
      <c r="F482" s="195"/>
      <c r="G482" s="231">
        <f t="shared" si="7"/>
        <v>0</v>
      </c>
      <c r="H482" s="232" t="s">
        <v>848</v>
      </c>
      <c r="I482" s="232" t="s">
        <v>97</v>
      </c>
      <c r="J482" s="232" t="s">
        <v>98</v>
      </c>
    </row>
    <row r="483" spans="1:10" ht="13.2" customHeight="1" x14ac:dyDescent="0.25">
      <c r="A483" s="262" t="s">
        <v>3519</v>
      </c>
      <c r="B483" s="194" t="s">
        <v>849</v>
      </c>
      <c r="C483" s="195"/>
      <c r="D483" s="195"/>
      <c r="E483" s="235"/>
      <c r="F483" s="195"/>
      <c r="G483" s="231">
        <f t="shared" si="7"/>
        <v>0</v>
      </c>
      <c r="H483" s="232" t="s">
        <v>850</v>
      </c>
      <c r="I483" s="232" t="s">
        <v>97</v>
      </c>
      <c r="J483" s="232" t="s">
        <v>98</v>
      </c>
    </row>
    <row r="484" spans="1:10" ht="13.2" customHeight="1" x14ac:dyDescent="0.25">
      <c r="A484" s="262" t="s">
        <v>3520</v>
      </c>
      <c r="B484" s="194" t="s">
        <v>851</v>
      </c>
      <c r="C484" s="195"/>
      <c r="D484" s="195"/>
      <c r="E484" s="235"/>
      <c r="F484" s="195"/>
      <c r="G484" s="231">
        <f t="shared" si="7"/>
        <v>0</v>
      </c>
      <c r="H484" s="232" t="s">
        <v>852</v>
      </c>
      <c r="I484" s="232" t="s">
        <v>97</v>
      </c>
      <c r="J484" s="232" t="s">
        <v>98</v>
      </c>
    </row>
    <row r="485" spans="1:10" ht="13.2" customHeight="1" x14ac:dyDescent="0.25">
      <c r="A485" s="262" t="s">
        <v>3521</v>
      </c>
      <c r="B485" s="194" t="s">
        <v>853</v>
      </c>
      <c r="C485" s="195"/>
      <c r="D485" s="195"/>
      <c r="E485" s="235"/>
      <c r="F485" s="195"/>
      <c r="G485" s="231">
        <f t="shared" si="7"/>
        <v>0</v>
      </c>
      <c r="H485" s="232" t="s">
        <v>854</v>
      </c>
      <c r="I485" s="232" t="s">
        <v>97</v>
      </c>
      <c r="J485" s="232" t="s">
        <v>98</v>
      </c>
    </row>
    <row r="486" spans="1:10" ht="13.2" customHeight="1" x14ac:dyDescent="0.25">
      <c r="A486" s="262" t="s">
        <v>3522</v>
      </c>
      <c r="B486" s="194" t="s">
        <v>855</v>
      </c>
      <c r="C486" s="195"/>
      <c r="D486" s="195"/>
      <c r="E486" s="235"/>
      <c r="F486" s="195"/>
      <c r="G486" s="231">
        <f t="shared" si="7"/>
        <v>0</v>
      </c>
      <c r="H486" s="232" t="s">
        <v>856</v>
      </c>
      <c r="I486" s="232" t="s">
        <v>97</v>
      </c>
      <c r="J486" s="232" t="s">
        <v>98</v>
      </c>
    </row>
    <row r="487" spans="1:10" ht="13.2" customHeight="1" x14ac:dyDescent="0.25">
      <c r="A487" s="262" t="s">
        <v>3523</v>
      </c>
      <c r="B487" s="194" t="s">
        <v>857</v>
      </c>
      <c r="C487" s="195"/>
      <c r="D487" s="195"/>
      <c r="E487" s="235"/>
      <c r="F487" s="195"/>
      <c r="G487" s="231">
        <f t="shared" si="7"/>
        <v>0</v>
      </c>
      <c r="H487" s="232" t="s">
        <v>858</v>
      </c>
      <c r="I487" s="232" t="s">
        <v>97</v>
      </c>
      <c r="J487" s="232" t="s">
        <v>98</v>
      </c>
    </row>
    <row r="488" spans="1:10" ht="13.2" customHeight="1" x14ac:dyDescent="0.25">
      <c r="A488" s="262" t="s">
        <v>3524</v>
      </c>
      <c r="B488" s="194" t="s">
        <v>859</v>
      </c>
      <c r="C488" s="195"/>
      <c r="D488" s="195"/>
      <c r="E488" s="235"/>
      <c r="F488" s="195"/>
      <c r="G488" s="231">
        <f t="shared" si="7"/>
        <v>0</v>
      </c>
      <c r="H488" s="232" t="s">
        <v>860</v>
      </c>
      <c r="I488" s="232" t="s">
        <v>97</v>
      </c>
      <c r="J488" s="232" t="s">
        <v>98</v>
      </c>
    </row>
    <row r="489" spans="1:10" ht="13.2" customHeight="1" x14ac:dyDescent="0.25">
      <c r="A489" s="262" t="s">
        <v>3525</v>
      </c>
      <c r="B489" s="194" t="s">
        <v>861</v>
      </c>
      <c r="C489" s="195"/>
      <c r="D489" s="195"/>
      <c r="E489" s="235"/>
      <c r="F489" s="195"/>
      <c r="G489" s="231">
        <f t="shared" si="7"/>
        <v>0</v>
      </c>
      <c r="H489" s="232" t="s">
        <v>862</v>
      </c>
      <c r="I489" s="232" t="s">
        <v>97</v>
      </c>
      <c r="J489" s="232" t="s">
        <v>98</v>
      </c>
    </row>
    <row r="490" spans="1:10" ht="13.2" customHeight="1" x14ac:dyDescent="0.25">
      <c r="A490" s="262" t="s">
        <v>3526</v>
      </c>
      <c r="B490" s="194" t="s">
        <v>863</v>
      </c>
      <c r="C490" s="195"/>
      <c r="D490" s="195"/>
      <c r="E490" s="235"/>
      <c r="F490" s="195"/>
      <c r="G490" s="231">
        <f t="shared" si="7"/>
        <v>0</v>
      </c>
      <c r="H490" s="232" t="s">
        <v>864</v>
      </c>
      <c r="I490" s="232" t="s">
        <v>97</v>
      </c>
      <c r="J490" s="232" t="s">
        <v>98</v>
      </c>
    </row>
    <row r="491" spans="1:10" ht="13.2" customHeight="1" x14ac:dyDescent="0.25">
      <c r="A491" s="262" t="s">
        <v>3527</v>
      </c>
      <c r="B491" s="194" t="s">
        <v>865</v>
      </c>
      <c r="C491" s="195"/>
      <c r="D491" s="195"/>
      <c r="E491" s="235"/>
      <c r="F491" s="195"/>
      <c r="G491" s="231">
        <f t="shared" si="7"/>
        <v>0</v>
      </c>
      <c r="H491" s="232" t="s">
        <v>866</v>
      </c>
      <c r="I491" s="232" t="s">
        <v>97</v>
      </c>
      <c r="J491" s="232" t="s">
        <v>98</v>
      </c>
    </row>
    <row r="492" spans="1:10" ht="13.2" customHeight="1" x14ac:dyDescent="0.25">
      <c r="A492" s="262" t="s">
        <v>3528</v>
      </c>
      <c r="B492" s="194" t="s">
        <v>867</v>
      </c>
      <c r="C492" s="195"/>
      <c r="D492" s="195"/>
      <c r="E492" s="235"/>
      <c r="F492" s="195"/>
      <c r="G492" s="231">
        <f t="shared" si="7"/>
        <v>0</v>
      </c>
      <c r="H492" s="232" t="s">
        <v>868</v>
      </c>
      <c r="I492" s="232" t="s">
        <v>97</v>
      </c>
      <c r="J492" s="232" t="s">
        <v>98</v>
      </c>
    </row>
    <row r="493" spans="1:10" ht="13.2" customHeight="1" x14ac:dyDescent="0.25">
      <c r="A493" s="262" t="s">
        <v>3529</v>
      </c>
      <c r="B493" s="194" t="s">
        <v>869</v>
      </c>
      <c r="C493" s="195"/>
      <c r="D493" s="195"/>
      <c r="E493" s="235"/>
      <c r="F493" s="195"/>
      <c r="G493" s="231">
        <f t="shared" si="7"/>
        <v>0</v>
      </c>
      <c r="H493" s="232" t="s">
        <v>870</v>
      </c>
      <c r="I493" s="232" t="s">
        <v>97</v>
      </c>
      <c r="J493" s="232" t="s">
        <v>98</v>
      </c>
    </row>
    <row r="494" spans="1:10" ht="13.2" customHeight="1" x14ac:dyDescent="0.25">
      <c r="A494" s="262" t="s">
        <v>3530</v>
      </c>
      <c r="B494" s="194" t="s">
        <v>871</v>
      </c>
      <c r="C494" s="195"/>
      <c r="D494" s="195"/>
      <c r="E494" s="235"/>
      <c r="F494" s="195"/>
      <c r="G494" s="231">
        <f t="shared" si="7"/>
        <v>0</v>
      </c>
      <c r="H494" s="232" t="s">
        <v>872</v>
      </c>
      <c r="I494" s="232" t="s">
        <v>97</v>
      </c>
      <c r="J494" s="232" t="s">
        <v>98</v>
      </c>
    </row>
    <row r="495" spans="1:10" ht="13.2" customHeight="1" x14ac:dyDescent="0.25">
      <c r="A495" s="262" t="s">
        <v>3531</v>
      </c>
      <c r="B495" s="194" t="s">
        <v>873</v>
      </c>
      <c r="C495" s="195"/>
      <c r="D495" s="195"/>
      <c r="E495" s="235"/>
      <c r="F495" s="195"/>
      <c r="G495" s="231">
        <f t="shared" si="7"/>
        <v>0</v>
      </c>
      <c r="H495" s="232" t="s">
        <v>874</v>
      </c>
      <c r="I495" s="232" t="s">
        <v>97</v>
      </c>
      <c r="J495" s="232" t="s">
        <v>98</v>
      </c>
    </row>
    <row r="496" spans="1:10" ht="13.2" customHeight="1" x14ac:dyDescent="0.25">
      <c r="A496" s="262" t="s">
        <v>3532</v>
      </c>
      <c r="B496" s="194" t="s">
        <v>875</v>
      </c>
      <c r="C496" s="195"/>
      <c r="D496" s="195"/>
      <c r="E496" s="235"/>
      <c r="F496" s="195"/>
      <c r="G496" s="231">
        <f t="shared" si="7"/>
        <v>0</v>
      </c>
      <c r="H496" s="232" t="s">
        <v>876</v>
      </c>
      <c r="I496" s="232" t="s">
        <v>97</v>
      </c>
      <c r="J496" s="232" t="s">
        <v>98</v>
      </c>
    </row>
    <row r="497" spans="1:10" ht="13.2" customHeight="1" x14ac:dyDescent="0.25">
      <c r="A497" s="262" t="s">
        <v>3533</v>
      </c>
      <c r="B497" s="194" t="s">
        <v>877</v>
      </c>
      <c r="C497" s="195"/>
      <c r="D497" s="195"/>
      <c r="E497" s="235"/>
      <c r="F497" s="195"/>
      <c r="G497" s="231">
        <f t="shared" si="7"/>
        <v>0</v>
      </c>
      <c r="H497" s="232" t="s">
        <v>878</v>
      </c>
      <c r="I497" s="232" t="s">
        <v>97</v>
      </c>
      <c r="J497" s="232" t="s">
        <v>98</v>
      </c>
    </row>
    <row r="498" spans="1:10" ht="13.2" customHeight="1" x14ac:dyDescent="0.25">
      <c r="A498" s="262" t="s">
        <v>3534</v>
      </c>
      <c r="B498" s="194" t="s">
        <v>879</v>
      </c>
      <c r="C498" s="195"/>
      <c r="D498" s="195"/>
      <c r="E498" s="235"/>
      <c r="F498" s="195"/>
      <c r="G498" s="231">
        <f t="shared" si="7"/>
        <v>0</v>
      </c>
      <c r="H498" s="232" t="s">
        <v>880</v>
      </c>
      <c r="I498" s="232" t="s">
        <v>97</v>
      </c>
      <c r="J498" s="232" t="s">
        <v>98</v>
      </c>
    </row>
    <row r="499" spans="1:10" ht="13.2" customHeight="1" x14ac:dyDescent="0.25">
      <c r="A499" s="262" t="s">
        <v>3535</v>
      </c>
      <c r="B499" s="194" t="s">
        <v>881</v>
      </c>
      <c r="C499" s="195"/>
      <c r="D499" s="195"/>
      <c r="E499" s="235"/>
      <c r="F499" s="195"/>
      <c r="G499" s="231">
        <f t="shared" si="7"/>
        <v>0</v>
      </c>
      <c r="H499" s="232" t="s">
        <v>882</v>
      </c>
      <c r="I499" s="232" t="s">
        <v>97</v>
      </c>
      <c r="J499" s="232" t="s">
        <v>98</v>
      </c>
    </row>
    <row r="500" spans="1:10" ht="13.2" customHeight="1" x14ac:dyDescent="0.25">
      <c r="A500" s="262" t="s">
        <v>3536</v>
      </c>
      <c r="B500" s="194" t="s">
        <v>883</v>
      </c>
      <c r="C500" s="195"/>
      <c r="D500" s="195"/>
      <c r="E500" s="235"/>
      <c r="F500" s="195"/>
      <c r="G500" s="231">
        <f t="shared" si="7"/>
        <v>0</v>
      </c>
      <c r="H500" s="232" t="s">
        <v>884</v>
      </c>
      <c r="I500" s="232" t="s">
        <v>97</v>
      </c>
      <c r="J500" s="232" t="s">
        <v>98</v>
      </c>
    </row>
    <row r="501" spans="1:10" ht="13.2" customHeight="1" x14ac:dyDescent="0.25">
      <c r="A501" s="262" t="s">
        <v>3537</v>
      </c>
      <c r="B501" s="194" t="s">
        <v>885</v>
      </c>
      <c r="C501" s="195"/>
      <c r="D501" s="195"/>
      <c r="E501" s="235"/>
      <c r="F501" s="195"/>
      <c r="G501" s="231">
        <f t="shared" si="7"/>
        <v>0</v>
      </c>
      <c r="H501" s="232" t="s">
        <v>886</v>
      </c>
      <c r="I501" s="232" t="s">
        <v>97</v>
      </c>
      <c r="J501" s="232" t="s">
        <v>98</v>
      </c>
    </row>
    <row r="502" spans="1:10" ht="13.2" customHeight="1" x14ac:dyDescent="0.25">
      <c r="A502" s="262" t="s">
        <v>3538</v>
      </c>
      <c r="B502" s="194" t="s">
        <v>887</v>
      </c>
      <c r="C502" s="195"/>
      <c r="D502" s="195"/>
      <c r="E502" s="235"/>
      <c r="F502" s="195"/>
      <c r="G502" s="231">
        <f t="shared" si="7"/>
        <v>0</v>
      </c>
      <c r="H502" s="232" t="s">
        <v>888</v>
      </c>
      <c r="I502" s="232" t="s">
        <v>97</v>
      </c>
      <c r="J502" s="232" t="s">
        <v>98</v>
      </c>
    </row>
    <row r="503" spans="1:10" ht="13.2" customHeight="1" x14ac:dyDescent="0.25">
      <c r="A503" s="262" t="s">
        <v>3539</v>
      </c>
      <c r="B503" s="194" t="s">
        <v>889</v>
      </c>
      <c r="C503" s="195"/>
      <c r="D503" s="195"/>
      <c r="E503" s="235"/>
      <c r="F503" s="195"/>
      <c r="G503" s="231">
        <f t="shared" si="7"/>
        <v>0</v>
      </c>
      <c r="H503" s="232" t="s">
        <v>890</v>
      </c>
      <c r="I503" s="232" t="s">
        <v>97</v>
      </c>
      <c r="J503" s="232" t="s">
        <v>98</v>
      </c>
    </row>
    <row r="504" spans="1:10" ht="13.2" customHeight="1" x14ac:dyDescent="0.25">
      <c r="A504" s="262" t="s">
        <v>3540</v>
      </c>
      <c r="B504" s="194" t="s">
        <v>891</v>
      </c>
      <c r="C504" s="195"/>
      <c r="D504" s="195"/>
      <c r="E504" s="235"/>
      <c r="F504" s="195"/>
      <c r="G504" s="231">
        <f t="shared" si="7"/>
        <v>0</v>
      </c>
      <c r="H504" s="232" t="s">
        <v>892</v>
      </c>
      <c r="I504" s="232" t="s">
        <v>97</v>
      </c>
      <c r="J504" s="232" t="s">
        <v>98</v>
      </c>
    </row>
    <row r="505" spans="1:10" ht="13.2" customHeight="1" x14ac:dyDescent="0.25">
      <c r="A505" s="262" t="s">
        <v>3541</v>
      </c>
      <c r="B505" s="194" t="s">
        <v>893</v>
      </c>
      <c r="C505" s="195"/>
      <c r="D505" s="195"/>
      <c r="E505" s="235"/>
      <c r="F505" s="195"/>
      <c r="G505" s="231">
        <f t="shared" si="7"/>
        <v>0</v>
      </c>
      <c r="H505" s="232" t="s">
        <v>894</v>
      </c>
      <c r="I505" s="232" t="s">
        <v>97</v>
      </c>
      <c r="J505" s="232" t="s">
        <v>98</v>
      </c>
    </row>
    <row r="506" spans="1:10" ht="13.2" customHeight="1" x14ac:dyDescent="0.25">
      <c r="A506" s="262" t="s">
        <v>3542</v>
      </c>
      <c r="B506" s="194" t="s">
        <v>895</v>
      </c>
      <c r="C506" s="195"/>
      <c r="D506" s="195"/>
      <c r="E506" s="235"/>
      <c r="F506" s="195"/>
      <c r="G506" s="231">
        <f t="shared" si="7"/>
        <v>0</v>
      </c>
      <c r="H506" s="232" t="s">
        <v>896</v>
      </c>
      <c r="I506" s="232" t="s">
        <v>97</v>
      </c>
      <c r="J506" s="232" t="s">
        <v>98</v>
      </c>
    </row>
    <row r="507" spans="1:10" ht="13.2" customHeight="1" x14ac:dyDescent="0.25">
      <c r="A507" s="262" t="s">
        <v>3543</v>
      </c>
      <c r="B507" s="194" t="s">
        <v>897</v>
      </c>
      <c r="C507" s="195"/>
      <c r="D507" s="195"/>
      <c r="E507" s="235"/>
      <c r="F507" s="195"/>
      <c r="G507" s="231">
        <f t="shared" si="7"/>
        <v>0</v>
      </c>
      <c r="H507" s="232" t="s">
        <v>898</v>
      </c>
      <c r="I507" s="232" t="s">
        <v>97</v>
      </c>
      <c r="J507" s="232" t="s">
        <v>98</v>
      </c>
    </row>
    <row r="508" spans="1:10" ht="13.2" customHeight="1" x14ac:dyDescent="0.25">
      <c r="A508" s="262" t="s">
        <v>3544</v>
      </c>
      <c r="B508" s="194" t="s">
        <v>899</v>
      </c>
      <c r="C508" s="195"/>
      <c r="D508" s="195"/>
      <c r="E508" s="235"/>
      <c r="F508" s="195"/>
      <c r="G508" s="231">
        <f t="shared" si="7"/>
        <v>0</v>
      </c>
      <c r="H508" s="232" t="s">
        <v>900</v>
      </c>
      <c r="I508" s="232" t="s">
        <v>97</v>
      </c>
      <c r="J508" s="232" t="s">
        <v>98</v>
      </c>
    </row>
    <row r="509" spans="1:10" ht="13.2" customHeight="1" x14ac:dyDescent="0.25">
      <c r="A509" s="262" t="s">
        <v>3545</v>
      </c>
      <c r="B509" s="194" t="s">
        <v>901</v>
      </c>
      <c r="C509" s="195"/>
      <c r="D509" s="195"/>
      <c r="E509" s="235"/>
      <c r="F509" s="195"/>
      <c r="G509" s="231">
        <f t="shared" si="7"/>
        <v>0</v>
      </c>
      <c r="H509" s="232" t="s">
        <v>902</v>
      </c>
      <c r="I509" s="232" t="s">
        <v>97</v>
      </c>
      <c r="J509" s="232" t="s">
        <v>98</v>
      </c>
    </row>
    <row r="510" spans="1:10" ht="13.2" customHeight="1" x14ac:dyDescent="0.25">
      <c r="A510" s="262" t="s">
        <v>3546</v>
      </c>
      <c r="B510" s="194" t="s">
        <v>903</v>
      </c>
      <c r="C510" s="195"/>
      <c r="D510" s="195"/>
      <c r="E510" s="235"/>
      <c r="F510" s="195"/>
      <c r="G510" s="231">
        <f t="shared" si="7"/>
        <v>0</v>
      </c>
      <c r="H510" s="232" t="s">
        <v>904</v>
      </c>
      <c r="I510" s="232" t="s">
        <v>97</v>
      </c>
      <c r="J510" s="232" t="s">
        <v>98</v>
      </c>
    </row>
    <row r="511" spans="1:10" ht="13.2" customHeight="1" x14ac:dyDescent="0.25">
      <c r="A511" s="262" t="s">
        <v>3547</v>
      </c>
      <c r="B511" s="194" t="s">
        <v>905</v>
      </c>
      <c r="C511" s="195"/>
      <c r="D511" s="195"/>
      <c r="E511" s="235"/>
      <c r="F511" s="195"/>
      <c r="G511" s="231">
        <f t="shared" si="7"/>
        <v>0</v>
      </c>
      <c r="H511" s="232" t="s">
        <v>906</v>
      </c>
      <c r="I511" s="232" t="s">
        <v>97</v>
      </c>
      <c r="J511" s="232" t="s">
        <v>98</v>
      </c>
    </row>
    <row r="512" spans="1:10" ht="13.2" customHeight="1" x14ac:dyDescent="0.25">
      <c r="A512" s="262" t="s">
        <v>3548</v>
      </c>
      <c r="B512" s="194" t="s">
        <v>907</v>
      </c>
      <c r="C512" s="195"/>
      <c r="D512" s="195"/>
      <c r="E512" s="235"/>
      <c r="F512" s="195"/>
      <c r="G512" s="231">
        <f t="shared" si="7"/>
        <v>0</v>
      </c>
      <c r="H512" s="232" t="s">
        <v>908</v>
      </c>
      <c r="I512" s="232" t="s">
        <v>97</v>
      </c>
      <c r="J512" s="232" t="s">
        <v>98</v>
      </c>
    </row>
    <row r="513" spans="1:10" ht="13.2" customHeight="1" x14ac:dyDescent="0.25">
      <c r="A513" s="262" t="s">
        <v>3549</v>
      </c>
      <c r="B513" s="194" t="s">
        <v>909</v>
      </c>
      <c r="C513" s="195"/>
      <c r="D513" s="195"/>
      <c r="E513" s="235"/>
      <c r="F513" s="195"/>
      <c r="G513" s="231">
        <f t="shared" si="7"/>
        <v>0</v>
      </c>
      <c r="H513" s="232" t="s">
        <v>910</v>
      </c>
      <c r="I513" s="232" t="s">
        <v>97</v>
      </c>
      <c r="J513" s="232" t="s">
        <v>98</v>
      </c>
    </row>
    <row r="514" spans="1:10" ht="13.2" customHeight="1" x14ac:dyDescent="0.25">
      <c r="A514" s="262" t="s">
        <v>3550</v>
      </c>
      <c r="B514" s="194" t="s">
        <v>911</v>
      </c>
      <c r="C514" s="195"/>
      <c r="D514" s="195"/>
      <c r="E514" s="235"/>
      <c r="F514" s="195"/>
      <c r="G514" s="231">
        <f t="shared" si="7"/>
        <v>0</v>
      </c>
      <c r="H514" s="232" t="s">
        <v>912</v>
      </c>
      <c r="I514" s="232" t="s">
        <v>97</v>
      </c>
      <c r="J514" s="232" t="s">
        <v>98</v>
      </c>
    </row>
    <row r="515" spans="1:10" ht="13.2" customHeight="1" x14ac:dyDescent="0.25">
      <c r="A515" s="262" t="s">
        <v>3551</v>
      </c>
      <c r="B515" s="194" t="s">
        <v>913</v>
      </c>
      <c r="C515" s="195"/>
      <c r="D515" s="195"/>
      <c r="E515" s="235"/>
      <c r="F515" s="195"/>
      <c r="G515" s="231">
        <f t="shared" si="7"/>
        <v>0</v>
      </c>
      <c r="H515" s="232" t="s">
        <v>914</v>
      </c>
      <c r="I515" s="232" t="s">
        <v>97</v>
      </c>
      <c r="J515" s="232" t="s">
        <v>98</v>
      </c>
    </row>
    <row r="516" spans="1:10" ht="13.2" customHeight="1" x14ac:dyDescent="0.25">
      <c r="A516" s="262" t="s">
        <v>3552</v>
      </c>
      <c r="B516" s="194" t="s">
        <v>915</v>
      </c>
      <c r="C516" s="195"/>
      <c r="D516" s="195"/>
      <c r="E516" s="235"/>
      <c r="F516" s="195"/>
      <c r="G516" s="231">
        <f t="shared" si="7"/>
        <v>0</v>
      </c>
      <c r="H516" s="232" t="s">
        <v>916</v>
      </c>
      <c r="I516" s="232" t="s">
        <v>97</v>
      </c>
      <c r="J516" s="232" t="s">
        <v>98</v>
      </c>
    </row>
    <row r="517" spans="1:10" ht="13.2" customHeight="1" x14ac:dyDescent="0.25">
      <c r="A517" s="262" t="s">
        <v>3553</v>
      </c>
      <c r="B517" s="194" t="s">
        <v>917</v>
      </c>
      <c r="C517" s="195"/>
      <c r="D517" s="195"/>
      <c r="E517" s="235"/>
      <c r="F517" s="195"/>
      <c r="G517" s="231">
        <f t="shared" ref="G517:G580" si="8">+C517-D517+E517+F517</f>
        <v>0</v>
      </c>
      <c r="H517" s="232" t="s">
        <v>918</v>
      </c>
      <c r="I517" s="232" t="s">
        <v>97</v>
      </c>
      <c r="J517" s="232" t="s">
        <v>98</v>
      </c>
    </row>
    <row r="518" spans="1:10" ht="13.2" customHeight="1" x14ac:dyDescent="0.25">
      <c r="A518" s="262" t="s">
        <v>3554</v>
      </c>
      <c r="B518" s="194" t="s">
        <v>919</v>
      </c>
      <c r="C518" s="195"/>
      <c r="D518" s="195"/>
      <c r="E518" s="235"/>
      <c r="F518" s="195"/>
      <c r="G518" s="231">
        <f t="shared" si="8"/>
        <v>0</v>
      </c>
      <c r="H518" s="232" t="s">
        <v>920</v>
      </c>
      <c r="I518" s="232" t="s">
        <v>97</v>
      </c>
      <c r="J518" s="232" t="s">
        <v>98</v>
      </c>
    </row>
    <row r="519" spans="1:10" ht="13.2" customHeight="1" x14ac:dyDescent="0.25">
      <c r="A519" s="262" t="s">
        <v>3598</v>
      </c>
      <c r="B519" s="194" t="s">
        <v>921</v>
      </c>
      <c r="C519" s="195"/>
      <c r="D519" s="195"/>
      <c r="E519" s="235"/>
      <c r="F519" s="195"/>
      <c r="G519" s="231">
        <f t="shared" si="8"/>
        <v>0</v>
      </c>
      <c r="H519" s="232" t="s">
        <v>922</v>
      </c>
      <c r="I519" s="232" t="s">
        <v>175</v>
      </c>
      <c r="J519" s="232" t="s">
        <v>176</v>
      </c>
    </row>
    <row r="520" spans="1:10" ht="13.2" customHeight="1" x14ac:dyDescent="0.25">
      <c r="A520" s="262" t="s">
        <v>3560</v>
      </c>
      <c r="B520" s="194" t="s">
        <v>923</v>
      </c>
      <c r="C520" s="195"/>
      <c r="D520" s="195"/>
      <c r="E520" s="235"/>
      <c r="F520" s="195"/>
      <c r="G520" s="231">
        <f t="shared" si="8"/>
        <v>0</v>
      </c>
      <c r="H520" s="232" t="s">
        <v>924</v>
      </c>
      <c r="I520" s="232" t="s">
        <v>187</v>
      </c>
      <c r="J520" s="232" t="s">
        <v>188</v>
      </c>
    </row>
    <row r="521" spans="1:10" ht="13.2" customHeight="1" x14ac:dyDescent="0.25">
      <c r="A521" s="262" t="s">
        <v>3566</v>
      </c>
      <c r="B521" s="194" t="s">
        <v>925</v>
      </c>
      <c r="C521" s="195"/>
      <c r="D521" s="195"/>
      <c r="E521" s="235"/>
      <c r="F521" s="195"/>
      <c r="G521" s="231">
        <f t="shared" si="8"/>
        <v>0</v>
      </c>
      <c r="H521" s="232" t="s">
        <v>926</v>
      </c>
      <c r="I521" s="232" t="s">
        <v>191</v>
      </c>
      <c r="J521" s="232" t="s">
        <v>192</v>
      </c>
    </row>
    <row r="522" spans="1:10" ht="13.2" customHeight="1" x14ac:dyDescent="0.25">
      <c r="A522" s="262" t="s">
        <v>3599</v>
      </c>
      <c r="B522" s="194" t="s">
        <v>927</v>
      </c>
      <c r="C522" s="195"/>
      <c r="D522" s="195"/>
      <c r="E522" s="235"/>
      <c r="F522" s="195"/>
      <c r="G522" s="231">
        <f t="shared" si="8"/>
        <v>0</v>
      </c>
      <c r="H522" s="232" t="s">
        <v>928</v>
      </c>
      <c r="I522" s="232" t="s">
        <v>175</v>
      </c>
      <c r="J522" s="232" t="s">
        <v>176</v>
      </c>
    </row>
    <row r="523" spans="1:10" ht="13.2" customHeight="1" x14ac:dyDescent="0.25">
      <c r="A523" s="262" t="s">
        <v>3600</v>
      </c>
      <c r="B523" s="194" t="s">
        <v>929</v>
      </c>
      <c r="C523" s="195"/>
      <c r="D523" s="195"/>
      <c r="E523" s="235"/>
      <c r="F523" s="195"/>
      <c r="G523" s="231">
        <f t="shared" si="8"/>
        <v>0</v>
      </c>
      <c r="H523" s="232" t="s">
        <v>930</v>
      </c>
      <c r="I523" s="232" t="s">
        <v>175</v>
      </c>
      <c r="J523" s="232" t="s">
        <v>176</v>
      </c>
    </row>
    <row r="524" spans="1:10" ht="13.2" customHeight="1" x14ac:dyDescent="0.25">
      <c r="A524" s="262" t="s">
        <v>3601</v>
      </c>
      <c r="B524" s="194" t="s">
        <v>931</v>
      </c>
      <c r="C524" s="195"/>
      <c r="D524" s="195"/>
      <c r="E524" s="235"/>
      <c r="F524" s="195"/>
      <c r="G524" s="231">
        <f t="shared" si="8"/>
        <v>0</v>
      </c>
      <c r="H524" s="232" t="s">
        <v>932</v>
      </c>
      <c r="I524" s="232" t="s">
        <v>175</v>
      </c>
      <c r="J524" s="232" t="s">
        <v>176</v>
      </c>
    </row>
    <row r="525" spans="1:10" ht="13.2" customHeight="1" x14ac:dyDescent="0.25">
      <c r="A525" s="262" t="s">
        <v>3602</v>
      </c>
      <c r="B525" s="194" t="s">
        <v>933</v>
      </c>
      <c r="C525" s="195"/>
      <c r="D525" s="195"/>
      <c r="E525" s="235"/>
      <c r="F525" s="195"/>
      <c r="G525" s="231">
        <f t="shared" si="8"/>
        <v>0</v>
      </c>
      <c r="H525" s="232" t="s">
        <v>934</v>
      </c>
      <c r="I525" s="232" t="s">
        <v>175</v>
      </c>
      <c r="J525" s="232" t="s">
        <v>176</v>
      </c>
    </row>
    <row r="526" spans="1:10" ht="13.2" customHeight="1" x14ac:dyDescent="0.25">
      <c r="A526" s="262" t="s">
        <v>3665</v>
      </c>
      <c r="B526" s="194" t="s">
        <v>935</v>
      </c>
      <c r="C526" s="195"/>
      <c r="D526" s="195"/>
      <c r="E526" s="235"/>
      <c r="F526" s="195"/>
      <c r="G526" s="231">
        <f t="shared" si="8"/>
        <v>0</v>
      </c>
      <c r="H526" s="232" t="s">
        <v>936</v>
      </c>
      <c r="I526" s="232" t="s">
        <v>209</v>
      </c>
      <c r="J526" s="232" t="s">
        <v>210</v>
      </c>
    </row>
    <row r="527" spans="1:10" ht="13.2" customHeight="1" x14ac:dyDescent="0.25">
      <c r="A527" s="262" t="s">
        <v>3666</v>
      </c>
      <c r="B527" s="194" t="s">
        <v>937</v>
      </c>
      <c r="C527" s="195"/>
      <c r="D527" s="195"/>
      <c r="E527" s="235"/>
      <c r="F527" s="195"/>
      <c r="G527" s="231">
        <f t="shared" si="8"/>
        <v>0</v>
      </c>
      <c r="H527" s="232" t="s">
        <v>938</v>
      </c>
      <c r="I527" s="232" t="s">
        <v>209</v>
      </c>
      <c r="J527" s="232" t="s">
        <v>210</v>
      </c>
    </row>
    <row r="528" spans="1:10" ht="13.2" customHeight="1" x14ac:dyDescent="0.25">
      <c r="A528" s="262" t="s">
        <v>3667</v>
      </c>
      <c r="B528" s="194" t="s">
        <v>939</v>
      </c>
      <c r="C528" s="195"/>
      <c r="D528" s="195"/>
      <c r="E528" s="235"/>
      <c r="F528" s="195"/>
      <c r="G528" s="231">
        <f t="shared" si="8"/>
        <v>0</v>
      </c>
      <c r="H528" s="232" t="s">
        <v>940</v>
      </c>
      <c r="I528" s="232" t="s">
        <v>209</v>
      </c>
      <c r="J528" s="232" t="s">
        <v>210</v>
      </c>
    </row>
    <row r="529" spans="1:10" ht="13.2" customHeight="1" x14ac:dyDescent="0.25">
      <c r="A529" s="262" t="s">
        <v>3668</v>
      </c>
      <c r="B529" s="194" t="s">
        <v>941</v>
      </c>
      <c r="C529" s="195"/>
      <c r="D529" s="195"/>
      <c r="E529" s="235"/>
      <c r="F529" s="195"/>
      <c r="G529" s="231">
        <f t="shared" si="8"/>
        <v>0</v>
      </c>
      <c r="H529" s="232" t="s">
        <v>942</v>
      </c>
      <c r="I529" s="232" t="s">
        <v>209</v>
      </c>
      <c r="J529" s="232" t="s">
        <v>210</v>
      </c>
    </row>
    <row r="530" spans="1:10" ht="13.2" customHeight="1" x14ac:dyDescent="0.25">
      <c r="A530" s="262" t="s">
        <v>3669</v>
      </c>
      <c r="B530" s="194" t="s">
        <v>943</v>
      </c>
      <c r="C530" s="195"/>
      <c r="D530" s="195"/>
      <c r="E530" s="235"/>
      <c r="F530" s="195"/>
      <c r="G530" s="231">
        <f t="shared" si="8"/>
        <v>0</v>
      </c>
      <c r="H530" s="232" t="s">
        <v>944</v>
      </c>
      <c r="I530" s="232" t="s">
        <v>209</v>
      </c>
      <c r="J530" s="232" t="s">
        <v>210</v>
      </c>
    </row>
    <row r="531" spans="1:10" ht="13.2" customHeight="1" x14ac:dyDescent="0.25">
      <c r="A531" s="262" t="s">
        <v>3670</v>
      </c>
      <c r="B531" s="194" t="s">
        <v>945</v>
      </c>
      <c r="C531" s="195"/>
      <c r="D531" s="195"/>
      <c r="E531" s="235"/>
      <c r="F531" s="195"/>
      <c r="G531" s="231">
        <f t="shared" si="8"/>
        <v>0</v>
      </c>
      <c r="H531" s="232" t="s">
        <v>946</v>
      </c>
      <c r="I531" s="232" t="s">
        <v>209</v>
      </c>
      <c r="J531" s="232" t="s">
        <v>210</v>
      </c>
    </row>
    <row r="532" spans="1:10" ht="13.2" customHeight="1" x14ac:dyDescent="0.25">
      <c r="A532" s="262" t="s">
        <v>3671</v>
      </c>
      <c r="B532" s="194" t="s">
        <v>947</v>
      </c>
      <c r="C532" s="195"/>
      <c r="D532" s="195"/>
      <c r="E532" s="235"/>
      <c r="F532" s="195"/>
      <c r="G532" s="231">
        <f t="shared" si="8"/>
        <v>0</v>
      </c>
      <c r="H532" s="232" t="s">
        <v>948</v>
      </c>
      <c r="I532" s="232" t="s">
        <v>209</v>
      </c>
      <c r="J532" s="232" t="s">
        <v>210</v>
      </c>
    </row>
    <row r="533" spans="1:10" ht="13.2" customHeight="1" x14ac:dyDescent="0.25">
      <c r="A533" s="262" t="s">
        <v>3672</v>
      </c>
      <c r="B533" s="194" t="s">
        <v>949</v>
      </c>
      <c r="C533" s="195"/>
      <c r="D533" s="195"/>
      <c r="E533" s="235"/>
      <c r="F533" s="195"/>
      <c r="G533" s="231">
        <f t="shared" si="8"/>
        <v>0</v>
      </c>
      <c r="H533" s="232" t="s">
        <v>950</v>
      </c>
      <c r="I533" s="232" t="s">
        <v>209</v>
      </c>
      <c r="J533" s="232" t="s">
        <v>210</v>
      </c>
    </row>
    <row r="534" spans="1:10" ht="13.2" customHeight="1" x14ac:dyDescent="0.25">
      <c r="A534" s="262" t="s">
        <v>3673</v>
      </c>
      <c r="B534" s="194" t="s">
        <v>951</v>
      </c>
      <c r="C534" s="195"/>
      <c r="D534" s="195"/>
      <c r="E534" s="235"/>
      <c r="F534" s="195"/>
      <c r="G534" s="231">
        <f t="shared" si="8"/>
        <v>0</v>
      </c>
      <c r="H534" s="232" t="s">
        <v>952</v>
      </c>
      <c r="I534" s="232" t="s">
        <v>209</v>
      </c>
      <c r="J534" s="232" t="s">
        <v>210</v>
      </c>
    </row>
    <row r="535" spans="1:10" ht="13.2" customHeight="1" x14ac:dyDescent="0.25">
      <c r="A535" s="262" t="s">
        <v>3674</v>
      </c>
      <c r="B535" s="194" t="s">
        <v>953</v>
      </c>
      <c r="C535" s="195"/>
      <c r="D535" s="195"/>
      <c r="E535" s="235"/>
      <c r="F535" s="195"/>
      <c r="G535" s="231">
        <f t="shared" si="8"/>
        <v>0</v>
      </c>
      <c r="H535" s="232" t="s">
        <v>954</v>
      </c>
      <c r="I535" s="232" t="s">
        <v>209</v>
      </c>
      <c r="J535" s="232" t="s">
        <v>210</v>
      </c>
    </row>
    <row r="536" spans="1:10" ht="13.2" customHeight="1" x14ac:dyDescent="0.25">
      <c r="A536" s="262" t="s">
        <v>3675</v>
      </c>
      <c r="B536" s="194" t="s">
        <v>955</v>
      </c>
      <c r="C536" s="195"/>
      <c r="D536" s="195"/>
      <c r="E536" s="235"/>
      <c r="F536" s="195"/>
      <c r="G536" s="231">
        <f t="shared" si="8"/>
        <v>0</v>
      </c>
      <c r="H536" s="232" t="s">
        <v>956</v>
      </c>
      <c r="I536" s="232" t="s">
        <v>209</v>
      </c>
      <c r="J536" s="232" t="s">
        <v>210</v>
      </c>
    </row>
    <row r="537" spans="1:10" ht="13.2" customHeight="1" x14ac:dyDescent="0.25">
      <c r="A537" s="262" t="s">
        <v>3676</v>
      </c>
      <c r="B537" s="194" t="s">
        <v>957</v>
      </c>
      <c r="C537" s="195"/>
      <c r="D537" s="195"/>
      <c r="E537" s="235"/>
      <c r="F537" s="195"/>
      <c r="G537" s="231">
        <f t="shared" si="8"/>
        <v>0</v>
      </c>
      <c r="H537" s="232" t="s">
        <v>958</v>
      </c>
      <c r="I537" s="232" t="s">
        <v>209</v>
      </c>
      <c r="J537" s="232" t="s">
        <v>210</v>
      </c>
    </row>
    <row r="538" spans="1:10" ht="13.2" customHeight="1" x14ac:dyDescent="0.25">
      <c r="A538" s="262" t="s">
        <v>3677</v>
      </c>
      <c r="B538" s="194" t="s">
        <v>970</v>
      </c>
      <c r="C538" s="195"/>
      <c r="D538" s="195"/>
      <c r="E538" s="235"/>
      <c r="F538" s="195"/>
      <c r="G538" s="231">
        <f t="shared" si="8"/>
        <v>0</v>
      </c>
      <c r="H538" s="232" t="s">
        <v>971</v>
      </c>
      <c r="I538" s="232" t="s">
        <v>209</v>
      </c>
      <c r="J538" s="232" t="s">
        <v>210</v>
      </c>
    </row>
    <row r="539" spans="1:10" ht="13.2" customHeight="1" x14ac:dyDescent="0.25">
      <c r="A539" s="262" t="s">
        <v>3678</v>
      </c>
      <c r="B539" s="194" t="s">
        <v>972</v>
      </c>
      <c r="C539" s="195"/>
      <c r="D539" s="195"/>
      <c r="E539" s="235"/>
      <c r="F539" s="195"/>
      <c r="G539" s="231">
        <f t="shared" si="8"/>
        <v>0</v>
      </c>
      <c r="H539" s="232" t="s">
        <v>973</v>
      </c>
      <c r="I539" s="232" t="s">
        <v>209</v>
      </c>
      <c r="J539" s="232" t="s">
        <v>210</v>
      </c>
    </row>
    <row r="540" spans="1:10" ht="13.2" customHeight="1" x14ac:dyDescent="0.25">
      <c r="A540" s="262" t="s">
        <v>3679</v>
      </c>
      <c r="B540" s="194" t="s">
        <v>975</v>
      </c>
      <c r="C540" s="195"/>
      <c r="D540" s="195"/>
      <c r="E540" s="235"/>
      <c r="F540" s="195"/>
      <c r="G540" s="231">
        <f t="shared" si="8"/>
        <v>0</v>
      </c>
      <c r="H540" s="232" t="s">
        <v>976</v>
      </c>
      <c r="I540" s="232" t="s">
        <v>209</v>
      </c>
      <c r="J540" s="232" t="s">
        <v>210</v>
      </c>
    </row>
    <row r="541" spans="1:10" ht="13.2" customHeight="1" x14ac:dyDescent="0.25">
      <c r="A541" s="262" t="s">
        <v>3680</v>
      </c>
      <c r="B541" s="194" t="s">
        <v>977</v>
      </c>
      <c r="C541" s="195"/>
      <c r="D541" s="195"/>
      <c r="E541" s="235"/>
      <c r="F541" s="195"/>
      <c r="G541" s="231">
        <f t="shared" si="8"/>
        <v>0</v>
      </c>
      <c r="H541" s="232" t="s">
        <v>978</v>
      </c>
      <c r="I541" s="232" t="s">
        <v>209</v>
      </c>
      <c r="J541" s="232" t="s">
        <v>210</v>
      </c>
    </row>
    <row r="542" spans="1:10" ht="13.2" customHeight="1" x14ac:dyDescent="0.25">
      <c r="A542" s="262" t="s">
        <v>3681</v>
      </c>
      <c r="B542" s="194" t="s">
        <v>979</v>
      </c>
      <c r="C542" s="195"/>
      <c r="D542" s="195"/>
      <c r="E542" s="235"/>
      <c r="F542" s="195"/>
      <c r="G542" s="231">
        <f t="shared" si="8"/>
        <v>0</v>
      </c>
      <c r="H542" s="232" t="s">
        <v>980</v>
      </c>
      <c r="I542" s="232" t="s">
        <v>209</v>
      </c>
      <c r="J542" s="232" t="s">
        <v>210</v>
      </c>
    </row>
    <row r="543" spans="1:10" ht="13.2" customHeight="1" x14ac:dyDescent="0.25">
      <c r="A543" s="262" t="s">
        <v>3682</v>
      </c>
      <c r="B543" s="194" t="s">
        <v>981</v>
      </c>
      <c r="C543" s="195"/>
      <c r="D543" s="195"/>
      <c r="E543" s="235"/>
      <c r="F543" s="195"/>
      <c r="G543" s="231">
        <f t="shared" si="8"/>
        <v>0</v>
      </c>
      <c r="H543" s="232" t="s">
        <v>982</v>
      </c>
      <c r="I543" s="232" t="s">
        <v>209</v>
      </c>
      <c r="J543" s="232" t="s">
        <v>210</v>
      </c>
    </row>
    <row r="544" spans="1:10" ht="13.2" customHeight="1" x14ac:dyDescent="0.25">
      <c r="A544" s="262" t="s">
        <v>3683</v>
      </c>
      <c r="B544" s="194" t="s">
        <v>983</v>
      </c>
      <c r="C544" s="195"/>
      <c r="D544" s="195"/>
      <c r="E544" s="235"/>
      <c r="F544" s="195"/>
      <c r="G544" s="231">
        <f t="shared" si="8"/>
        <v>0</v>
      </c>
      <c r="H544" s="232" t="s">
        <v>984</v>
      </c>
      <c r="I544" s="232" t="s">
        <v>209</v>
      </c>
      <c r="J544" s="232" t="s">
        <v>210</v>
      </c>
    </row>
    <row r="545" spans="1:10" ht="13.2" customHeight="1" x14ac:dyDescent="0.25">
      <c r="A545" s="262" t="s">
        <v>3684</v>
      </c>
      <c r="B545" s="194" t="s">
        <v>985</v>
      </c>
      <c r="C545" s="195"/>
      <c r="D545" s="195"/>
      <c r="E545" s="235"/>
      <c r="F545" s="195"/>
      <c r="G545" s="231">
        <f t="shared" si="8"/>
        <v>0</v>
      </c>
      <c r="H545" s="232" t="s">
        <v>986</v>
      </c>
      <c r="I545" s="232" t="s">
        <v>209</v>
      </c>
      <c r="J545" s="232" t="s">
        <v>210</v>
      </c>
    </row>
    <row r="546" spans="1:10" ht="13.2" customHeight="1" x14ac:dyDescent="0.25">
      <c r="A546" s="262" t="s">
        <v>3229</v>
      </c>
      <c r="B546" s="194" t="s">
        <v>987</v>
      </c>
      <c r="C546" s="195"/>
      <c r="D546" s="195"/>
      <c r="E546" s="235"/>
      <c r="F546" s="195"/>
      <c r="G546" s="231">
        <f t="shared" si="8"/>
        <v>0</v>
      </c>
      <c r="H546" s="232" t="s">
        <v>988</v>
      </c>
      <c r="I546" s="232" t="s">
        <v>209</v>
      </c>
      <c r="J546" s="232" t="s">
        <v>210</v>
      </c>
    </row>
    <row r="547" spans="1:10" ht="13.2" customHeight="1" x14ac:dyDescent="0.25">
      <c r="A547" s="262" t="s">
        <v>3685</v>
      </c>
      <c r="B547" s="194" t="s">
        <v>989</v>
      </c>
      <c r="C547" s="195"/>
      <c r="D547" s="195"/>
      <c r="E547" s="235"/>
      <c r="F547" s="195"/>
      <c r="G547" s="231">
        <f t="shared" si="8"/>
        <v>0</v>
      </c>
      <c r="H547" s="232" t="s">
        <v>990</v>
      </c>
      <c r="I547" s="232" t="s">
        <v>209</v>
      </c>
      <c r="J547" s="232" t="s">
        <v>210</v>
      </c>
    </row>
    <row r="548" spans="1:10" ht="13.2" customHeight="1" x14ac:dyDescent="0.25">
      <c r="A548" s="262" t="s">
        <v>3686</v>
      </c>
      <c r="B548" s="194" t="s">
        <v>959</v>
      </c>
      <c r="C548" s="195"/>
      <c r="D548" s="195"/>
      <c r="E548" s="235"/>
      <c r="F548" s="195"/>
      <c r="G548" s="231">
        <f t="shared" si="8"/>
        <v>0</v>
      </c>
      <c r="H548" s="232" t="s">
        <v>991</v>
      </c>
      <c r="I548" s="232" t="s">
        <v>209</v>
      </c>
      <c r="J548" s="232" t="s">
        <v>210</v>
      </c>
    </row>
    <row r="549" spans="1:10" ht="13.2" customHeight="1" x14ac:dyDescent="0.25">
      <c r="A549" s="262" t="s">
        <v>3687</v>
      </c>
      <c r="B549" s="194" t="s">
        <v>960</v>
      </c>
      <c r="C549" s="195"/>
      <c r="D549" s="195"/>
      <c r="E549" s="235"/>
      <c r="F549" s="195"/>
      <c r="G549" s="231">
        <f t="shared" si="8"/>
        <v>0</v>
      </c>
      <c r="H549" s="232" t="s">
        <v>992</v>
      </c>
      <c r="I549" s="232" t="s">
        <v>209</v>
      </c>
      <c r="J549" s="232" t="s">
        <v>210</v>
      </c>
    </row>
    <row r="550" spans="1:10" ht="13.2" customHeight="1" x14ac:dyDescent="0.25">
      <c r="A550" s="262" t="s">
        <v>3688</v>
      </c>
      <c r="B550" s="194" t="s">
        <v>961</v>
      </c>
      <c r="C550" s="195"/>
      <c r="D550" s="195"/>
      <c r="E550" s="235"/>
      <c r="F550" s="195"/>
      <c r="G550" s="231">
        <f t="shared" si="8"/>
        <v>0</v>
      </c>
      <c r="H550" s="232" t="s">
        <v>993</v>
      </c>
      <c r="I550" s="232" t="s">
        <v>209</v>
      </c>
      <c r="J550" s="232" t="s">
        <v>210</v>
      </c>
    </row>
    <row r="551" spans="1:10" ht="13.2" customHeight="1" x14ac:dyDescent="0.25">
      <c r="A551" s="262" t="s">
        <v>3689</v>
      </c>
      <c r="B551" s="194" t="s">
        <v>962</v>
      </c>
      <c r="C551" s="195"/>
      <c r="D551" s="195"/>
      <c r="E551" s="235"/>
      <c r="F551" s="195"/>
      <c r="G551" s="231">
        <f t="shared" si="8"/>
        <v>0</v>
      </c>
      <c r="H551" s="232" t="s">
        <v>994</v>
      </c>
      <c r="I551" s="232" t="s">
        <v>209</v>
      </c>
      <c r="J551" s="232" t="s">
        <v>210</v>
      </c>
    </row>
    <row r="552" spans="1:10" ht="13.2" customHeight="1" x14ac:dyDescent="0.25">
      <c r="A552" s="262" t="s">
        <v>3690</v>
      </c>
      <c r="B552" s="194" t="s">
        <v>965</v>
      </c>
      <c r="C552" s="195"/>
      <c r="D552" s="195"/>
      <c r="E552" s="235"/>
      <c r="F552" s="195"/>
      <c r="G552" s="231">
        <f t="shared" si="8"/>
        <v>0</v>
      </c>
      <c r="H552" s="232" t="s">
        <v>995</v>
      </c>
      <c r="I552" s="232" t="s">
        <v>209</v>
      </c>
      <c r="J552" s="232" t="s">
        <v>210</v>
      </c>
    </row>
    <row r="553" spans="1:10" ht="13.2" customHeight="1" x14ac:dyDescent="0.25">
      <c r="A553" s="262" t="s">
        <v>3691</v>
      </c>
      <c r="B553" s="194" t="s">
        <v>966</v>
      </c>
      <c r="C553" s="195"/>
      <c r="D553" s="195"/>
      <c r="E553" s="235"/>
      <c r="F553" s="195"/>
      <c r="G553" s="231">
        <f t="shared" si="8"/>
        <v>0</v>
      </c>
      <c r="H553" s="232" t="s">
        <v>996</v>
      </c>
      <c r="I553" s="232" t="s">
        <v>209</v>
      </c>
      <c r="J553" s="232" t="s">
        <v>210</v>
      </c>
    </row>
    <row r="554" spans="1:10" ht="13.2" customHeight="1" x14ac:dyDescent="0.25">
      <c r="A554" s="262" t="s">
        <v>3692</v>
      </c>
      <c r="B554" s="194" t="s">
        <v>967</v>
      </c>
      <c r="C554" s="195"/>
      <c r="D554" s="195"/>
      <c r="E554" s="235"/>
      <c r="F554" s="195"/>
      <c r="G554" s="231">
        <f t="shared" si="8"/>
        <v>0</v>
      </c>
      <c r="H554" s="232" t="s">
        <v>997</v>
      </c>
      <c r="I554" s="232" t="s">
        <v>209</v>
      </c>
      <c r="J554" s="232" t="s">
        <v>210</v>
      </c>
    </row>
    <row r="555" spans="1:10" ht="13.2" customHeight="1" x14ac:dyDescent="0.25">
      <c r="A555" s="262" t="s">
        <v>3693</v>
      </c>
      <c r="B555" s="194" t="s">
        <v>963</v>
      </c>
      <c r="C555" s="195"/>
      <c r="D555" s="195"/>
      <c r="E555" s="235"/>
      <c r="F555" s="195"/>
      <c r="G555" s="231">
        <f t="shared" si="8"/>
        <v>0</v>
      </c>
      <c r="H555" s="232" t="s">
        <v>998</v>
      </c>
      <c r="I555" s="232" t="s">
        <v>209</v>
      </c>
      <c r="J555" s="232" t="s">
        <v>210</v>
      </c>
    </row>
    <row r="556" spans="1:10" ht="13.2" customHeight="1" x14ac:dyDescent="0.25">
      <c r="A556" s="262" t="s">
        <v>3694</v>
      </c>
      <c r="B556" s="194" t="s">
        <v>964</v>
      </c>
      <c r="C556" s="195"/>
      <c r="D556" s="195"/>
      <c r="E556" s="235"/>
      <c r="F556" s="195"/>
      <c r="G556" s="231">
        <f t="shared" si="8"/>
        <v>0</v>
      </c>
      <c r="H556" s="232" t="s">
        <v>999</v>
      </c>
      <c r="I556" s="232" t="s">
        <v>209</v>
      </c>
      <c r="J556" s="232" t="s">
        <v>210</v>
      </c>
    </row>
    <row r="557" spans="1:10" ht="13.2" customHeight="1" x14ac:dyDescent="0.25">
      <c r="A557" s="262" t="s">
        <v>3695</v>
      </c>
      <c r="B557" s="194" t="s">
        <v>1000</v>
      </c>
      <c r="C557" s="195"/>
      <c r="D557" s="195"/>
      <c r="E557" s="235"/>
      <c r="F557" s="195"/>
      <c r="G557" s="231">
        <f t="shared" si="8"/>
        <v>0</v>
      </c>
      <c r="H557" s="232" t="s">
        <v>1001</v>
      </c>
      <c r="I557" s="232" t="s">
        <v>209</v>
      </c>
      <c r="J557" s="232" t="s">
        <v>210</v>
      </c>
    </row>
    <row r="558" spans="1:10" ht="13.2" customHeight="1" x14ac:dyDescent="0.25">
      <c r="A558" s="262" t="s">
        <v>3696</v>
      </c>
      <c r="B558" s="194" t="s">
        <v>968</v>
      </c>
      <c r="C558" s="195"/>
      <c r="D558" s="195"/>
      <c r="E558" s="235"/>
      <c r="F558" s="195"/>
      <c r="G558" s="231">
        <f t="shared" si="8"/>
        <v>0</v>
      </c>
      <c r="H558" s="232" t="s">
        <v>1002</v>
      </c>
      <c r="I558" s="232" t="s">
        <v>209</v>
      </c>
      <c r="J558" s="232" t="s">
        <v>210</v>
      </c>
    </row>
    <row r="559" spans="1:10" ht="13.2" customHeight="1" x14ac:dyDescent="0.25">
      <c r="A559" s="262" t="s">
        <v>3697</v>
      </c>
      <c r="B559" s="194" t="s">
        <v>969</v>
      </c>
      <c r="C559" s="195"/>
      <c r="D559" s="195"/>
      <c r="E559" s="235"/>
      <c r="F559" s="195"/>
      <c r="G559" s="231">
        <f t="shared" si="8"/>
        <v>0</v>
      </c>
      <c r="H559" s="232" t="s">
        <v>1003</v>
      </c>
      <c r="I559" s="232" t="s">
        <v>209</v>
      </c>
      <c r="J559" s="232" t="s">
        <v>210</v>
      </c>
    </row>
    <row r="560" spans="1:10" ht="13.2" customHeight="1" x14ac:dyDescent="0.25">
      <c r="A560" s="262" t="s">
        <v>3698</v>
      </c>
      <c r="B560" s="194" t="s">
        <v>1004</v>
      </c>
      <c r="C560" s="195"/>
      <c r="D560" s="195"/>
      <c r="E560" s="235"/>
      <c r="F560" s="195"/>
      <c r="G560" s="231">
        <f t="shared" si="8"/>
        <v>0</v>
      </c>
      <c r="H560" s="232" t="s">
        <v>1005</v>
      </c>
      <c r="I560" s="232" t="s">
        <v>209</v>
      </c>
      <c r="J560" s="232" t="s">
        <v>210</v>
      </c>
    </row>
    <row r="561" spans="1:10" ht="13.2" customHeight="1" x14ac:dyDescent="0.25">
      <c r="A561" s="262" t="s">
        <v>3699</v>
      </c>
      <c r="B561" s="194" t="s">
        <v>1006</v>
      </c>
      <c r="C561" s="195"/>
      <c r="D561" s="195"/>
      <c r="E561" s="235"/>
      <c r="F561" s="195"/>
      <c r="G561" s="231">
        <f t="shared" si="8"/>
        <v>0</v>
      </c>
      <c r="H561" s="232" t="s">
        <v>1007</v>
      </c>
      <c r="I561" s="232" t="s">
        <v>209</v>
      </c>
      <c r="J561" s="232" t="s">
        <v>210</v>
      </c>
    </row>
    <row r="562" spans="1:10" ht="13.2" customHeight="1" x14ac:dyDescent="0.25">
      <c r="A562" s="262" t="s">
        <v>5399</v>
      </c>
      <c r="B562" s="194" t="s">
        <v>5366</v>
      </c>
      <c r="C562" s="195"/>
      <c r="D562" s="195"/>
      <c r="E562" s="235"/>
      <c r="F562" s="195"/>
      <c r="G562" s="231">
        <f t="shared" si="8"/>
        <v>0</v>
      </c>
      <c r="H562" s="232" t="s">
        <v>5424</v>
      </c>
      <c r="I562" s="232" t="s">
        <v>209</v>
      </c>
      <c r="J562" s="232" t="s">
        <v>210</v>
      </c>
    </row>
    <row r="563" spans="1:10" ht="13.2" customHeight="1" x14ac:dyDescent="0.25">
      <c r="A563" s="262" t="s">
        <v>3700</v>
      </c>
      <c r="B563" s="194" t="s">
        <v>1008</v>
      </c>
      <c r="C563" s="195"/>
      <c r="D563" s="195"/>
      <c r="E563" s="235"/>
      <c r="F563" s="195"/>
      <c r="G563" s="231">
        <f t="shared" si="8"/>
        <v>0</v>
      </c>
      <c r="H563" s="232" t="s">
        <v>1009</v>
      </c>
      <c r="I563" s="232" t="s">
        <v>209</v>
      </c>
      <c r="J563" s="232" t="s">
        <v>210</v>
      </c>
    </row>
    <row r="564" spans="1:10" ht="13.2" customHeight="1" x14ac:dyDescent="0.25">
      <c r="A564" s="262" t="s">
        <v>3701</v>
      </c>
      <c r="B564" s="194" t="s">
        <v>1010</v>
      </c>
      <c r="C564" s="195"/>
      <c r="D564" s="195"/>
      <c r="E564" s="235"/>
      <c r="F564" s="195"/>
      <c r="G564" s="231">
        <f t="shared" si="8"/>
        <v>0</v>
      </c>
      <c r="H564" s="232" t="s">
        <v>1011</v>
      </c>
      <c r="I564" s="232" t="s">
        <v>209</v>
      </c>
      <c r="J564" s="232" t="s">
        <v>210</v>
      </c>
    </row>
    <row r="565" spans="1:10" ht="13.2" customHeight="1" x14ac:dyDescent="0.25">
      <c r="A565" s="262" t="s">
        <v>3702</v>
      </c>
      <c r="B565" s="194" t="s">
        <v>974</v>
      </c>
      <c r="C565" s="195"/>
      <c r="D565" s="195"/>
      <c r="E565" s="235"/>
      <c r="F565" s="195"/>
      <c r="G565" s="231">
        <f t="shared" si="8"/>
        <v>0</v>
      </c>
      <c r="H565" s="232" t="s">
        <v>1012</v>
      </c>
      <c r="I565" s="232" t="s">
        <v>209</v>
      </c>
      <c r="J565" s="232" t="s">
        <v>210</v>
      </c>
    </row>
    <row r="566" spans="1:10" ht="13.2" customHeight="1" x14ac:dyDescent="0.25">
      <c r="A566" s="262" t="s">
        <v>3703</v>
      </c>
      <c r="B566" s="194" t="s">
        <v>1013</v>
      </c>
      <c r="C566" s="195"/>
      <c r="D566" s="195"/>
      <c r="E566" s="235"/>
      <c r="F566" s="195"/>
      <c r="G566" s="231">
        <f t="shared" si="8"/>
        <v>0</v>
      </c>
      <c r="H566" s="232" t="s">
        <v>1014</v>
      </c>
      <c r="I566" s="232" t="s">
        <v>209</v>
      </c>
      <c r="J566" s="232" t="s">
        <v>210</v>
      </c>
    </row>
    <row r="567" spans="1:10" ht="13.2" customHeight="1" x14ac:dyDescent="0.25">
      <c r="A567" s="262" t="s">
        <v>3704</v>
      </c>
      <c r="B567" s="194" t="s">
        <v>1015</v>
      </c>
      <c r="C567" s="195"/>
      <c r="D567" s="195"/>
      <c r="E567" s="235"/>
      <c r="F567" s="195"/>
      <c r="G567" s="231">
        <f t="shared" si="8"/>
        <v>0</v>
      </c>
      <c r="H567" s="232" t="s">
        <v>1016</v>
      </c>
      <c r="I567" s="232" t="s">
        <v>209</v>
      </c>
      <c r="J567" s="232" t="s">
        <v>210</v>
      </c>
    </row>
    <row r="568" spans="1:10" ht="13.2" customHeight="1" x14ac:dyDescent="0.25">
      <c r="A568" s="262" t="s">
        <v>3705</v>
      </c>
      <c r="B568" s="194" t="s">
        <v>1017</v>
      </c>
      <c r="C568" s="195"/>
      <c r="D568" s="195"/>
      <c r="E568" s="235"/>
      <c r="F568" s="195"/>
      <c r="G568" s="231">
        <f t="shared" si="8"/>
        <v>0</v>
      </c>
      <c r="H568" s="232" t="s">
        <v>1018</v>
      </c>
      <c r="I568" s="232" t="s">
        <v>209</v>
      </c>
      <c r="J568" s="232" t="s">
        <v>210</v>
      </c>
    </row>
    <row r="569" spans="1:10" ht="13.2" customHeight="1" x14ac:dyDescent="0.25">
      <c r="A569" s="262" t="s">
        <v>3706</v>
      </c>
      <c r="B569" s="194" t="s">
        <v>1019</v>
      </c>
      <c r="C569" s="195"/>
      <c r="D569" s="195"/>
      <c r="E569" s="235"/>
      <c r="F569" s="195"/>
      <c r="G569" s="231">
        <f t="shared" si="8"/>
        <v>0</v>
      </c>
      <c r="H569" s="232" t="s">
        <v>1020</v>
      </c>
      <c r="I569" s="232" t="s">
        <v>209</v>
      </c>
      <c r="J569" s="232" t="s">
        <v>210</v>
      </c>
    </row>
    <row r="570" spans="1:10" ht="13.2" customHeight="1" x14ac:dyDescent="0.25">
      <c r="A570" s="262" t="s">
        <v>3707</v>
      </c>
      <c r="B570" s="194" t="s">
        <v>1021</v>
      </c>
      <c r="C570" s="195"/>
      <c r="D570" s="195"/>
      <c r="E570" s="235"/>
      <c r="F570" s="195"/>
      <c r="G570" s="231">
        <f t="shared" si="8"/>
        <v>0</v>
      </c>
      <c r="H570" s="232" t="s">
        <v>1022</v>
      </c>
      <c r="I570" s="232" t="s">
        <v>209</v>
      </c>
      <c r="J570" s="232" t="s">
        <v>210</v>
      </c>
    </row>
    <row r="571" spans="1:10" ht="13.2" customHeight="1" x14ac:dyDescent="0.25">
      <c r="A571" s="262" t="s">
        <v>3708</v>
      </c>
      <c r="B571" s="194" t="s">
        <v>1023</v>
      </c>
      <c r="C571" s="195"/>
      <c r="D571" s="195"/>
      <c r="E571" s="235"/>
      <c r="F571" s="195"/>
      <c r="G571" s="231">
        <f t="shared" si="8"/>
        <v>0</v>
      </c>
      <c r="H571" s="232" t="s">
        <v>1024</v>
      </c>
      <c r="I571" s="232" t="s">
        <v>209</v>
      </c>
      <c r="J571" s="232" t="s">
        <v>210</v>
      </c>
    </row>
    <row r="572" spans="1:10" ht="13.2" customHeight="1" x14ac:dyDescent="0.25">
      <c r="A572" s="262" t="s">
        <v>3709</v>
      </c>
      <c r="B572" s="194" t="s">
        <v>1025</v>
      </c>
      <c r="C572" s="195"/>
      <c r="D572" s="195"/>
      <c r="E572" s="235"/>
      <c r="F572" s="195"/>
      <c r="G572" s="231">
        <f t="shared" si="8"/>
        <v>0</v>
      </c>
      <c r="H572" s="232" t="s">
        <v>1026</v>
      </c>
      <c r="I572" s="232" t="s">
        <v>209</v>
      </c>
      <c r="J572" s="232" t="s">
        <v>210</v>
      </c>
    </row>
    <row r="573" spans="1:10" ht="13.2" customHeight="1" x14ac:dyDescent="0.25">
      <c r="A573" s="262" t="s">
        <v>3710</v>
      </c>
      <c r="B573" s="194" t="s">
        <v>1027</v>
      </c>
      <c r="C573" s="195"/>
      <c r="D573" s="195"/>
      <c r="E573" s="235"/>
      <c r="F573" s="195"/>
      <c r="G573" s="231">
        <f t="shared" si="8"/>
        <v>0</v>
      </c>
      <c r="H573" s="232" t="s">
        <v>1028</v>
      </c>
      <c r="I573" s="232" t="s">
        <v>209</v>
      </c>
      <c r="J573" s="232" t="s">
        <v>210</v>
      </c>
    </row>
    <row r="574" spans="1:10" ht="13.2" customHeight="1" x14ac:dyDescent="0.25">
      <c r="A574" s="262" t="s">
        <v>3711</v>
      </c>
      <c r="B574" s="194" t="s">
        <v>1029</v>
      </c>
      <c r="C574" s="195"/>
      <c r="D574" s="195"/>
      <c r="E574" s="235"/>
      <c r="F574" s="195"/>
      <c r="G574" s="231">
        <f t="shared" si="8"/>
        <v>0</v>
      </c>
      <c r="H574" s="232" t="s">
        <v>7178</v>
      </c>
      <c r="I574" s="232" t="s">
        <v>209</v>
      </c>
      <c r="J574" s="232" t="s">
        <v>210</v>
      </c>
    </row>
    <row r="575" spans="1:10" ht="13.2" customHeight="1" x14ac:dyDescent="0.25">
      <c r="A575" s="262" t="s">
        <v>3712</v>
      </c>
      <c r="B575" s="194" t="s">
        <v>1031</v>
      </c>
      <c r="C575" s="195"/>
      <c r="D575" s="195"/>
      <c r="E575" s="235"/>
      <c r="F575" s="195"/>
      <c r="G575" s="231">
        <f t="shared" si="8"/>
        <v>0</v>
      </c>
      <c r="H575" s="232" t="s">
        <v>1032</v>
      </c>
      <c r="I575" s="232" t="s">
        <v>209</v>
      </c>
      <c r="J575" s="232" t="s">
        <v>210</v>
      </c>
    </row>
    <row r="576" spans="1:10" ht="13.2" customHeight="1" x14ac:dyDescent="0.25">
      <c r="A576" s="262" t="s">
        <v>3713</v>
      </c>
      <c r="B576" s="194" t="s">
        <v>1033</v>
      </c>
      <c r="C576" s="195"/>
      <c r="D576" s="195"/>
      <c r="E576" s="235"/>
      <c r="F576" s="195"/>
      <c r="G576" s="231">
        <f t="shared" si="8"/>
        <v>0</v>
      </c>
      <c r="H576" s="232" t="s">
        <v>1034</v>
      </c>
      <c r="I576" s="232" t="s">
        <v>209</v>
      </c>
      <c r="J576" s="232" t="s">
        <v>210</v>
      </c>
    </row>
    <row r="577" spans="1:12" ht="13.2" customHeight="1" x14ac:dyDescent="0.25">
      <c r="A577" s="262" t="s">
        <v>3714</v>
      </c>
      <c r="B577" s="194" t="s">
        <v>1035</v>
      </c>
      <c r="C577" s="195"/>
      <c r="D577" s="195"/>
      <c r="E577" s="235"/>
      <c r="F577" s="195"/>
      <c r="G577" s="231">
        <f t="shared" si="8"/>
        <v>0</v>
      </c>
      <c r="H577" s="232" t="s">
        <v>1036</v>
      </c>
      <c r="I577" s="232" t="s">
        <v>209</v>
      </c>
      <c r="J577" s="232" t="s">
        <v>210</v>
      </c>
    </row>
    <row r="578" spans="1:12" ht="13.2" customHeight="1" x14ac:dyDescent="0.25">
      <c r="A578" s="262" t="s">
        <v>3849</v>
      </c>
      <c r="B578" s="194" t="s">
        <v>1037</v>
      </c>
      <c r="C578" s="195"/>
      <c r="D578" s="195"/>
      <c r="E578" s="235"/>
      <c r="F578" s="195"/>
      <c r="G578" s="231">
        <f t="shared" si="8"/>
        <v>0</v>
      </c>
      <c r="H578" s="232" t="s">
        <v>1038</v>
      </c>
      <c r="I578" s="232" t="s">
        <v>179</v>
      </c>
      <c r="J578" s="232" t="s">
        <v>180</v>
      </c>
    </row>
    <row r="579" spans="1:12" ht="13.2" customHeight="1" x14ac:dyDescent="0.25">
      <c r="A579" s="262" t="s">
        <v>3715</v>
      </c>
      <c r="B579" s="194" t="s">
        <v>1039</v>
      </c>
      <c r="C579" s="195"/>
      <c r="D579" s="195"/>
      <c r="E579" s="235"/>
      <c r="F579" s="195"/>
      <c r="G579" s="231">
        <f t="shared" si="8"/>
        <v>0</v>
      </c>
      <c r="H579" s="232" t="s">
        <v>1040</v>
      </c>
      <c r="I579" s="232" t="s">
        <v>209</v>
      </c>
      <c r="J579" s="232" t="s">
        <v>210</v>
      </c>
      <c r="L579" s="1" t="s">
        <v>1040</v>
      </c>
    </row>
    <row r="580" spans="1:12" ht="13.2" customHeight="1" x14ac:dyDescent="0.25">
      <c r="A580" s="262" t="s">
        <v>3850</v>
      </c>
      <c r="B580" s="194" t="s">
        <v>1041</v>
      </c>
      <c r="C580" s="195"/>
      <c r="D580" s="195"/>
      <c r="E580" s="235"/>
      <c r="F580" s="195"/>
      <c r="G580" s="231">
        <f t="shared" si="8"/>
        <v>0</v>
      </c>
      <c r="H580" s="232" t="s">
        <v>1042</v>
      </c>
      <c r="I580" s="232" t="s">
        <v>179</v>
      </c>
      <c r="J580" s="232" t="s">
        <v>180</v>
      </c>
    </row>
    <row r="581" spans="1:12" ht="13.2" customHeight="1" x14ac:dyDescent="0.25">
      <c r="A581" s="262" t="s">
        <v>3851</v>
      </c>
      <c r="B581" s="194" t="s">
        <v>1043</v>
      </c>
      <c r="C581" s="195"/>
      <c r="D581" s="195"/>
      <c r="E581" s="235"/>
      <c r="F581" s="195"/>
      <c r="G581" s="231">
        <f t="shared" ref="G581:G644" si="9">+C581-D581+E581+F581</f>
        <v>0</v>
      </c>
      <c r="H581" s="232" t="s">
        <v>1044</v>
      </c>
      <c r="I581" s="232" t="s">
        <v>179</v>
      </c>
      <c r="J581" s="232" t="s">
        <v>180</v>
      </c>
    </row>
    <row r="582" spans="1:12" ht="13.2" customHeight="1" x14ac:dyDescent="0.25">
      <c r="A582" s="262" t="s">
        <v>3852</v>
      </c>
      <c r="B582" s="194" t="s">
        <v>1045</v>
      </c>
      <c r="C582" s="195"/>
      <c r="D582" s="195"/>
      <c r="E582" s="235"/>
      <c r="F582" s="195"/>
      <c r="G582" s="231">
        <f t="shared" si="9"/>
        <v>0</v>
      </c>
      <c r="H582" s="232" t="s">
        <v>1046</v>
      </c>
      <c r="I582" s="232" t="s">
        <v>179</v>
      </c>
      <c r="J582" s="232" t="s">
        <v>180</v>
      </c>
    </row>
    <row r="583" spans="1:12" ht="13.2" customHeight="1" x14ac:dyDescent="0.25">
      <c r="A583" s="262" t="s">
        <v>3853</v>
      </c>
      <c r="B583" s="194" t="s">
        <v>1047</v>
      </c>
      <c r="C583" s="195"/>
      <c r="D583" s="195"/>
      <c r="E583" s="235"/>
      <c r="F583" s="195"/>
      <c r="G583" s="231">
        <f t="shared" si="9"/>
        <v>0</v>
      </c>
      <c r="H583" s="232" t="s">
        <v>1048</v>
      </c>
      <c r="I583" s="232" t="s">
        <v>179</v>
      </c>
      <c r="J583" s="232" t="s">
        <v>180</v>
      </c>
    </row>
    <row r="584" spans="1:12" ht="13.2" customHeight="1" x14ac:dyDescent="0.25">
      <c r="A584" s="262" t="s">
        <v>3854</v>
      </c>
      <c r="B584" s="194" t="s">
        <v>1049</v>
      </c>
      <c r="C584" s="195"/>
      <c r="D584" s="195"/>
      <c r="E584" s="235"/>
      <c r="F584" s="195"/>
      <c r="G584" s="231">
        <f t="shared" si="9"/>
        <v>0</v>
      </c>
      <c r="H584" s="232" t="s">
        <v>1050</v>
      </c>
      <c r="I584" s="232" t="s">
        <v>179</v>
      </c>
      <c r="J584" s="232" t="s">
        <v>180</v>
      </c>
    </row>
    <row r="585" spans="1:12" ht="13.2" customHeight="1" x14ac:dyDescent="0.25">
      <c r="A585" s="262" t="s">
        <v>3855</v>
      </c>
      <c r="B585" s="194" t="s">
        <v>1051</v>
      </c>
      <c r="C585" s="195"/>
      <c r="D585" s="195"/>
      <c r="E585" s="235"/>
      <c r="F585" s="195"/>
      <c r="G585" s="231">
        <f t="shared" si="9"/>
        <v>0</v>
      </c>
      <c r="H585" s="232" t="s">
        <v>1052</v>
      </c>
      <c r="I585" s="232" t="s">
        <v>179</v>
      </c>
      <c r="J585" s="232" t="s">
        <v>180</v>
      </c>
    </row>
    <row r="586" spans="1:12" ht="13.2" customHeight="1" x14ac:dyDescent="0.25">
      <c r="A586" s="262" t="s">
        <v>3856</v>
      </c>
      <c r="B586" s="194" t="s">
        <v>1053</v>
      </c>
      <c r="C586" s="195"/>
      <c r="D586" s="195"/>
      <c r="E586" s="235"/>
      <c r="F586" s="195"/>
      <c r="G586" s="231">
        <f t="shared" si="9"/>
        <v>0</v>
      </c>
      <c r="H586" s="232" t="s">
        <v>414</v>
      </c>
      <c r="I586" s="232" t="s">
        <v>179</v>
      </c>
      <c r="J586" s="232" t="s">
        <v>180</v>
      </c>
    </row>
    <row r="587" spans="1:12" ht="13.2" customHeight="1" x14ac:dyDescent="0.25">
      <c r="A587" s="262" t="s">
        <v>3716</v>
      </c>
      <c r="B587" s="194" t="s">
        <v>1054</v>
      </c>
      <c r="C587" s="195"/>
      <c r="D587" s="195"/>
      <c r="E587" s="235"/>
      <c r="F587" s="195"/>
      <c r="G587" s="231">
        <f t="shared" si="9"/>
        <v>0</v>
      </c>
      <c r="H587" s="232" t="s">
        <v>1055</v>
      </c>
      <c r="I587" s="232" t="s">
        <v>209</v>
      </c>
      <c r="J587" s="232" t="s">
        <v>210</v>
      </c>
    </row>
    <row r="588" spans="1:12" ht="13.2" customHeight="1" x14ac:dyDescent="0.25">
      <c r="A588" s="262" t="s">
        <v>3717</v>
      </c>
      <c r="B588" s="194" t="s">
        <v>1057</v>
      </c>
      <c r="C588" s="195"/>
      <c r="D588" s="195"/>
      <c r="E588" s="235"/>
      <c r="F588" s="195"/>
      <c r="G588" s="231">
        <f t="shared" si="9"/>
        <v>0</v>
      </c>
      <c r="H588" s="232" t="s">
        <v>1058</v>
      </c>
      <c r="I588" s="232" t="s">
        <v>209</v>
      </c>
      <c r="J588" s="232" t="s">
        <v>210</v>
      </c>
    </row>
    <row r="589" spans="1:12" ht="13.2" customHeight="1" x14ac:dyDescent="0.25">
      <c r="A589" s="262" t="s">
        <v>3718</v>
      </c>
      <c r="B589" s="194" t="s">
        <v>1060</v>
      </c>
      <c r="C589" s="195"/>
      <c r="D589" s="195"/>
      <c r="E589" s="235"/>
      <c r="F589" s="195"/>
      <c r="G589" s="231">
        <f t="shared" si="9"/>
        <v>0</v>
      </c>
      <c r="H589" s="232" t="s">
        <v>1061</v>
      </c>
      <c r="I589" s="232" t="s">
        <v>209</v>
      </c>
      <c r="J589" s="232" t="s">
        <v>210</v>
      </c>
    </row>
    <row r="590" spans="1:12" ht="13.2" customHeight="1" x14ac:dyDescent="0.25">
      <c r="A590" s="262" t="s">
        <v>3719</v>
      </c>
      <c r="B590" s="194" t="s">
        <v>1062</v>
      </c>
      <c r="C590" s="195"/>
      <c r="D590" s="195"/>
      <c r="E590" s="235"/>
      <c r="F590" s="195"/>
      <c r="G590" s="231">
        <f t="shared" si="9"/>
        <v>0</v>
      </c>
      <c r="H590" s="232" t="s">
        <v>1063</v>
      </c>
      <c r="I590" s="232" t="s">
        <v>209</v>
      </c>
      <c r="J590" s="232" t="s">
        <v>210</v>
      </c>
    </row>
    <row r="591" spans="1:12" ht="13.2" customHeight="1" x14ac:dyDescent="0.25">
      <c r="A591" s="262" t="s">
        <v>3720</v>
      </c>
      <c r="B591" s="194" t="s">
        <v>1064</v>
      </c>
      <c r="C591" s="195"/>
      <c r="D591" s="195"/>
      <c r="E591" s="235"/>
      <c r="F591" s="195"/>
      <c r="G591" s="231">
        <f t="shared" si="9"/>
        <v>0</v>
      </c>
      <c r="H591" s="232" t="s">
        <v>1065</v>
      </c>
      <c r="I591" s="232" t="s">
        <v>209</v>
      </c>
      <c r="J591" s="232" t="s">
        <v>210</v>
      </c>
    </row>
    <row r="592" spans="1:12" ht="13.2" customHeight="1" x14ac:dyDescent="0.25">
      <c r="A592" s="262" t="s">
        <v>3721</v>
      </c>
      <c r="B592" s="194" t="s">
        <v>1066</v>
      </c>
      <c r="C592" s="195"/>
      <c r="D592" s="195"/>
      <c r="E592" s="235"/>
      <c r="F592" s="195"/>
      <c r="G592" s="231">
        <f t="shared" si="9"/>
        <v>0</v>
      </c>
      <c r="H592" s="232" t="s">
        <v>1067</v>
      </c>
      <c r="I592" s="232" t="s">
        <v>209</v>
      </c>
      <c r="J592" s="232" t="s">
        <v>210</v>
      </c>
    </row>
    <row r="593" spans="1:10" ht="13.2" customHeight="1" x14ac:dyDescent="0.25">
      <c r="A593" s="262" t="s">
        <v>3722</v>
      </c>
      <c r="B593" s="194" t="s">
        <v>1068</v>
      </c>
      <c r="C593" s="195"/>
      <c r="D593" s="195"/>
      <c r="E593" s="235"/>
      <c r="F593" s="195"/>
      <c r="G593" s="231">
        <f t="shared" si="9"/>
        <v>0</v>
      </c>
      <c r="H593" s="232" t="s">
        <v>1069</v>
      </c>
      <c r="I593" s="232" t="s">
        <v>209</v>
      </c>
      <c r="J593" s="232" t="s">
        <v>210</v>
      </c>
    </row>
    <row r="594" spans="1:10" ht="13.2" customHeight="1" x14ac:dyDescent="0.25">
      <c r="A594" s="262" t="s">
        <v>3723</v>
      </c>
      <c r="B594" s="194" t="s">
        <v>1070</v>
      </c>
      <c r="C594" s="195"/>
      <c r="D594" s="195"/>
      <c r="E594" s="235"/>
      <c r="F594" s="195"/>
      <c r="G594" s="231">
        <f t="shared" si="9"/>
        <v>0</v>
      </c>
      <c r="H594" s="232" t="s">
        <v>1071</v>
      </c>
      <c r="I594" s="232" t="s">
        <v>209</v>
      </c>
      <c r="J594" s="232" t="s">
        <v>210</v>
      </c>
    </row>
    <row r="595" spans="1:10" ht="13.2" customHeight="1" x14ac:dyDescent="0.25">
      <c r="A595" s="262" t="s">
        <v>3724</v>
      </c>
      <c r="B595" s="194" t="s">
        <v>1072</v>
      </c>
      <c r="C595" s="195"/>
      <c r="D595" s="195"/>
      <c r="E595" s="235"/>
      <c r="F595" s="195"/>
      <c r="G595" s="231">
        <f t="shared" si="9"/>
        <v>0</v>
      </c>
      <c r="H595" s="232" t="s">
        <v>1073</v>
      </c>
      <c r="I595" s="232" t="s">
        <v>209</v>
      </c>
      <c r="J595" s="232" t="s">
        <v>210</v>
      </c>
    </row>
    <row r="596" spans="1:10" ht="13.2" customHeight="1" x14ac:dyDescent="0.25">
      <c r="A596" s="262" t="s">
        <v>3725</v>
      </c>
      <c r="B596" s="194" t="s">
        <v>1074</v>
      </c>
      <c r="C596" s="195"/>
      <c r="D596" s="195"/>
      <c r="E596" s="235"/>
      <c r="F596" s="195"/>
      <c r="G596" s="231">
        <f t="shared" si="9"/>
        <v>0</v>
      </c>
      <c r="H596" s="232" t="s">
        <v>1075</v>
      </c>
      <c r="I596" s="232" t="s">
        <v>209</v>
      </c>
      <c r="J596" s="232" t="s">
        <v>210</v>
      </c>
    </row>
    <row r="597" spans="1:10" ht="13.2" customHeight="1" x14ac:dyDescent="0.25">
      <c r="A597" s="262" t="s">
        <v>3726</v>
      </c>
      <c r="B597" s="194" t="s">
        <v>1076</v>
      </c>
      <c r="C597" s="195"/>
      <c r="D597" s="195"/>
      <c r="E597" s="235"/>
      <c r="F597" s="195"/>
      <c r="G597" s="231">
        <f t="shared" si="9"/>
        <v>0</v>
      </c>
      <c r="H597" s="232" t="s">
        <v>1077</v>
      </c>
      <c r="I597" s="232" t="s">
        <v>209</v>
      </c>
      <c r="J597" s="232" t="s">
        <v>210</v>
      </c>
    </row>
    <row r="598" spans="1:10" ht="13.2" customHeight="1" x14ac:dyDescent="0.25">
      <c r="A598" s="263" t="s">
        <v>5401</v>
      </c>
      <c r="B598" s="194" t="s">
        <v>5400</v>
      </c>
      <c r="C598" s="195"/>
      <c r="D598" s="195"/>
      <c r="E598" s="235"/>
      <c r="F598" s="195"/>
      <c r="G598" s="231">
        <f t="shared" si="9"/>
        <v>0</v>
      </c>
      <c r="H598" s="233" t="s">
        <v>5425</v>
      </c>
      <c r="I598" s="232" t="s">
        <v>209</v>
      </c>
      <c r="J598" s="232" t="s">
        <v>210</v>
      </c>
    </row>
    <row r="599" spans="1:10" ht="13.2" customHeight="1" x14ac:dyDescent="0.25">
      <c r="A599" s="263" t="s">
        <v>5403</v>
      </c>
      <c r="B599" s="194" t="s">
        <v>5402</v>
      </c>
      <c r="C599" s="195"/>
      <c r="D599" s="195"/>
      <c r="E599" s="235"/>
      <c r="F599" s="195"/>
      <c r="G599" s="231">
        <f t="shared" si="9"/>
        <v>0</v>
      </c>
      <c r="H599" s="233" t="s">
        <v>5426</v>
      </c>
      <c r="I599" s="232" t="s">
        <v>209</v>
      </c>
      <c r="J599" s="232" t="s">
        <v>210</v>
      </c>
    </row>
    <row r="600" spans="1:10" ht="13.2" customHeight="1" x14ac:dyDescent="0.25">
      <c r="A600" s="263" t="s">
        <v>5405</v>
      </c>
      <c r="B600" s="194" t="s">
        <v>5404</v>
      </c>
      <c r="C600" s="195"/>
      <c r="D600" s="195"/>
      <c r="E600" s="235"/>
      <c r="F600" s="195"/>
      <c r="G600" s="231">
        <f t="shared" si="9"/>
        <v>0</v>
      </c>
      <c r="H600" s="233" t="s">
        <v>5427</v>
      </c>
      <c r="I600" s="232" t="s">
        <v>209</v>
      </c>
      <c r="J600" s="232" t="s">
        <v>210</v>
      </c>
    </row>
    <row r="601" spans="1:10" ht="13.2" customHeight="1" x14ac:dyDescent="0.25">
      <c r="A601" s="262" t="s">
        <v>3727</v>
      </c>
      <c r="B601" s="194" t="s">
        <v>1078</v>
      </c>
      <c r="C601" s="195"/>
      <c r="D601" s="195"/>
      <c r="E601" s="235"/>
      <c r="F601" s="195"/>
      <c r="G601" s="231">
        <f t="shared" si="9"/>
        <v>0</v>
      </c>
      <c r="H601" s="232" t="s">
        <v>1079</v>
      </c>
      <c r="I601" s="232" t="s">
        <v>209</v>
      </c>
      <c r="J601" s="232" t="s">
        <v>210</v>
      </c>
    </row>
    <row r="602" spans="1:10" ht="13.2" customHeight="1" x14ac:dyDescent="0.25">
      <c r="A602" s="262" t="s">
        <v>3728</v>
      </c>
      <c r="B602" s="194" t="s">
        <v>1080</v>
      </c>
      <c r="C602" s="195"/>
      <c r="D602" s="195"/>
      <c r="E602" s="235"/>
      <c r="F602" s="195"/>
      <c r="G602" s="231">
        <f t="shared" si="9"/>
        <v>0</v>
      </c>
      <c r="H602" s="232" t="s">
        <v>1081</v>
      </c>
      <c r="I602" s="232" t="s">
        <v>209</v>
      </c>
      <c r="J602" s="232" t="s">
        <v>210</v>
      </c>
    </row>
    <row r="603" spans="1:10" ht="13.2" customHeight="1" x14ac:dyDescent="0.25">
      <c r="A603" s="262" t="s">
        <v>3729</v>
      </c>
      <c r="B603" s="194" t="s">
        <v>1082</v>
      </c>
      <c r="C603" s="195"/>
      <c r="D603" s="195"/>
      <c r="E603" s="235"/>
      <c r="F603" s="195"/>
      <c r="G603" s="231">
        <f t="shared" si="9"/>
        <v>0</v>
      </c>
      <c r="H603" s="232" t="s">
        <v>1083</v>
      </c>
      <c r="I603" s="232" t="s">
        <v>209</v>
      </c>
      <c r="J603" s="232" t="s">
        <v>210</v>
      </c>
    </row>
    <row r="604" spans="1:10" ht="13.2" customHeight="1" x14ac:dyDescent="0.25">
      <c r="A604" s="262" t="s">
        <v>3730</v>
      </c>
      <c r="B604" s="194" t="s">
        <v>1084</v>
      </c>
      <c r="C604" s="195"/>
      <c r="D604" s="195"/>
      <c r="E604" s="235"/>
      <c r="F604" s="195"/>
      <c r="G604" s="231">
        <f t="shared" si="9"/>
        <v>0</v>
      </c>
      <c r="H604" s="232" t="s">
        <v>1085</v>
      </c>
      <c r="I604" s="232" t="s">
        <v>209</v>
      </c>
      <c r="J604" s="232" t="s">
        <v>210</v>
      </c>
    </row>
    <row r="605" spans="1:10" ht="13.2" customHeight="1" x14ac:dyDescent="0.25">
      <c r="A605" s="262" t="s">
        <v>3731</v>
      </c>
      <c r="B605" s="194" t="s">
        <v>1086</v>
      </c>
      <c r="C605" s="195"/>
      <c r="D605" s="195"/>
      <c r="E605" s="235"/>
      <c r="F605" s="195"/>
      <c r="G605" s="231">
        <f t="shared" si="9"/>
        <v>0</v>
      </c>
      <c r="H605" s="232" t="s">
        <v>1087</v>
      </c>
      <c r="I605" s="232" t="s">
        <v>209</v>
      </c>
      <c r="J605" s="232" t="s">
        <v>210</v>
      </c>
    </row>
    <row r="606" spans="1:10" ht="13.2" customHeight="1" x14ac:dyDescent="0.25">
      <c r="A606" s="262" t="s">
        <v>3732</v>
      </c>
      <c r="B606" s="194" t="s">
        <v>1088</v>
      </c>
      <c r="C606" s="195"/>
      <c r="D606" s="195"/>
      <c r="E606" s="235"/>
      <c r="F606" s="195"/>
      <c r="G606" s="231">
        <f t="shared" si="9"/>
        <v>0</v>
      </c>
      <c r="H606" s="232" t="s">
        <v>1089</v>
      </c>
      <c r="I606" s="232" t="s">
        <v>209</v>
      </c>
      <c r="J606" s="232" t="s">
        <v>210</v>
      </c>
    </row>
    <row r="607" spans="1:10" ht="13.2" customHeight="1" x14ac:dyDescent="0.25">
      <c r="A607" s="262" t="s">
        <v>3733</v>
      </c>
      <c r="B607" s="194" t="s">
        <v>1090</v>
      </c>
      <c r="C607" s="195"/>
      <c r="D607" s="195"/>
      <c r="E607" s="235"/>
      <c r="F607" s="195"/>
      <c r="G607" s="231">
        <f t="shared" si="9"/>
        <v>0</v>
      </c>
      <c r="H607" s="232" t="s">
        <v>1091</v>
      </c>
      <c r="I607" s="232" t="s">
        <v>209</v>
      </c>
      <c r="J607" s="232" t="s">
        <v>210</v>
      </c>
    </row>
    <row r="608" spans="1:10" ht="13.2" customHeight="1" x14ac:dyDescent="0.25">
      <c r="A608" s="262" t="s">
        <v>3734</v>
      </c>
      <c r="B608" s="194" t="s">
        <v>1092</v>
      </c>
      <c r="C608" s="195"/>
      <c r="D608" s="195"/>
      <c r="E608" s="235"/>
      <c r="F608" s="195"/>
      <c r="G608" s="231">
        <f t="shared" si="9"/>
        <v>0</v>
      </c>
      <c r="H608" s="232" t="s">
        <v>1093</v>
      </c>
      <c r="I608" s="232" t="s">
        <v>209</v>
      </c>
      <c r="J608" s="232" t="s">
        <v>210</v>
      </c>
    </row>
    <row r="609" spans="1:10" ht="13.2" customHeight="1" x14ac:dyDescent="0.25">
      <c r="A609" s="262" t="s">
        <v>3735</v>
      </c>
      <c r="B609" s="194" t="s">
        <v>1094</v>
      </c>
      <c r="C609" s="195"/>
      <c r="D609" s="195"/>
      <c r="E609" s="235"/>
      <c r="F609" s="195"/>
      <c r="G609" s="231">
        <f t="shared" si="9"/>
        <v>0</v>
      </c>
      <c r="H609" s="232" t="s">
        <v>1095</v>
      </c>
      <c r="I609" s="232" t="s">
        <v>209</v>
      </c>
      <c r="J609" s="232" t="s">
        <v>210</v>
      </c>
    </row>
    <row r="610" spans="1:10" ht="13.2" customHeight="1" x14ac:dyDescent="0.25">
      <c r="A610" s="262" t="s">
        <v>3736</v>
      </c>
      <c r="B610" s="194" t="s">
        <v>1096</v>
      </c>
      <c r="C610" s="195"/>
      <c r="D610" s="195"/>
      <c r="E610" s="235"/>
      <c r="F610" s="195"/>
      <c r="G610" s="231">
        <f t="shared" si="9"/>
        <v>0</v>
      </c>
      <c r="H610" s="232" t="s">
        <v>1097</v>
      </c>
      <c r="I610" s="232" t="s">
        <v>209</v>
      </c>
      <c r="J610" s="232" t="s">
        <v>210</v>
      </c>
    </row>
    <row r="611" spans="1:10" ht="13.2" customHeight="1" x14ac:dyDescent="0.25">
      <c r="A611" s="262" t="s">
        <v>3857</v>
      </c>
      <c r="B611" s="194" t="s">
        <v>1098</v>
      </c>
      <c r="C611" s="195"/>
      <c r="D611" s="195"/>
      <c r="E611" s="195"/>
      <c r="F611" s="195"/>
      <c r="G611" s="231">
        <f t="shared" si="9"/>
        <v>0</v>
      </c>
      <c r="H611" s="232" t="s">
        <v>6278</v>
      </c>
      <c r="I611" s="232" t="s">
        <v>9621</v>
      </c>
      <c r="J611" s="232" t="s">
        <v>1099</v>
      </c>
    </row>
    <row r="612" spans="1:10" ht="13.2" customHeight="1" x14ac:dyDescent="0.25">
      <c r="A612" s="262" t="s">
        <v>3858</v>
      </c>
      <c r="B612" s="194" t="s">
        <v>1100</v>
      </c>
      <c r="C612" s="195"/>
      <c r="D612" s="195"/>
      <c r="E612" s="195"/>
      <c r="F612" s="195"/>
      <c r="G612" s="231">
        <f t="shared" si="9"/>
        <v>0</v>
      </c>
      <c r="H612" s="232" t="s">
        <v>6280</v>
      </c>
      <c r="I612" s="232" t="s">
        <v>9621</v>
      </c>
      <c r="J612" s="232" t="s">
        <v>1099</v>
      </c>
    </row>
    <row r="613" spans="1:10" ht="13.2" customHeight="1" x14ac:dyDescent="0.25">
      <c r="A613" s="262" t="s">
        <v>3859</v>
      </c>
      <c r="B613" s="194" t="s">
        <v>1101</v>
      </c>
      <c r="C613" s="195"/>
      <c r="D613" s="195"/>
      <c r="E613" s="195"/>
      <c r="F613" s="195"/>
      <c r="G613" s="231">
        <f t="shared" si="9"/>
        <v>0</v>
      </c>
      <c r="H613" s="232" t="s">
        <v>6282</v>
      </c>
      <c r="I613" s="232" t="s">
        <v>9621</v>
      </c>
      <c r="J613" s="232" t="s">
        <v>1099</v>
      </c>
    </row>
    <row r="614" spans="1:10" ht="13.2" customHeight="1" x14ac:dyDescent="0.25">
      <c r="A614" s="262" t="s">
        <v>3860</v>
      </c>
      <c r="B614" s="194" t="s">
        <v>1102</v>
      </c>
      <c r="C614" s="195"/>
      <c r="D614" s="195"/>
      <c r="E614" s="195"/>
      <c r="F614" s="195"/>
      <c r="G614" s="231">
        <f t="shared" si="9"/>
        <v>0</v>
      </c>
      <c r="H614" s="232" t="s">
        <v>6284</v>
      </c>
      <c r="I614" s="232" t="s">
        <v>9621</v>
      </c>
      <c r="J614" s="232" t="s">
        <v>1099</v>
      </c>
    </row>
    <row r="615" spans="1:10" ht="13.2" customHeight="1" x14ac:dyDescent="0.25">
      <c r="A615" s="262" t="s">
        <v>3861</v>
      </c>
      <c r="B615" s="194" t="s">
        <v>1103</v>
      </c>
      <c r="C615" s="195"/>
      <c r="D615" s="195"/>
      <c r="E615" s="195"/>
      <c r="F615" s="195"/>
      <c r="G615" s="231">
        <f t="shared" si="9"/>
        <v>0</v>
      </c>
      <c r="H615" s="232" t="s">
        <v>6286</v>
      </c>
      <c r="I615" s="232" t="s">
        <v>9621</v>
      </c>
      <c r="J615" s="232" t="s">
        <v>1099</v>
      </c>
    </row>
    <row r="616" spans="1:10" ht="13.2" customHeight="1" x14ac:dyDescent="0.25">
      <c r="A616" s="262" t="s">
        <v>3862</v>
      </c>
      <c r="B616" s="194" t="s">
        <v>1104</v>
      </c>
      <c r="C616" s="195"/>
      <c r="D616" s="195"/>
      <c r="E616" s="195"/>
      <c r="F616" s="195"/>
      <c r="G616" s="231">
        <f t="shared" si="9"/>
        <v>0</v>
      </c>
      <c r="H616" s="232" t="s">
        <v>6288</v>
      </c>
      <c r="I616" s="232" t="s">
        <v>9621</v>
      </c>
      <c r="J616" s="232" t="s">
        <v>1099</v>
      </c>
    </row>
    <row r="617" spans="1:10" ht="13.2" customHeight="1" x14ac:dyDescent="0.25">
      <c r="A617" s="262" t="s">
        <v>3863</v>
      </c>
      <c r="B617" s="194" t="s">
        <v>1105</v>
      </c>
      <c r="C617" s="195"/>
      <c r="D617" s="195"/>
      <c r="E617" s="195"/>
      <c r="F617" s="195"/>
      <c r="G617" s="231">
        <f t="shared" si="9"/>
        <v>0</v>
      </c>
      <c r="H617" s="232" t="s">
        <v>6290</v>
      </c>
      <c r="I617" s="232" t="s">
        <v>9621</v>
      </c>
      <c r="J617" s="232" t="s">
        <v>1099</v>
      </c>
    </row>
    <row r="618" spans="1:10" ht="13.2" customHeight="1" x14ac:dyDescent="0.25">
      <c r="A618" s="262" t="s">
        <v>3864</v>
      </c>
      <c r="B618" s="194" t="s">
        <v>1106</v>
      </c>
      <c r="C618" s="195"/>
      <c r="D618" s="195"/>
      <c r="E618" s="195"/>
      <c r="F618" s="195"/>
      <c r="G618" s="231">
        <f t="shared" si="9"/>
        <v>0</v>
      </c>
      <c r="H618" s="232" t="s">
        <v>6292</v>
      </c>
      <c r="I618" s="232" t="s">
        <v>9621</v>
      </c>
      <c r="J618" s="232" t="s">
        <v>1099</v>
      </c>
    </row>
    <row r="619" spans="1:10" ht="13.2" customHeight="1" x14ac:dyDescent="0.25">
      <c r="A619" s="262" t="s">
        <v>3865</v>
      </c>
      <c r="B619" s="194" t="s">
        <v>1107</v>
      </c>
      <c r="C619" s="195"/>
      <c r="D619" s="195"/>
      <c r="E619" s="195"/>
      <c r="F619" s="195"/>
      <c r="G619" s="231">
        <f t="shared" si="9"/>
        <v>0</v>
      </c>
      <c r="H619" s="232" t="s">
        <v>6294</v>
      </c>
      <c r="I619" s="232" t="s">
        <v>9621</v>
      </c>
      <c r="J619" s="232" t="s">
        <v>1099</v>
      </c>
    </row>
    <row r="620" spans="1:10" ht="13.2" customHeight="1" x14ac:dyDescent="0.25">
      <c r="A620" s="262" t="s">
        <v>3866</v>
      </c>
      <c r="B620" s="194" t="s">
        <v>1108</v>
      </c>
      <c r="C620" s="195"/>
      <c r="D620" s="195"/>
      <c r="E620" s="195"/>
      <c r="F620" s="195"/>
      <c r="G620" s="231">
        <f t="shared" si="9"/>
        <v>0</v>
      </c>
      <c r="H620" s="232" t="s">
        <v>6296</v>
      </c>
      <c r="I620" s="232" t="s">
        <v>9621</v>
      </c>
      <c r="J620" s="232" t="s">
        <v>1099</v>
      </c>
    </row>
    <row r="621" spans="1:10" ht="13.2" customHeight="1" x14ac:dyDescent="0.25">
      <c r="A621" s="262" t="s">
        <v>3867</v>
      </c>
      <c r="B621" s="194" t="s">
        <v>1109</v>
      </c>
      <c r="C621" s="195"/>
      <c r="D621" s="195"/>
      <c r="E621" s="195"/>
      <c r="F621" s="195"/>
      <c r="G621" s="231">
        <f t="shared" si="9"/>
        <v>0</v>
      </c>
      <c r="H621" s="232" t="s">
        <v>6298</v>
      </c>
      <c r="I621" s="232" t="s">
        <v>9621</v>
      </c>
      <c r="J621" s="232" t="s">
        <v>1099</v>
      </c>
    </row>
    <row r="622" spans="1:10" ht="13.2" customHeight="1" x14ac:dyDescent="0.25">
      <c r="A622" s="262" t="s">
        <v>3868</v>
      </c>
      <c r="B622" s="194" t="s">
        <v>1110</v>
      </c>
      <c r="C622" s="195"/>
      <c r="D622" s="195"/>
      <c r="E622" s="195"/>
      <c r="F622" s="195"/>
      <c r="G622" s="231">
        <f t="shared" si="9"/>
        <v>0</v>
      </c>
      <c r="H622" s="232" t="s">
        <v>6300</v>
      </c>
      <c r="I622" s="232" t="s">
        <v>9621</v>
      </c>
      <c r="J622" s="232" t="s">
        <v>1099</v>
      </c>
    </row>
    <row r="623" spans="1:10" ht="13.2" customHeight="1" x14ac:dyDescent="0.25">
      <c r="A623" s="262" t="s">
        <v>3869</v>
      </c>
      <c r="B623" s="194" t="s">
        <v>1111</v>
      </c>
      <c r="C623" s="195"/>
      <c r="D623" s="195"/>
      <c r="E623" s="195"/>
      <c r="F623" s="195"/>
      <c r="G623" s="231">
        <f t="shared" si="9"/>
        <v>0</v>
      </c>
      <c r="H623" s="232" t="s">
        <v>6302</v>
      </c>
      <c r="I623" s="232" t="s">
        <v>9621</v>
      </c>
      <c r="J623" s="232" t="s">
        <v>1099</v>
      </c>
    </row>
    <row r="624" spans="1:10" ht="13.2" customHeight="1" x14ac:dyDescent="0.25">
      <c r="A624" s="262" t="s">
        <v>3870</v>
      </c>
      <c r="B624" s="194" t="s">
        <v>1112</v>
      </c>
      <c r="C624" s="195"/>
      <c r="D624" s="195"/>
      <c r="E624" s="195"/>
      <c r="F624" s="195"/>
      <c r="G624" s="231">
        <f t="shared" si="9"/>
        <v>0</v>
      </c>
      <c r="H624" s="232" t="s">
        <v>6306</v>
      </c>
      <c r="I624" s="232" t="s">
        <v>9621</v>
      </c>
      <c r="J624" s="232" t="s">
        <v>1099</v>
      </c>
    </row>
    <row r="625" spans="1:10" ht="13.2" customHeight="1" x14ac:dyDescent="0.25">
      <c r="A625" s="262" t="s">
        <v>3871</v>
      </c>
      <c r="B625" s="194" t="s">
        <v>1113</v>
      </c>
      <c r="C625" s="195"/>
      <c r="D625" s="195"/>
      <c r="E625" s="195"/>
      <c r="F625" s="195"/>
      <c r="G625" s="231">
        <f t="shared" si="9"/>
        <v>0</v>
      </c>
      <c r="H625" s="232" t="s">
        <v>6308</v>
      </c>
      <c r="I625" s="232" t="s">
        <v>9621</v>
      </c>
      <c r="J625" s="232" t="s">
        <v>1099</v>
      </c>
    </row>
    <row r="626" spans="1:10" ht="13.2" customHeight="1" x14ac:dyDescent="0.25">
      <c r="A626" s="262" t="s">
        <v>3872</v>
      </c>
      <c r="B626" s="194" t="s">
        <v>1114</v>
      </c>
      <c r="C626" s="195"/>
      <c r="D626" s="195"/>
      <c r="E626" s="195"/>
      <c r="F626" s="195"/>
      <c r="G626" s="231">
        <f t="shared" si="9"/>
        <v>0</v>
      </c>
      <c r="H626" s="232" t="s">
        <v>6310</v>
      </c>
      <c r="I626" s="232" t="s">
        <v>9621</v>
      </c>
      <c r="J626" s="232" t="s">
        <v>1099</v>
      </c>
    </row>
    <row r="627" spans="1:10" ht="13.2" customHeight="1" x14ac:dyDescent="0.25">
      <c r="A627" s="262" t="s">
        <v>3873</v>
      </c>
      <c r="B627" s="194" t="s">
        <v>1115</v>
      </c>
      <c r="C627" s="195"/>
      <c r="D627" s="195"/>
      <c r="E627" s="195"/>
      <c r="F627" s="195"/>
      <c r="G627" s="231">
        <f t="shared" si="9"/>
        <v>0</v>
      </c>
      <c r="H627" s="232" t="s">
        <v>6312</v>
      </c>
      <c r="I627" s="232" t="s">
        <v>9621</v>
      </c>
      <c r="J627" s="232" t="s">
        <v>1099</v>
      </c>
    </row>
    <row r="628" spans="1:10" ht="13.2" customHeight="1" x14ac:dyDescent="0.25">
      <c r="A628" s="262" t="s">
        <v>3874</v>
      </c>
      <c r="B628" s="194" t="s">
        <v>1116</v>
      </c>
      <c r="C628" s="195"/>
      <c r="D628" s="195"/>
      <c r="E628" s="195"/>
      <c r="F628" s="195"/>
      <c r="G628" s="231">
        <f t="shared" si="9"/>
        <v>0</v>
      </c>
      <c r="H628" s="232" t="s">
        <v>6314</v>
      </c>
      <c r="I628" s="232" t="s">
        <v>9621</v>
      </c>
      <c r="J628" s="232" t="s">
        <v>1099</v>
      </c>
    </row>
    <row r="629" spans="1:10" ht="13.2" customHeight="1" x14ac:dyDescent="0.25">
      <c r="A629" s="262" t="s">
        <v>3875</v>
      </c>
      <c r="B629" s="194" t="s">
        <v>1117</v>
      </c>
      <c r="C629" s="195"/>
      <c r="D629" s="195"/>
      <c r="E629" s="195"/>
      <c r="F629" s="195"/>
      <c r="G629" s="231">
        <f t="shared" si="9"/>
        <v>0</v>
      </c>
      <c r="H629" s="232" t="s">
        <v>6316</v>
      </c>
      <c r="I629" s="232" t="s">
        <v>9621</v>
      </c>
      <c r="J629" s="232" t="s">
        <v>1099</v>
      </c>
    </row>
    <row r="630" spans="1:10" ht="13.2" customHeight="1" x14ac:dyDescent="0.25">
      <c r="A630" s="262" t="s">
        <v>3876</v>
      </c>
      <c r="B630" s="194" t="s">
        <v>1118</v>
      </c>
      <c r="C630" s="195"/>
      <c r="D630" s="195"/>
      <c r="E630" s="195"/>
      <c r="F630" s="195"/>
      <c r="G630" s="231">
        <f t="shared" si="9"/>
        <v>0</v>
      </c>
      <c r="H630" s="232" t="s">
        <v>6318</v>
      </c>
      <c r="I630" s="232" t="s">
        <v>9621</v>
      </c>
      <c r="J630" s="232" t="s">
        <v>1099</v>
      </c>
    </row>
    <row r="631" spans="1:10" ht="13.2" customHeight="1" x14ac:dyDescent="0.25">
      <c r="A631" s="262" t="s">
        <v>3877</v>
      </c>
      <c r="B631" s="194" t="s">
        <v>1119</v>
      </c>
      <c r="C631" s="195"/>
      <c r="D631" s="195"/>
      <c r="E631" s="195"/>
      <c r="F631" s="195"/>
      <c r="G631" s="231">
        <f t="shared" si="9"/>
        <v>0</v>
      </c>
      <c r="H631" s="232" t="s">
        <v>6320</v>
      </c>
      <c r="I631" s="232" t="s">
        <v>9621</v>
      </c>
      <c r="J631" s="232" t="s">
        <v>1099</v>
      </c>
    </row>
    <row r="632" spans="1:10" ht="13.2" customHeight="1" x14ac:dyDescent="0.25">
      <c r="A632" s="262" t="s">
        <v>3878</v>
      </c>
      <c r="B632" s="194" t="s">
        <v>1120</v>
      </c>
      <c r="C632" s="195"/>
      <c r="D632" s="195"/>
      <c r="E632" s="195"/>
      <c r="F632" s="195"/>
      <c r="G632" s="231">
        <f t="shared" si="9"/>
        <v>0</v>
      </c>
      <c r="H632" s="232" t="s">
        <v>6322</v>
      </c>
      <c r="I632" s="232" t="s">
        <v>9621</v>
      </c>
      <c r="J632" s="232" t="s">
        <v>1099</v>
      </c>
    </row>
    <row r="633" spans="1:10" ht="13.2" customHeight="1" x14ac:dyDescent="0.25">
      <c r="A633" s="262" t="s">
        <v>3879</v>
      </c>
      <c r="B633" s="194" t="s">
        <v>1121</v>
      </c>
      <c r="C633" s="195"/>
      <c r="D633" s="195"/>
      <c r="E633" s="195"/>
      <c r="F633" s="195"/>
      <c r="G633" s="231">
        <f t="shared" si="9"/>
        <v>0</v>
      </c>
      <c r="H633" s="232" t="s">
        <v>6324</v>
      </c>
      <c r="I633" s="232" t="s">
        <v>9621</v>
      </c>
      <c r="J633" s="232" t="s">
        <v>1099</v>
      </c>
    </row>
    <row r="634" spans="1:10" ht="13.2" customHeight="1" x14ac:dyDescent="0.25">
      <c r="A634" s="262" t="s">
        <v>3880</v>
      </c>
      <c r="B634" s="194" t="s">
        <v>1122</v>
      </c>
      <c r="C634" s="195"/>
      <c r="D634" s="195"/>
      <c r="E634" s="195"/>
      <c r="F634" s="195"/>
      <c r="G634" s="231">
        <f t="shared" si="9"/>
        <v>0</v>
      </c>
      <c r="H634" s="232" t="s">
        <v>6326</v>
      </c>
      <c r="I634" s="232" t="s">
        <v>9621</v>
      </c>
      <c r="J634" s="232" t="s">
        <v>1099</v>
      </c>
    </row>
    <row r="635" spans="1:10" ht="13.2" customHeight="1" x14ac:dyDescent="0.25">
      <c r="A635" s="262" t="s">
        <v>3881</v>
      </c>
      <c r="B635" s="194" t="s">
        <v>1123</v>
      </c>
      <c r="C635" s="195"/>
      <c r="D635" s="195"/>
      <c r="E635" s="195"/>
      <c r="F635" s="195"/>
      <c r="G635" s="231">
        <f t="shared" si="9"/>
        <v>0</v>
      </c>
      <c r="H635" s="232" t="s">
        <v>6328</v>
      </c>
      <c r="I635" s="232" t="s">
        <v>9621</v>
      </c>
      <c r="J635" s="232" t="s">
        <v>1099</v>
      </c>
    </row>
    <row r="636" spans="1:10" ht="13.2" customHeight="1" x14ac:dyDescent="0.25">
      <c r="A636" s="262" t="s">
        <v>3882</v>
      </c>
      <c r="B636" s="194" t="s">
        <v>1124</v>
      </c>
      <c r="C636" s="195"/>
      <c r="D636" s="195"/>
      <c r="E636" s="195"/>
      <c r="F636" s="195"/>
      <c r="G636" s="231">
        <f t="shared" si="9"/>
        <v>0</v>
      </c>
      <c r="H636" s="232" t="s">
        <v>6330</v>
      </c>
      <c r="I636" s="232" t="s">
        <v>9621</v>
      </c>
      <c r="J636" s="232" t="s">
        <v>1099</v>
      </c>
    </row>
    <row r="637" spans="1:10" ht="13.2" customHeight="1" x14ac:dyDescent="0.25">
      <c r="A637" s="262" t="s">
        <v>3883</v>
      </c>
      <c r="B637" s="194" t="s">
        <v>1125</v>
      </c>
      <c r="C637" s="195"/>
      <c r="D637" s="195"/>
      <c r="E637" s="195"/>
      <c r="F637" s="195"/>
      <c r="G637" s="231">
        <f t="shared" si="9"/>
        <v>0</v>
      </c>
      <c r="H637" s="232" t="s">
        <v>6332</v>
      </c>
      <c r="I637" s="232" t="s">
        <v>9621</v>
      </c>
      <c r="J637" s="232" t="s">
        <v>1099</v>
      </c>
    </row>
    <row r="638" spans="1:10" ht="13.2" customHeight="1" x14ac:dyDescent="0.25">
      <c r="A638" s="262" t="s">
        <v>3884</v>
      </c>
      <c r="B638" s="194" t="s">
        <v>1126</v>
      </c>
      <c r="C638" s="195"/>
      <c r="D638" s="195"/>
      <c r="E638" s="195"/>
      <c r="F638" s="195"/>
      <c r="G638" s="231">
        <f t="shared" si="9"/>
        <v>0</v>
      </c>
      <c r="H638" s="232" t="s">
        <v>6334</v>
      </c>
      <c r="I638" s="232" t="s">
        <v>9621</v>
      </c>
      <c r="J638" s="232" t="s">
        <v>1099</v>
      </c>
    </row>
    <row r="639" spans="1:10" ht="13.2" customHeight="1" x14ac:dyDescent="0.25">
      <c r="A639" s="262" t="s">
        <v>3885</v>
      </c>
      <c r="B639" s="194" t="s">
        <v>1127</v>
      </c>
      <c r="C639" s="195"/>
      <c r="D639" s="195"/>
      <c r="E639" s="195"/>
      <c r="F639" s="195"/>
      <c r="G639" s="231">
        <f t="shared" si="9"/>
        <v>0</v>
      </c>
      <c r="H639" s="232" t="s">
        <v>6336</v>
      </c>
      <c r="I639" s="232" t="s">
        <v>9621</v>
      </c>
      <c r="J639" s="232" t="s">
        <v>1099</v>
      </c>
    </row>
    <row r="640" spans="1:10" ht="13.2" customHeight="1" x14ac:dyDescent="0.25">
      <c r="A640" s="262" t="s">
        <v>3886</v>
      </c>
      <c r="B640" s="194" t="s">
        <v>1128</v>
      </c>
      <c r="C640" s="195"/>
      <c r="D640" s="195"/>
      <c r="E640" s="195"/>
      <c r="F640" s="195"/>
      <c r="G640" s="231">
        <f t="shared" si="9"/>
        <v>0</v>
      </c>
      <c r="H640" s="232" t="s">
        <v>6338</v>
      </c>
      <c r="I640" s="232" t="s">
        <v>9621</v>
      </c>
      <c r="J640" s="232" t="s">
        <v>1099</v>
      </c>
    </row>
    <row r="641" spans="1:10" ht="13.2" customHeight="1" x14ac:dyDescent="0.25">
      <c r="A641" s="262" t="s">
        <v>3887</v>
      </c>
      <c r="B641" s="194" t="s">
        <v>1129</v>
      </c>
      <c r="C641" s="195"/>
      <c r="D641" s="195"/>
      <c r="E641" s="195"/>
      <c r="F641" s="195"/>
      <c r="G641" s="231">
        <f t="shared" si="9"/>
        <v>0</v>
      </c>
      <c r="H641" s="232" t="s">
        <v>6340</v>
      </c>
      <c r="I641" s="232" t="s">
        <v>9621</v>
      </c>
      <c r="J641" s="232" t="s">
        <v>1099</v>
      </c>
    </row>
    <row r="642" spans="1:10" ht="13.2" customHeight="1" x14ac:dyDescent="0.25">
      <c r="A642" s="262" t="s">
        <v>3888</v>
      </c>
      <c r="B642" s="194" t="s">
        <v>1130</v>
      </c>
      <c r="C642" s="195"/>
      <c r="D642" s="195"/>
      <c r="E642" s="195"/>
      <c r="F642" s="195"/>
      <c r="G642" s="231">
        <f t="shared" si="9"/>
        <v>0</v>
      </c>
      <c r="H642" s="232" t="s">
        <v>6342</v>
      </c>
      <c r="I642" s="232" t="s">
        <v>9621</v>
      </c>
      <c r="J642" s="232" t="s">
        <v>1099</v>
      </c>
    </row>
    <row r="643" spans="1:10" ht="13.2" customHeight="1" x14ac:dyDescent="0.25">
      <c r="A643" s="262" t="s">
        <v>3889</v>
      </c>
      <c r="B643" s="194" t="s">
        <v>1131</v>
      </c>
      <c r="C643" s="195"/>
      <c r="D643" s="195"/>
      <c r="E643" s="195"/>
      <c r="F643" s="195"/>
      <c r="G643" s="231">
        <f t="shared" si="9"/>
        <v>0</v>
      </c>
      <c r="H643" s="232" t="s">
        <v>6344</v>
      </c>
      <c r="I643" s="232" t="s">
        <v>9621</v>
      </c>
      <c r="J643" s="232" t="s">
        <v>1099</v>
      </c>
    </row>
    <row r="644" spans="1:10" ht="13.2" customHeight="1" x14ac:dyDescent="0.25">
      <c r="A644" s="262" t="s">
        <v>3890</v>
      </c>
      <c r="B644" s="194" t="s">
        <v>1132</v>
      </c>
      <c r="C644" s="195"/>
      <c r="D644" s="195"/>
      <c r="E644" s="195"/>
      <c r="F644" s="195"/>
      <c r="G644" s="231">
        <f t="shared" si="9"/>
        <v>0</v>
      </c>
      <c r="H644" s="232" t="s">
        <v>6348</v>
      </c>
      <c r="I644" s="232" t="s">
        <v>9621</v>
      </c>
      <c r="J644" s="232" t="s">
        <v>1099</v>
      </c>
    </row>
    <row r="645" spans="1:10" ht="13.2" customHeight="1" x14ac:dyDescent="0.25">
      <c r="A645" s="262" t="s">
        <v>3891</v>
      </c>
      <c r="B645" s="194" t="s">
        <v>1133</v>
      </c>
      <c r="C645" s="195"/>
      <c r="D645" s="195"/>
      <c r="E645" s="195"/>
      <c r="F645" s="195"/>
      <c r="G645" s="231">
        <f t="shared" ref="G645:G708" si="10">+C645-D645+E645+F645</f>
        <v>0</v>
      </c>
      <c r="H645" s="232" t="s">
        <v>6350</v>
      </c>
      <c r="I645" s="232" t="s">
        <v>9621</v>
      </c>
      <c r="J645" s="232" t="s">
        <v>1099</v>
      </c>
    </row>
    <row r="646" spans="1:10" ht="13.2" customHeight="1" x14ac:dyDescent="0.25">
      <c r="A646" s="262" t="s">
        <v>3892</v>
      </c>
      <c r="B646" s="194" t="s">
        <v>1134</v>
      </c>
      <c r="C646" s="195"/>
      <c r="D646" s="195"/>
      <c r="E646" s="195"/>
      <c r="F646" s="195"/>
      <c r="G646" s="231">
        <f t="shared" si="10"/>
        <v>0</v>
      </c>
      <c r="H646" s="232" t="s">
        <v>6352</v>
      </c>
      <c r="I646" s="232" t="s">
        <v>9621</v>
      </c>
      <c r="J646" s="232" t="s">
        <v>1099</v>
      </c>
    </row>
    <row r="647" spans="1:10" ht="13.2" customHeight="1" x14ac:dyDescent="0.25">
      <c r="A647" s="262" t="s">
        <v>3893</v>
      </c>
      <c r="B647" s="194" t="s">
        <v>1135</v>
      </c>
      <c r="C647" s="195"/>
      <c r="D647" s="195"/>
      <c r="E647" s="195"/>
      <c r="F647" s="195"/>
      <c r="G647" s="231">
        <f t="shared" si="10"/>
        <v>0</v>
      </c>
      <c r="H647" s="232" t="s">
        <v>6356</v>
      </c>
      <c r="I647" s="232" t="s">
        <v>9621</v>
      </c>
      <c r="J647" s="232" t="s">
        <v>1099</v>
      </c>
    </row>
    <row r="648" spans="1:10" ht="13.2" customHeight="1" x14ac:dyDescent="0.25">
      <c r="A648" s="262" t="s">
        <v>3894</v>
      </c>
      <c r="B648" s="194" t="s">
        <v>1136</v>
      </c>
      <c r="C648" s="195"/>
      <c r="D648" s="195"/>
      <c r="E648" s="195"/>
      <c r="F648" s="195"/>
      <c r="G648" s="231">
        <f t="shared" si="10"/>
        <v>0</v>
      </c>
      <c r="H648" s="232" t="s">
        <v>6857</v>
      </c>
      <c r="I648" s="232" t="s">
        <v>1137</v>
      </c>
      <c r="J648" s="232" t="s">
        <v>9619</v>
      </c>
    </row>
    <row r="649" spans="1:10" ht="13.2" customHeight="1" x14ac:dyDescent="0.25">
      <c r="A649" s="262" t="s">
        <v>3895</v>
      </c>
      <c r="B649" s="194" t="s">
        <v>1139</v>
      </c>
      <c r="C649" s="195"/>
      <c r="D649" s="195"/>
      <c r="E649" s="195"/>
      <c r="F649" s="195"/>
      <c r="G649" s="231">
        <f t="shared" si="10"/>
        <v>0</v>
      </c>
      <c r="H649" s="232" t="s">
        <v>6764</v>
      </c>
      <c r="I649" s="232" t="s">
        <v>9623</v>
      </c>
      <c r="J649" s="232" t="s">
        <v>1056</v>
      </c>
    </row>
    <row r="650" spans="1:10" ht="13.2" customHeight="1" x14ac:dyDescent="0.25">
      <c r="A650" s="262" t="s">
        <v>3896</v>
      </c>
      <c r="B650" s="194" t="s">
        <v>1140</v>
      </c>
      <c r="C650" s="195"/>
      <c r="D650" s="195"/>
      <c r="E650" s="195"/>
      <c r="F650" s="195"/>
      <c r="G650" s="231">
        <f t="shared" si="10"/>
        <v>0</v>
      </c>
      <c r="H650" s="232" t="s">
        <v>6789</v>
      </c>
      <c r="I650" s="232" t="s">
        <v>9622</v>
      </c>
      <c r="J650" s="232" t="s">
        <v>9624</v>
      </c>
    </row>
    <row r="651" spans="1:10" ht="13.2" customHeight="1" x14ac:dyDescent="0.25">
      <c r="A651" s="262" t="s">
        <v>3897</v>
      </c>
      <c r="B651" s="194" t="s">
        <v>1141</v>
      </c>
      <c r="C651" s="195"/>
      <c r="D651" s="195"/>
      <c r="E651" s="195"/>
      <c r="F651" s="195"/>
      <c r="G651" s="231">
        <f t="shared" si="10"/>
        <v>0</v>
      </c>
      <c r="H651" s="232" t="s">
        <v>6814</v>
      </c>
      <c r="I651" s="232" t="s">
        <v>1137</v>
      </c>
      <c r="J651" s="232" t="s">
        <v>9619</v>
      </c>
    </row>
    <row r="652" spans="1:10" ht="13.2" customHeight="1" x14ac:dyDescent="0.25">
      <c r="A652" s="262" t="s">
        <v>3898</v>
      </c>
      <c r="B652" s="194" t="s">
        <v>1142</v>
      </c>
      <c r="C652" s="195"/>
      <c r="D652" s="195"/>
      <c r="E652" s="195"/>
      <c r="F652" s="195"/>
      <c r="G652" s="231">
        <f t="shared" si="10"/>
        <v>0</v>
      </c>
      <c r="H652" s="232" t="s">
        <v>6817</v>
      </c>
      <c r="I652" s="232" t="s">
        <v>1137</v>
      </c>
      <c r="J652" s="232" t="s">
        <v>9619</v>
      </c>
    </row>
    <row r="653" spans="1:10" ht="13.2" customHeight="1" x14ac:dyDescent="0.25">
      <c r="A653" s="262" t="s">
        <v>3899</v>
      </c>
      <c r="B653" s="194" t="s">
        <v>1143</v>
      </c>
      <c r="C653" s="195"/>
      <c r="D653" s="195"/>
      <c r="E653" s="195"/>
      <c r="F653" s="195"/>
      <c r="G653" s="231">
        <f t="shared" si="10"/>
        <v>0</v>
      </c>
      <c r="H653" s="232" t="s">
        <v>6859</v>
      </c>
      <c r="I653" s="232" t="s">
        <v>1137</v>
      </c>
      <c r="J653" s="232" t="s">
        <v>9619</v>
      </c>
    </row>
    <row r="654" spans="1:10" ht="13.2" customHeight="1" x14ac:dyDescent="0.25">
      <c r="A654" s="262" t="s">
        <v>3900</v>
      </c>
      <c r="B654" s="194" t="s">
        <v>1144</v>
      </c>
      <c r="C654" s="195"/>
      <c r="D654" s="195"/>
      <c r="E654" s="195"/>
      <c r="F654" s="195"/>
      <c r="G654" s="231">
        <f t="shared" si="10"/>
        <v>0</v>
      </c>
      <c r="H654" s="232" t="s">
        <v>6861</v>
      </c>
      <c r="I654" s="232" t="s">
        <v>1137</v>
      </c>
      <c r="J654" s="232" t="s">
        <v>9619</v>
      </c>
    </row>
    <row r="655" spans="1:10" ht="13.2" customHeight="1" x14ac:dyDescent="0.25">
      <c r="A655" s="262" t="s">
        <v>3901</v>
      </c>
      <c r="B655" s="194" t="s">
        <v>1145</v>
      </c>
      <c r="C655" s="195"/>
      <c r="D655" s="195"/>
      <c r="E655" s="195"/>
      <c r="F655" s="195"/>
      <c r="G655" s="231">
        <f t="shared" si="10"/>
        <v>0</v>
      </c>
      <c r="H655" s="232" t="s">
        <v>6863</v>
      </c>
      <c r="I655" s="232" t="s">
        <v>1137</v>
      </c>
      <c r="J655" s="232" t="s">
        <v>9619</v>
      </c>
    </row>
    <row r="656" spans="1:10" ht="13.2" customHeight="1" x14ac:dyDescent="0.25">
      <c r="A656" s="262" t="s">
        <v>3902</v>
      </c>
      <c r="B656" s="194" t="s">
        <v>1146</v>
      </c>
      <c r="C656" s="195"/>
      <c r="D656" s="195"/>
      <c r="E656" s="195"/>
      <c r="F656" s="195"/>
      <c r="G656" s="231">
        <f t="shared" si="10"/>
        <v>0</v>
      </c>
      <c r="H656" s="232" t="s">
        <v>6360</v>
      </c>
      <c r="I656" s="232" t="s">
        <v>9621</v>
      </c>
      <c r="J656" s="232" t="s">
        <v>1099</v>
      </c>
    </row>
    <row r="657" spans="1:10" ht="13.2" customHeight="1" x14ac:dyDescent="0.25">
      <c r="A657" s="262" t="s">
        <v>3903</v>
      </c>
      <c r="B657" s="194" t="s">
        <v>1147</v>
      </c>
      <c r="C657" s="195"/>
      <c r="D657" s="195"/>
      <c r="E657" s="195"/>
      <c r="F657" s="195"/>
      <c r="G657" s="231">
        <f t="shared" si="10"/>
        <v>0</v>
      </c>
      <c r="H657" s="232" t="s">
        <v>6362</v>
      </c>
      <c r="I657" s="232" t="s">
        <v>9621</v>
      </c>
      <c r="J657" s="232" t="s">
        <v>1099</v>
      </c>
    </row>
    <row r="658" spans="1:10" ht="13.2" customHeight="1" x14ac:dyDescent="0.25">
      <c r="A658" s="262" t="s">
        <v>3904</v>
      </c>
      <c r="B658" s="194" t="s">
        <v>1148</v>
      </c>
      <c r="C658" s="195"/>
      <c r="D658" s="195"/>
      <c r="E658" s="195"/>
      <c r="F658" s="195"/>
      <c r="G658" s="231">
        <f t="shared" si="10"/>
        <v>0</v>
      </c>
      <c r="H658" s="232" t="s">
        <v>6364</v>
      </c>
      <c r="I658" s="232" t="s">
        <v>9621</v>
      </c>
      <c r="J658" s="232" t="s">
        <v>1099</v>
      </c>
    </row>
    <row r="659" spans="1:10" ht="13.2" customHeight="1" x14ac:dyDescent="0.25">
      <c r="A659" s="262" t="s">
        <v>3905</v>
      </c>
      <c r="B659" s="194" t="s">
        <v>1149</v>
      </c>
      <c r="C659" s="195"/>
      <c r="D659" s="195"/>
      <c r="E659" s="195"/>
      <c r="F659" s="195"/>
      <c r="G659" s="231">
        <f t="shared" si="10"/>
        <v>0</v>
      </c>
      <c r="H659" s="232" t="s">
        <v>6366</v>
      </c>
      <c r="I659" s="232" t="s">
        <v>9621</v>
      </c>
      <c r="J659" s="232" t="s">
        <v>1099</v>
      </c>
    </row>
    <row r="660" spans="1:10" ht="13.2" customHeight="1" x14ac:dyDescent="0.25">
      <c r="A660" s="262" t="s">
        <v>3906</v>
      </c>
      <c r="B660" s="194" t="s">
        <v>1150</v>
      </c>
      <c r="C660" s="195"/>
      <c r="D660" s="195"/>
      <c r="E660" s="195"/>
      <c r="F660" s="195"/>
      <c r="G660" s="231">
        <f t="shared" si="10"/>
        <v>0</v>
      </c>
      <c r="H660" s="232" t="s">
        <v>6368</v>
      </c>
      <c r="I660" s="232" t="s">
        <v>9621</v>
      </c>
      <c r="J660" s="232" t="s">
        <v>1099</v>
      </c>
    </row>
    <row r="661" spans="1:10" ht="13.2" customHeight="1" x14ac:dyDescent="0.25">
      <c r="A661" s="262" t="s">
        <v>3907</v>
      </c>
      <c r="B661" s="194" t="s">
        <v>1151</v>
      </c>
      <c r="C661" s="195"/>
      <c r="D661" s="195"/>
      <c r="E661" s="195"/>
      <c r="F661" s="195"/>
      <c r="G661" s="231">
        <f t="shared" si="10"/>
        <v>0</v>
      </c>
      <c r="H661" s="232" t="s">
        <v>6370</v>
      </c>
      <c r="I661" s="232" t="s">
        <v>9621</v>
      </c>
      <c r="J661" s="232" t="s">
        <v>1099</v>
      </c>
    </row>
    <row r="662" spans="1:10" ht="13.2" customHeight="1" x14ac:dyDescent="0.25">
      <c r="A662" s="262" t="s">
        <v>3908</v>
      </c>
      <c r="B662" s="194" t="s">
        <v>1152</v>
      </c>
      <c r="C662" s="195"/>
      <c r="D662" s="195"/>
      <c r="E662" s="195"/>
      <c r="F662" s="195"/>
      <c r="G662" s="231">
        <f t="shared" si="10"/>
        <v>0</v>
      </c>
      <c r="H662" s="232" t="s">
        <v>6372</v>
      </c>
      <c r="I662" s="232" t="s">
        <v>9621</v>
      </c>
      <c r="J662" s="232" t="s">
        <v>1099</v>
      </c>
    </row>
    <row r="663" spans="1:10" ht="13.2" customHeight="1" x14ac:dyDescent="0.25">
      <c r="A663" s="262" t="s">
        <v>3909</v>
      </c>
      <c r="B663" s="194" t="s">
        <v>1153</v>
      </c>
      <c r="C663" s="195"/>
      <c r="D663" s="195"/>
      <c r="E663" s="195"/>
      <c r="F663" s="195"/>
      <c r="G663" s="231">
        <f t="shared" si="10"/>
        <v>0</v>
      </c>
      <c r="H663" s="232" t="s">
        <v>6374</v>
      </c>
      <c r="I663" s="232" t="s">
        <v>9621</v>
      </c>
      <c r="J663" s="232" t="s">
        <v>1099</v>
      </c>
    </row>
    <row r="664" spans="1:10" ht="13.2" customHeight="1" x14ac:dyDescent="0.25">
      <c r="A664" s="262" t="s">
        <v>3910</v>
      </c>
      <c r="B664" s="194" t="s">
        <v>1154</v>
      </c>
      <c r="C664" s="195"/>
      <c r="D664" s="195"/>
      <c r="E664" s="195"/>
      <c r="F664" s="195"/>
      <c r="G664" s="231">
        <f t="shared" si="10"/>
        <v>0</v>
      </c>
      <c r="H664" s="232" t="s">
        <v>6376</v>
      </c>
      <c r="I664" s="232" t="s">
        <v>9621</v>
      </c>
      <c r="J664" s="232" t="s">
        <v>1099</v>
      </c>
    </row>
    <row r="665" spans="1:10" ht="13.2" customHeight="1" x14ac:dyDescent="0.25">
      <c r="A665" s="262" t="s">
        <v>3911</v>
      </c>
      <c r="B665" s="194" t="s">
        <v>1155</v>
      </c>
      <c r="C665" s="195"/>
      <c r="D665" s="195"/>
      <c r="E665" s="195"/>
      <c r="F665" s="195"/>
      <c r="G665" s="231">
        <f t="shared" si="10"/>
        <v>0</v>
      </c>
      <c r="H665" s="232" t="s">
        <v>6378</v>
      </c>
      <c r="I665" s="232" t="s">
        <v>9621</v>
      </c>
      <c r="J665" s="232" t="s">
        <v>1099</v>
      </c>
    </row>
    <row r="666" spans="1:10" ht="13.2" customHeight="1" x14ac:dyDescent="0.25">
      <c r="A666" s="262" t="s">
        <v>3912</v>
      </c>
      <c r="B666" s="194" t="s">
        <v>1156</v>
      </c>
      <c r="C666" s="195"/>
      <c r="D666" s="195"/>
      <c r="E666" s="195"/>
      <c r="F666" s="195"/>
      <c r="G666" s="231">
        <f t="shared" si="10"/>
        <v>0</v>
      </c>
      <c r="H666" s="232" t="s">
        <v>6380</v>
      </c>
      <c r="I666" s="232" t="s">
        <v>9621</v>
      </c>
      <c r="J666" s="232" t="s">
        <v>1099</v>
      </c>
    </row>
    <row r="667" spans="1:10" ht="13.2" customHeight="1" x14ac:dyDescent="0.25">
      <c r="A667" s="262" t="s">
        <v>3913</v>
      </c>
      <c r="B667" s="194" t="s">
        <v>1157</v>
      </c>
      <c r="C667" s="195"/>
      <c r="D667" s="195"/>
      <c r="E667" s="195"/>
      <c r="F667" s="195"/>
      <c r="G667" s="231">
        <f t="shared" si="10"/>
        <v>0</v>
      </c>
      <c r="H667" s="232" t="s">
        <v>6382</v>
      </c>
      <c r="I667" s="232" t="s">
        <v>9621</v>
      </c>
      <c r="J667" s="232" t="s">
        <v>1099</v>
      </c>
    </row>
    <row r="668" spans="1:10" ht="13.2" customHeight="1" x14ac:dyDescent="0.25">
      <c r="A668" s="262" t="s">
        <v>3914</v>
      </c>
      <c r="B668" s="194" t="s">
        <v>1158</v>
      </c>
      <c r="C668" s="195"/>
      <c r="D668" s="195"/>
      <c r="E668" s="195"/>
      <c r="F668" s="195"/>
      <c r="G668" s="231">
        <f t="shared" si="10"/>
        <v>0</v>
      </c>
      <c r="H668" s="232" t="s">
        <v>6384</v>
      </c>
      <c r="I668" s="232" t="s">
        <v>9621</v>
      </c>
      <c r="J668" s="232" t="s">
        <v>1099</v>
      </c>
    </row>
    <row r="669" spans="1:10" ht="13.2" customHeight="1" x14ac:dyDescent="0.25">
      <c r="A669" s="262" t="s">
        <v>3915</v>
      </c>
      <c r="B669" s="194" t="s">
        <v>1159</v>
      </c>
      <c r="C669" s="195"/>
      <c r="D669" s="195"/>
      <c r="E669" s="195"/>
      <c r="F669" s="195"/>
      <c r="G669" s="231">
        <f t="shared" si="10"/>
        <v>0</v>
      </c>
      <c r="H669" s="232" t="s">
        <v>6388</v>
      </c>
      <c r="I669" s="232" t="s">
        <v>9621</v>
      </c>
      <c r="J669" s="232" t="s">
        <v>1099</v>
      </c>
    </row>
    <row r="670" spans="1:10" ht="13.2" customHeight="1" x14ac:dyDescent="0.25">
      <c r="A670" s="262" t="s">
        <v>3916</v>
      </c>
      <c r="B670" s="194" t="s">
        <v>1160</v>
      </c>
      <c r="C670" s="195"/>
      <c r="D670" s="195"/>
      <c r="E670" s="195"/>
      <c r="F670" s="195"/>
      <c r="G670" s="231">
        <f t="shared" si="10"/>
        <v>0</v>
      </c>
      <c r="H670" s="232" t="s">
        <v>6390</v>
      </c>
      <c r="I670" s="232" t="s">
        <v>9621</v>
      </c>
      <c r="J670" s="232" t="s">
        <v>1099</v>
      </c>
    </row>
    <row r="671" spans="1:10" ht="13.2" customHeight="1" x14ac:dyDescent="0.25">
      <c r="A671" s="262" t="s">
        <v>3917</v>
      </c>
      <c r="B671" s="194" t="s">
        <v>1161</v>
      </c>
      <c r="C671" s="195"/>
      <c r="D671" s="195"/>
      <c r="E671" s="195"/>
      <c r="F671" s="195"/>
      <c r="G671" s="231">
        <f t="shared" si="10"/>
        <v>0</v>
      </c>
      <c r="H671" s="232" t="s">
        <v>6392</v>
      </c>
      <c r="I671" s="232" t="s">
        <v>9621</v>
      </c>
      <c r="J671" s="232" t="s">
        <v>1099</v>
      </c>
    </row>
    <row r="672" spans="1:10" ht="13.2" customHeight="1" x14ac:dyDescent="0.25">
      <c r="A672" s="262" t="s">
        <v>3918</v>
      </c>
      <c r="B672" s="194" t="s">
        <v>1162</v>
      </c>
      <c r="C672" s="195"/>
      <c r="D672" s="195"/>
      <c r="E672" s="195"/>
      <c r="F672" s="195"/>
      <c r="G672" s="231">
        <f t="shared" si="10"/>
        <v>0</v>
      </c>
      <c r="H672" s="232" t="s">
        <v>6394</v>
      </c>
      <c r="I672" s="232" t="s">
        <v>9621</v>
      </c>
      <c r="J672" s="232" t="s">
        <v>1099</v>
      </c>
    </row>
    <row r="673" spans="1:10" ht="13.2" customHeight="1" x14ac:dyDescent="0.25">
      <c r="A673" s="262" t="s">
        <v>3919</v>
      </c>
      <c r="B673" s="194" t="s">
        <v>1163</v>
      </c>
      <c r="C673" s="195"/>
      <c r="D673" s="195"/>
      <c r="E673" s="195"/>
      <c r="F673" s="195"/>
      <c r="G673" s="231">
        <f t="shared" si="10"/>
        <v>0</v>
      </c>
      <c r="H673" s="232" t="s">
        <v>6396</v>
      </c>
      <c r="I673" s="232" t="s">
        <v>9621</v>
      </c>
      <c r="J673" s="232" t="s">
        <v>1099</v>
      </c>
    </row>
    <row r="674" spans="1:10" ht="13.2" customHeight="1" x14ac:dyDescent="0.25">
      <c r="A674" s="262" t="s">
        <v>3920</v>
      </c>
      <c r="B674" s="194" t="s">
        <v>1164</v>
      </c>
      <c r="C674" s="195"/>
      <c r="D674" s="195"/>
      <c r="E674" s="195"/>
      <c r="F674" s="195"/>
      <c r="G674" s="231">
        <f t="shared" si="10"/>
        <v>0</v>
      </c>
      <c r="H674" s="232" t="s">
        <v>6398</v>
      </c>
      <c r="I674" s="232" t="s">
        <v>9621</v>
      </c>
      <c r="J674" s="232" t="s">
        <v>1099</v>
      </c>
    </row>
    <row r="675" spans="1:10" ht="13.2" customHeight="1" x14ac:dyDescent="0.25">
      <c r="A675" s="262" t="s">
        <v>3921</v>
      </c>
      <c r="B675" s="194" t="s">
        <v>1165</v>
      </c>
      <c r="C675" s="195"/>
      <c r="D675" s="195"/>
      <c r="E675" s="195"/>
      <c r="F675" s="195"/>
      <c r="G675" s="231">
        <f t="shared" si="10"/>
        <v>0</v>
      </c>
      <c r="H675" s="232" t="s">
        <v>6400</v>
      </c>
      <c r="I675" s="232" t="s">
        <v>9621</v>
      </c>
      <c r="J675" s="232" t="s">
        <v>1099</v>
      </c>
    </row>
    <row r="676" spans="1:10" ht="13.2" customHeight="1" x14ac:dyDescent="0.25">
      <c r="A676" s="262" t="s">
        <v>3922</v>
      </c>
      <c r="B676" s="194" t="s">
        <v>1166</v>
      </c>
      <c r="C676" s="195"/>
      <c r="D676" s="195"/>
      <c r="E676" s="195"/>
      <c r="F676" s="195"/>
      <c r="G676" s="231">
        <f t="shared" si="10"/>
        <v>0</v>
      </c>
      <c r="H676" s="232" t="s">
        <v>6402</v>
      </c>
      <c r="I676" s="232" t="s">
        <v>9621</v>
      </c>
      <c r="J676" s="232" t="s">
        <v>1099</v>
      </c>
    </row>
    <row r="677" spans="1:10" ht="13.2" customHeight="1" x14ac:dyDescent="0.25">
      <c r="A677" s="262" t="s">
        <v>3923</v>
      </c>
      <c r="B677" s="194" t="s">
        <v>1167</v>
      </c>
      <c r="C677" s="195"/>
      <c r="D677" s="195"/>
      <c r="E677" s="195"/>
      <c r="F677" s="195"/>
      <c r="G677" s="231">
        <f t="shared" si="10"/>
        <v>0</v>
      </c>
      <c r="H677" s="232" t="s">
        <v>6404</v>
      </c>
      <c r="I677" s="232" t="s">
        <v>9621</v>
      </c>
      <c r="J677" s="232" t="s">
        <v>1099</v>
      </c>
    </row>
    <row r="678" spans="1:10" ht="13.2" customHeight="1" x14ac:dyDescent="0.25">
      <c r="A678" s="262" t="s">
        <v>3924</v>
      </c>
      <c r="B678" s="194" t="s">
        <v>1168</v>
      </c>
      <c r="C678" s="195"/>
      <c r="D678" s="195"/>
      <c r="E678" s="195"/>
      <c r="F678" s="195"/>
      <c r="G678" s="231">
        <f t="shared" si="10"/>
        <v>0</v>
      </c>
      <c r="H678" s="232" t="s">
        <v>6406</v>
      </c>
      <c r="I678" s="232" t="s">
        <v>9621</v>
      </c>
      <c r="J678" s="232" t="s">
        <v>1099</v>
      </c>
    </row>
    <row r="679" spans="1:10" ht="13.2" customHeight="1" x14ac:dyDescent="0.25">
      <c r="A679" s="262" t="s">
        <v>3925</v>
      </c>
      <c r="B679" s="194" t="s">
        <v>1169</v>
      </c>
      <c r="C679" s="195"/>
      <c r="D679" s="195"/>
      <c r="E679" s="195"/>
      <c r="F679" s="195"/>
      <c r="G679" s="231">
        <f t="shared" si="10"/>
        <v>0</v>
      </c>
      <c r="H679" s="232" t="s">
        <v>6408</v>
      </c>
      <c r="I679" s="232" t="s">
        <v>9621</v>
      </c>
      <c r="J679" s="232" t="s">
        <v>1099</v>
      </c>
    </row>
    <row r="680" spans="1:10" ht="13.2" customHeight="1" x14ac:dyDescent="0.25">
      <c r="A680" s="262" t="s">
        <v>3926</v>
      </c>
      <c r="B680" s="194" t="s">
        <v>1170</v>
      </c>
      <c r="C680" s="195"/>
      <c r="D680" s="195"/>
      <c r="E680" s="195"/>
      <c r="F680" s="195"/>
      <c r="G680" s="231">
        <f t="shared" si="10"/>
        <v>0</v>
      </c>
      <c r="H680" s="232" t="s">
        <v>6410</v>
      </c>
      <c r="I680" s="232" t="s">
        <v>9621</v>
      </c>
      <c r="J680" s="232" t="s">
        <v>1099</v>
      </c>
    </row>
    <row r="681" spans="1:10" ht="13.2" customHeight="1" x14ac:dyDescent="0.25">
      <c r="A681" s="262" t="s">
        <v>3927</v>
      </c>
      <c r="B681" s="194" t="s">
        <v>1171</v>
      </c>
      <c r="C681" s="195"/>
      <c r="D681" s="195"/>
      <c r="E681" s="195"/>
      <c r="F681" s="195"/>
      <c r="G681" s="231">
        <f t="shared" si="10"/>
        <v>0</v>
      </c>
      <c r="H681" s="232" t="s">
        <v>6412</v>
      </c>
      <c r="I681" s="232" t="s">
        <v>9621</v>
      </c>
      <c r="J681" s="232" t="s">
        <v>1099</v>
      </c>
    </row>
    <row r="682" spans="1:10" ht="13.2" customHeight="1" x14ac:dyDescent="0.25">
      <c r="A682" s="262" t="s">
        <v>3928</v>
      </c>
      <c r="B682" s="194" t="s">
        <v>1172</v>
      </c>
      <c r="C682" s="195"/>
      <c r="D682" s="195"/>
      <c r="E682" s="195"/>
      <c r="F682" s="195"/>
      <c r="G682" s="231">
        <f t="shared" si="10"/>
        <v>0</v>
      </c>
      <c r="H682" s="232" t="s">
        <v>6414</v>
      </c>
      <c r="I682" s="232" t="s">
        <v>9621</v>
      </c>
      <c r="J682" s="232" t="s">
        <v>1099</v>
      </c>
    </row>
    <row r="683" spans="1:10" ht="13.2" customHeight="1" x14ac:dyDescent="0.25">
      <c r="A683" s="262" t="s">
        <v>3929</v>
      </c>
      <c r="B683" s="194" t="s">
        <v>1173</v>
      </c>
      <c r="C683" s="195"/>
      <c r="D683" s="195"/>
      <c r="E683" s="195"/>
      <c r="F683" s="195"/>
      <c r="G683" s="231">
        <f t="shared" si="10"/>
        <v>0</v>
      </c>
      <c r="H683" s="232" t="s">
        <v>6416</v>
      </c>
      <c r="I683" s="232" t="s">
        <v>9621</v>
      </c>
      <c r="J683" s="232" t="s">
        <v>1099</v>
      </c>
    </row>
    <row r="684" spans="1:10" ht="13.2" customHeight="1" x14ac:dyDescent="0.25">
      <c r="A684" s="262" t="s">
        <v>3930</v>
      </c>
      <c r="B684" s="194" t="s">
        <v>1174</v>
      </c>
      <c r="C684" s="195"/>
      <c r="D684" s="195"/>
      <c r="E684" s="195"/>
      <c r="F684" s="195"/>
      <c r="G684" s="231">
        <f t="shared" si="10"/>
        <v>0</v>
      </c>
      <c r="H684" s="232" t="s">
        <v>6418</v>
      </c>
      <c r="I684" s="232" t="s">
        <v>9621</v>
      </c>
      <c r="J684" s="232" t="s">
        <v>1099</v>
      </c>
    </row>
    <row r="685" spans="1:10" ht="13.2" customHeight="1" x14ac:dyDescent="0.25">
      <c r="A685" s="262" t="s">
        <v>3931</v>
      </c>
      <c r="B685" s="194" t="s">
        <v>1175</v>
      </c>
      <c r="C685" s="195"/>
      <c r="D685" s="195"/>
      <c r="E685" s="195"/>
      <c r="F685" s="195"/>
      <c r="G685" s="231">
        <f t="shared" si="10"/>
        <v>0</v>
      </c>
      <c r="H685" s="232" t="s">
        <v>6420</v>
      </c>
      <c r="I685" s="232" t="s">
        <v>9621</v>
      </c>
      <c r="J685" s="232" t="s">
        <v>1099</v>
      </c>
    </row>
    <row r="686" spans="1:10" ht="13.2" customHeight="1" x14ac:dyDescent="0.25">
      <c r="A686" s="262" t="s">
        <v>3932</v>
      </c>
      <c r="B686" s="194" t="s">
        <v>1176</v>
      </c>
      <c r="C686" s="195"/>
      <c r="D686" s="195"/>
      <c r="E686" s="195"/>
      <c r="F686" s="195"/>
      <c r="G686" s="231">
        <f t="shared" si="10"/>
        <v>0</v>
      </c>
      <c r="H686" s="232" t="s">
        <v>6422</v>
      </c>
      <c r="I686" s="232" t="s">
        <v>9621</v>
      </c>
      <c r="J686" s="232" t="s">
        <v>1099</v>
      </c>
    </row>
    <row r="687" spans="1:10" ht="13.2" customHeight="1" x14ac:dyDescent="0.25">
      <c r="A687" s="262" t="s">
        <v>3933</v>
      </c>
      <c r="B687" s="194" t="s">
        <v>1177</v>
      </c>
      <c r="C687" s="195"/>
      <c r="D687" s="195"/>
      <c r="E687" s="195"/>
      <c r="F687" s="195"/>
      <c r="G687" s="231">
        <f t="shared" si="10"/>
        <v>0</v>
      </c>
      <c r="H687" s="232" t="s">
        <v>6424</v>
      </c>
      <c r="I687" s="232" t="s">
        <v>9621</v>
      </c>
      <c r="J687" s="232" t="s">
        <v>1099</v>
      </c>
    </row>
    <row r="688" spans="1:10" ht="13.2" customHeight="1" x14ac:dyDescent="0.25">
      <c r="A688" s="262" t="s">
        <v>3934</v>
      </c>
      <c r="B688" s="194" t="s">
        <v>1178</v>
      </c>
      <c r="C688" s="195"/>
      <c r="D688" s="195"/>
      <c r="E688" s="195"/>
      <c r="F688" s="195"/>
      <c r="G688" s="231">
        <f t="shared" si="10"/>
        <v>0</v>
      </c>
      <c r="H688" s="232" t="s">
        <v>6426</v>
      </c>
      <c r="I688" s="232" t="s">
        <v>9621</v>
      </c>
      <c r="J688" s="232" t="s">
        <v>1099</v>
      </c>
    </row>
    <row r="689" spans="1:10" ht="13.2" customHeight="1" x14ac:dyDescent="0.25">
      <c r="A689" s="262" t="s">
        <v>3935</v>
      </c>
      <c r="B689" s="194" t="s">
        <v>1179</v>
      </c>
      <c r="C689" s="195"/>
      <c r="D689" s="195"/>
      <c r="E689" s="195"/>
      <c r="F689" s="195"/>
      <c r="G689" s="231">
        <f t="shared" si="10"/>
        <v>0</v>
      </c>
      <c r="H689" s="232" t="s">
        <v>6430</v>
      </c>
      <c r="I689" s="232" t="s">
        <v>9621</v>
      </c>
      <c r="J689" s="232" t="s">
        <v>1099</v>
      </c>
    </row>
    <row r="690" spans="1:10" ht="13.2" customHeight="1" x14ac:dyDescent="0.25">
      <c r="A690" s="262" t="s">
        <v>3936</v>
      </c>
      <c r="B690" s="194" t="s">
        <v>1180</v>
      </c>
      <c r="C690" s="195"/>
      <c r="D690" s="195"/>
      <c r="E690" s="195"/>
      <c r="F690" s="195"/>
      <c r="G690" s="231">
        <f t="shared" si="10"/>
        <v>0</v>
      </c>
      <c r="H690" s="232" t="s">
        <v>6432</v>
      </c>
      <c r="I690" s="232" t="s">
        <v>9621</v>
      </c>
      <c r="J690" s="232" t="s">
        <v>1099</v>
      </c>
    </row>
    <row r="691" spans="1:10" ht="13.2" customHeight="1" x14ac:dyDescent="0.25">
      <c r="A691" s="262" t="s">
        <v>3937</v>
      </c>
      <c r="B691" s="194" t="s">
        <v>1181</v>
      </c>
      <c r="C691" s="195"/>
      <c r="D691" s="195"/>
      <c r="E691" s="195"/>
      <c r="F691" s="195"/>
      <c r="G691" s="231">
        <f t="shared" si="10"/>
        <v>0</v>
      </c>
      <c r="H691" s="232" t="s">
        <v>6434</v>
      </c>
      <c r="I691" s="232" t="s">
        <v>9621</v>
      </c>
      <c r="J691" s="232" t="s">
        <v>1099</v>
      </c>
    </row>
    <row r="692" spans="1:10" ht="13.2" customHeight="1" x14ac:dyDescent="0.25">
      <c r="A692" s="262" t="s">
        <v>3938</v>
      </c>
      <c r="B692" s="194" t="s">
        <v>1182</v>
      </c>
      <c r="C692" s="195"/>
      <c r="D692" s="195"/>
      <c r="E692" s="195"/>
      <c r="F692" s="195"/>
      <c r="G692" s="231">
        <f t="shared" si="10"/>
        <v>0</v>
      </c>
      <c r="H692" s="232" t="s">
        <v>6438</v>
      </c>
      <c r="I692" s="232" t="s">
        <v>9621</v>
      </c>
      <c r="J692" s="232" t="s">
        <v>1099</v>
      </c>
    </row>
    <row r="693" spans="1:10" ht="13.2" customHeight="1" x14ac:dyDescent="0.25">
      <c r="A693" s="262" t="s">
        <v>3939</v>
      </c>
      <c r="B693" s="194" t="s">
        <v>1183</v>
      </c>
      <c r="C693" s="195"/>
      <c r="D693" s="195"/>
      <c r="E693" s="195"/>
      <c r="F693" s="195"/>
      <c r="G693" s="231">
        <f t="shared" si="10"/>
        <v>0</v>
      </c>
      <c r="H693" s="232" t="s">
        <v>6867</v>
      </c>
      <c r="I693" s="232" t="s">
        <v>1137</v>
      </c>
      <c r="J693" s="232" t="s">
        <v>9619</v>
      </c>
    </row>
    <row r="694" spans="1:10" ht="13.2" customHeight="1" x14ac:dyDescent="0.25">
      <c r="A694" s="262" t="s">
        <v>3940</v>
      </c>
      <c r="B694" s="194" t="s">
        <v>1184</v>
      </c>
      <c r="C694" s="195"/>
      <c r="D694" s="195"/>
      <c r="E694" s="195"/>
      <c r="F694" s="195"/>
      <c r="G694" s="231">
        <f t="shared" si="10"/>
        <v>0</v>
      </c>
      <c r="H694" s="232" t="s">
        <v>6768</v>
      </c>
      <c r="I694" s="232" t="s">
        <v>9623</v>
      </c>
      <c r="J694" s="232" t="s">
        <v>1056</v>
      </c>
    </row>
    <row r="695" spans="1:10" ht="13.2" customHeight="1" x14ac:dyDescent="0.25">
      <c r="A695" s="262" t="s">
        <v>3941</v>
      </c>
      <c r="B695" s="194" t="s">
        <v>1185</v>
      </c>
      <c r="C695" s="195"/>
      <c r="D695" s="195"/>
      <c r="E695" s="195"/>
      <c r="F695" s="195"/>
      <c r="G695" s="231">
        <f t="shared" si="10"/>
        <v>0</v>
      </c>
      <c r="H695" s="232" t="s">
        <v>6793</v>
      </c>
      <c r="I695" s="232" t="s">
        <v>9622</v>
      </c>
      <c r="J695" s="232" t="s">
        <v>9624</v>
      </c>
    </row>
    <row r="696" spans="1:10" ht="13.2" customHeight="1" x14ac:dyDescent="0.25">
      <c r="A696" s="262" t="s">
        <v>3942</v>
      </c>
      <c r="B696" s="194" t="s">
        <v>1186</v>
      </c>
      <c r="C696" s="195"/>
      <c r="D696" s="195"/>
      <c r="E696" s="195"/>
      <c r="F696" s="195"/>
      <c r="G696" s="231">
        <f t="shared" si="10"/>
        <v>0</v>
      </c>
      <c r="H696" s="232" t="s">
        <v>6821</v>
      </c>
      <c r="I696" s="232" t="s">
        <v>1137</v>
      </c>
      <c r="J696" s="232" t="s">
        <v>9619</v>
      </c>
    </row>
    <row r="697" spans="1:10" ht="13.2" customHeight="1" x14ac:dyDescent="0.25">
      <c r="A697" s="262" t="s">
        <v>3943</v>
      </c>
      <c r="B697" s="194" t="s">
        <v>1187</v>
      </c>
      <c r="C697" s="195"/>
      <c r="D697" s="195"/>
      <c r="E697" s="195"/>
      <c r="F697" s="195"/>
      <c r="G697" s="231">
        <f t="shared" si="10"/>
        <v>0</v>
      </c>
      <c r="H697" s="232" t="s">
        <v>6823</v>
      </c>
      <c r="I697" s="232" t="s">
        <v>1137</v>
      </c>
      <c r="J697" s="232" t="s">
        <v>9619</v>
      </c>
    </row>
    <row r="698" spans="1:10" ht="13.2" customHeight="1" x14ac:dyDescent="0.25">
      <c r="A698" s="262" t="s">
        <v>3944</v>
      </c>
      <c r="B698" s="194" t="s">
        <v>1188</v>
      </c>
      <c r="C698" s="195"/>
      <c r="D698" s="195"/>
      <c r="E698" s="195"/>
      <c r="F698" s="195"/>
      <c r="G698" s="231">
        <f t="shared" si="10"/>
        <v>0</v>
      </c>
      <c r="H698" s="232" t="s">
        <v>6869</v>
      </c>
      <c r="I698" s="232" t="s">
        <v>1137</v>
      </c>
      <c r="J698" s="232" t="s">
        <v>9619</v>
      </c>
    </row>
    <row r="699" spans="1:10" ht="13.2" customHeight="1" x14ac:dyDescent="0.25">
      <c r="A699" s="262" t="s">
        <v>3945</v>
      </c>
      <c r="B699" s="194" t="s">
        <v>1189</v>
      </c>
      <c r="C699" s="195"/>
      <c r="D699" s="195"/>
      <c r="E699" s="195"/>
      <c r="F699" s="195"/>
      <c r="G699" s="231">
        <f t="shared" si="10"/>
        <v>0</v>
      </c>
      <c r="H699" s="232" t="s">
        <v>6871</v>
      </c>
      <c r="I699" s="232" t="s">
        <v>1137</v>
      </c>
      <c r="J699" s="232" t="s">
        <v>9619</v>
      </c>
    </row>
    <row r="700" spans="1:10" ht="13.2" customHeight="1" x14ac:dyDescent="0.25">
      <c r="A700" s="262" t="s">
        <v>3946</v>
      </c>
      <c r="B700" s="194" t="s">
        <v>1190</v>
      </c>
      <c r="C700" s="195"/>
      <c r="D700" s="195"/>
      <c r="E700" s="195"/>
      <c r="F700" s="195"/>
      <c r="G700" s="231">
        <f t="shared" si="10"/>
        <v>0</v>
      </c>
      <c r="H700" s="232" t="s">
        <v>6873</v>
      </c>
      <c r="I700" s="232" t="s">
        <v>1137</v>
      </c>
      <c r="J700" s="232" t="s">
        <v>9619</v>
      </c>
    </row>
    <row r="701" spans="1:10" ht="13.2" customHeight="1" x14ac:dyDescent="0.25">
      <c r="A701" s="262" t="s">
        <v>3947</v>
      </c>
      <c r="B701" s="194" t="s">
        <v>1223</v>
      </c>
      <c r="C701" s="195"/>
      <c r="D701" s="195"/>
      <c r="E701" s="195"/>
      <c r="F701" s="195"/>
      <c r="G701" s="231">
        <f t="shared" si="10"/>
        <v>0</v>
      </c>
      <c r="H701" s="232" t="s">
        <v>6442</v>
      </c>
      <c r="I701" s="232" t="s">
        <v>9621</v>
      </c>
      <c r="J701" s="232" t="s">
        <v>1099</v>
      </c>
    </row>
    <row r="702" spans="1:10" ht="13.2" customHeight="1" x14ac:dyDescent="0.25">
      <c r="A702" s="262" t="s">
        <v>3948</v>
      </c>
      <c r="B702" s="194" t="s">
        <v>1224</v>
      </c>
      <c r="C702" s="195"/>
      <c r="D702" s="195"/>
      <c r="E702" s="195"/>
      <c r="F702" s="195"/>
      <c r="G702" s="231">
        <f t="shared" si="10"/>
        <v>0</v>
      </c>
      <c r="H702" s="232" t="s">
        <v>6444</v>
      </c>
      <c r="I702" s="232" t="s">
        <v>9621</v>
      </c>
      <c r="J702" s="232" t="s">
        <v>1099</v>
      </c>
    </row>
    <row r="703" spans="1:10" ht="13.2" customHeight="1" x14ac:dyDescent="0.25">
      <c r="A703" s="262" t="s">
        <v>3949</v>
      </c>
      <c r="B703" s="194" t="s">
        <v>1225</v>
      </c>
      <c r="C703" s="195"/>
      <c r="D703" s="195"/>
      <c r="E703" s="195"/>
      <c r="F703" s="195"/>
      <c r="G703" s="231">
        <f t="shared" si="10"/>
        <v>0</v>
      </c>
      <c r="H703" s="232" t="s">
        <v>6446</v>
      </c>
      <c r="I703" s="232" t="s">
        <v>9621</v>
      </c>
      <c r="J703" s="232" t="s">
        <v>1099</v>
      </c>
    </row>
    <row r="704" spans="1:10" ht="13.2" customHeight="1" x14ac:dyDescent="0.25">
      <c r="A704" s="262" t="s">
        <v>3950</v>
      </c>
      <c r="B704" s="194" t="s">
        <v>1226</v>
      </c>
      <c r="C704" s="195"/>
      <c r="D704" s="195"/>
      <c r="E704" s="195"/>
      <c r="F704" s="195"/>
      <c r="G704" s="231">
        <f t="shared" si="10"/>
        <v>0</v>
      </c>
      <c r="H704" s="232" t="s">
        <v>6448</v>
      </c>
      <c r="I704" s="232" t="s">
        <v>9621</v>
      </c>
      <c r="J704" s="232" t="s">
        <v>1099</v>
      </c>
    </row>
    <row r="705" spans="1:10" ht="13.2" customHeight="1" x14ac:dyDescent="0.25">
      <c r="A705" s="262" t="s">
        <v>3951</v>
      </c>
      <c r="B705" s="194" t="s">
        <v>1227</v>
      </c>
      <c r="C705" s="195"/>
      <c r="D705" s="195"/>
      <c r="E705" s="195"/>
      <c r="F705" s="195"/>
      <c r="G705" s="231">
        <f t="shared" si="10"/>
        <v>0</v>
      </c>
      <c r="H705" s="232" t="s">
        <v>6450</v>
      </c>
      <c r="I705" s="232" t="s">
        <v>9621</v>
      </c>
      <c r="J705" s="232" t="s">
        <v>1099</v>
      </c>
    </row>
    <row r="706" spans="1:10" ht="13.2" customHeight="1" x14ac:dyDescent="0.25">
      <c r="A706" s="262" t="s">
        <v>3952</v>
      </c>
      <c r="B706" s="194" t="s">
        <v>1228</v>
      </c>
      <c r="C706" s="195"/>
      <c r="D706" s="195"/>
      <c r="E706" s="195"/>
      <c r="F706" s="195"/>
      <c r="G706" s="231">
        <f t="shared" si="10"/>
        <v>0</v>
      </c>
      <c r="H706" s="232" t="s">
        <v>6452</v>
      </c>
      <c r="I706" s="232" t="s">
        <v>9621</v>
      </c>
      <c r="J706" s="232" t="s">
        <v>1099</v>
      </c>
    </row>
    <row r="707" spans="1:10" ht="13.2" customHeight="1" x14ac:dyDescent="0.25">
      <c r="A707" s="262" t="s">
        <v>3953</v>
      </c>
      <c r="B707" s="194" t="s">
        <v>1229</v>
      </c>
      <c r="C707" s="195"/>
      <c r="D707" s="195"/>
      <c r="E707" s="195"/>
      <c r="F707" s="195"/>
      <c r="G707" s="231">
        <f t="shared" si="10"/>
        <v>0</v>
      </c>
      <c r="H707" s="232" t="s">
        <v>6454</v>
      </c>
      <c r="I707" s="232" t="s">
        <v>9621</v>
      </c>
      <c r="J707" s="232" t="s">
        <v>1099</v>
      </c>
    </row>
    <row r="708" spans="1:10" ht="13.2" customHeight="1" x14ac:dyDescent="0.25">
      <c r="A708" s="262" t="s">
        <v>3954</v>
      </c>
      <c r="B708" s="194" t="s">
        <v>1230</v>
      </c>
      <c r="C708" s="195"/>
      <c r="D708" s="195"/>
      <c r="E708" s="195"/>
      <c r="F708" s="195"/>
      <c r="G708" s="231">
        <f t="shared" si="10"/>
        <v>0</v>
      </c>
      <c r="H708" s="232" t="s">
        <v>6456</v>
      </c>
      <c r="I708" s="232" t="s">
        <v>9621</v>
      </c>
      <c r="J708" s="232" t="s">
        <v>1099</v>
      </c>
    </row>
    <row r="709" spans="1:10" ht="13.2" customHeight="1" x14ac:dyDescent="0.25">
      <c r="A709" s="262" t="s">
        <v>3955</v>
      </c>
      <c r="B709" s="194" t="s">
        <v>1231</v>
      </c>
      <c r="C709" s="195"/>
      <c r="D709" s="195"/>
      <c r="E709" s="195"/>
      <c r="F709" s="195"/>
      <c r="G709" s="231">
        <f t="shared" ref="G709:G772" si="11">+C709-D709+E709+F709</f>
        <v>0</v>
      </c>
      <c r="H709" s="232" t="s">
        <v>6458</v>
      </c>
      <c r="I709" s="232" t="s">
        <v>9621</v>
      </c>
      <c r="J709" s="232" t="s">
        <v>1099</v>
      </c>
    </row>
    <row r="710" spans="1:10" ht="13.2" customHeight="1" x14ac:dyDescent="0.25">
      <c r="A710" s="262" t="s">
        <v>3956</v>
      </c>
      <c r="B710" s="194" t="s">
        <v>1232</v>
      </c>
      <c r="C710" s="195"/>
      <c r="D710" s="195"/>
      <c r="E710" s="195"/>
      <c r="F710" s="195"/>
      <c r="G710" s="231">
        <f t="shared" si="11"/>
        <v>0</v>
      </c>
      <c r="H710" s="232" t="s">
        <v>6460</v>
      </c>
      <c r="I710" s="232" t="s">
        <v>9621</v>
      </c>
      <c r="J710" s="232" t="s">
        <v>1099</v>
      </c>
    </row>
    <row r="711" spans="1:10" ht="13.2" customHeight="1" x14ac:dyDescent="0.25">
      <c r="A711" s="262" t="s">
        <v>3957</v>
      </c>
      <c r="B711" s="194" t="s">
        <v>1233</v>
      </c>
      <c r="C711" s="195"/>
      <c r="D711" s="195"/>
      <c r="E711" s="195"/>
      <c r="F711" s="195"/>
      <c r="G711" s="231">
        <f t="shared" si="11"/>
        <v>0</v>
      </c>
      <c r="H711" s="232" t="s">
        <v>6462</v>
      </c>
      <c r="I711" s="232" t="s">
        <v>9621</v>
      </c>
      <c r="J711" s="232" t="s">
        <v>1099</v>
      </c>
    </row>
    <row r="712" spans="1:10" ht="13.2" customHeight="1" x14ac:dyDescent="0.25">
      <c r="A712" s="262" t="s">
        <v>3958</v>
      </c>
      <c r="B712" s="194" t="s">
        <v>1234</v>
      </c>
      <c r="C712" s="195"/>
      <c r="D712" s="195"/>
      <c r="E712" s="195"/>
      <c r="F712" s="195"/>
      <c r="G712" s="231">
        <f t="shared" si="11"/>
        <v>0</v>
      </c>
      <c r="H712" s="232" t="s">
        <v>6464</v>
      </c>
      <c r="I712" s="232" t="s">
        <v>9621</v>
      </c>
      <c r="J712" s="232" t="s">
        <v>1099</v>
      </c>
    </row>
    <row r="713" spans="1:10" ht="13.2" customHeight="1" x14ac:dyDescent="0.25">
      <c r="A713" s="262" t="s">
        <v>3959</v>
      </c>
      <c r="B713" s="194" t="s">
        <v>1235</v>
      </c>
      <c r="C713" s="195"/>
      <c r="D713" s="195"/>
      <c r="E713" s="195"/>
      <c r="F713" s="195"/>
      <c r="G713" s="231">
        <f t="shared" si="11"/>
        <v>0</v>
      </c>
      <c r="H713" s="232" t="s">
        <v>6466</v>
      </c>
      <c r="I713" s="232" t="s">
        <v>9621</v>
      </c>
      <c r="J713" s="232" t="s">
        <v>1099</v>
      </c>
    </row>
    <row r="714" spans="1:10" ht="13.2" customHeight="1" x14ac:dyDescent="0.25">
      <c r="A714" s="262" t="s">
        <v>3960</v>
      </c>
      <c r="B714" s="194" t="s">
        <v>1236</v>
      </c>
      <c r="C714" s="195"/>
      <c r="D714" s="195"/>
      <c r="E714" s="195"/>
      <c r="F714" s="195"/>
      <c r="G714" s="231">
        <f t="shared" si="11"/>
        <v>0</v>
      </c>
      <c r="H714" s="232" t="s">
        <v>6470</v>
      </c>
      <c r="I714" s="232" t="s">
        <v>9621</v>
      </c>
      <c r="J714" s="232" t="s">
        <v>1099</v>
      </c>
    </row>
    <row r="715" spans="1:10" ht="13.2" customHeight="1" x14ac:dyDescent="0.25">
      <c r="A715" s="262" t="s">
        <v>3961</v>
      </c>
      <c r="B715" s="194" t="s">
        <v>1237</v>
      </c>
      <c r="C715" s="195"/>
      <c r="D715" s="195"/>
      <c r="E715" s="195"/>
      <c r="F715" s="195"/>
      <c r="G715" s="231">
        <f t="shared" si="11"/>
        <v>0</v>
      </c>
      <c r="H715" s="232" t="s">
        <v>6472</v>
      </c>
      <c r="I715" s="232" t="s">
        <v>9621</v>
      </c>
      <c r="J715" s="232" t="s">
        <v>1099</v>
      </c>
    </row>
    <row r="716" spans="1:10" ht="13.2" customHeight="1" x14ac:dyDescent="0.25">
      <c r="A716" s="262" t="s">
        <v>3962</v>
      </c>
      <c r="B716" s="194" t="s">
        <v>1238</v>
      </c>
      <c r="C716" s="195"/>
      <c r="D716" s="195"/>
      <c r="E716" s="195"/>
      <c r="F716" s="195"/>
      <c r="G716" s="231">
        <f t="shared" si="11"/>
        <v>0</v>
      </c>
      <c r="H716" s="232" t="s">
        <v>6474</v>
      </c>
      <c r="I716" s="232" t="s">
        <v>9621</v>
      </c>
      <c r="J716" s="232" t="s">
        <v>1099</v>
      </c>
    </row>
    <row r="717" spans="1:10" ht="13.2" customHeight="1" x14ac:dyDescent="0.25">
      <c r="A717" s="262" t="s">
        <v>3963</v>
      </c>
      <c r="B717" s="194" t="s">
        <v>1239</v>
      </c>
      <c r="C717" s="195"/>
      <c r="D717" s="195"/>
      <c r="E717" s="195"/>
      <c r="F717" s="195"/>
      <c r="G717" s="231">
        <f t="shared" si="11"/>
        <v>0</v>
      </c>
      <c r="H717" s="232" t="s">
        <v>6476</v>
      </c>
      <c r="I717" s="232" t="s">
        <v>9621</v>
      </c>
      <c r="J717" s="232" t="s">
        <v>1099</v>
      </c>
    </row>
    <row r="718" spans="1:10" ht="13.2" customHeight="1" x14ac:dyDescent="0.25">
      <c r="A718" s="262" t="s">
        <v>3964</v>
      </c>
      <c r="B718" s="194" t="s">
        <v>1240</v>
      </c>
      <c r="C718" s="195"/>
      <c r="D718" s="195"/>
      <c r="E718" s="195"/>
      <c r="F718" s="195"/>
      <c r="G718" s="231">
        <f t="shared" si="11"/>
        <v>0</v>
      </c>
      <c r="H718" s="232" t="s">
        <v>6478</v>
      </c>
      <c r="I718" s="232" t="s">
        <v>9621</v>
      </c>
      <c r="J718" s="232" t="s">
        <v>1099</v>
      </c>
    </row>
    <row r="719" spans="1:10" ht="13.2" customHeight="1" x14ac:dyDescent="0.25">
      <c r="A719" s="262" t="s">
        <v>3965</v>
      </c>
      <c r="B719" s="194" t="s">
        <v>1241</v>
      </c>
      <c r="C719" s="195"/>
      <c r="D719" s="195"/>
      <c r="E719" s="195"/>
      <c r="F719" s="195"/>
      <c r="G719" s="231">
        <f t="shared" si="11"/>
        <v>0</v>
      </c>
      <c r="H719" s="232" t="s">
        <v>6480</v>
      </c>
      <c r="I719" s="232" t="s">
        <v>9621</v>
      </c>
      <c r="J719" s="232" t="s">
        <v>1099</v>
      </c>
    </row>
    <row r="720" spans="1:10" ht="13.2" customHeight="1" x14ac:dyDescent="0.25">
      <c r="A720" s="262" t="s">
        <v>3966</v>
      </c>
      <c r="B720" s="194" t="s">
        <v>1242</v>
      </c>
      <c r="C720" s="195"/>
      <c r="D720" s="195"/>
      <c r="E720" s="195"/>
      <c r="F720" s="195"/>
      <c r="G720" s="231">
        <f t="shared" si="11"/>
        <v>0</v>
      </c>
      <c r="H720" s="232" t="s">
        <v>6482</v>
      </c>
      <c r="I720" s="232" t="s">
        <v>9621</v>
      </c>
      <c r="J720" s="232" t="s">
        <v>1099</v>
      </c>
    </row>
    <row r="721" spans="1:10" ht="13.2" customHeight="1" x14ac:dyDescent="0.25">
      <c r="A721" s="262" t="s">
        <v>3967</v>
      </c>
      <c r="B721" s="194" t="s">
        <v>1243</v>
      </c>
      <c r="C721" s="195"/>
      <c r="D721" s="195"/>
      <c r="E721" s="195"/>
      <c r="F721" s="195"/>
      <c r="G721" s="231">
        <f t="shared" si="11"/>
        <v>0</v>
      </c>
      <c r="H721" s="232" t="s">
        <v>6484</v>
      </c>
      <c r="I721" s="232" t="s">
        <v>9621</v>
      </c>
      <c r="J721" s="232" t="s">
        <v>1099</v>
      </c>
    </row>
    <row r="722" spans="1:10" ht="13.2" customHeight="1" x14ac:dyDescent="0.25">
      <c r="A722" s="262" t="s">
        <v>3968</v>
      </c>
      <c r="B722" s="194" t="s">
        <v>1244</v>
      </c>
      <c r="C722" s="195"/>
      <c r="D722" s="195"/>
      <c r="E722" s="195"/>
      <c r="F722" s="195"/>
      <c r="G722" s="231">
        <f t="shared" si="11"/>
        <v>0</v>
      </c>
      <c r="H722" s="232" t="s">
        <v>6486</v>
      </c>
      <c r="I722" s="232" t="s">
        <v>9621</v>
      </c>
      <c r="J722" s="232" t="s">
        <v>1099</v>
      </c>
    </row>
    <row r="723" spans="1:10" ht="13.2" customHeight="1" x14ac:dyDescent="0.25">
      <c r="A723" s="262" t="s">
        <v>3969</v>
      </c>
      <c r="B723" s="194" t="s">
        <v>1245</v>
      </c>
      <c r="C723" s="195"/>
      <c r="D723" s="195"/>
      <c r="E723" s="195"/>
      <c r="F723" s="195"/>
      <c r="G723" s="231">
        <f t="shared" si="11"/>
        <v>0</v>
      </c>
      <c r="H723" s="232" t="s">
        <v>6488</v>
      </c>
      <c r="I723" s="232" t="s">
        <v>9621</v>
      </c>
      <c r="J723" s="232" t="s">
        <v>1099</v>
      </c>
    </row>
    <row r="724" spans="1:10" ht="13.2" customHeight="1" x14ac:dyDescent="0.25">
      <c r="A724" s="262" t="s">
        <v>3970</v>
      </c>
      <c r="B724" s="194" t="s">
        <v>1246</v>
      </c>
      <c r="C724" s="195"/>
      <c r="D724" s="195"/>
      <c r="E724" s="195"/>
      <c r="F724" s="195"/>
      <c r="G724" s="231">
        <f t="shared" si="11"/>
        <v>0</v>
      </c>
      <c r="H724" s="232" t="s">
        <v>6490</v>
      </c>
      <c r="I724" s="232" t="s">
        <v>9621</v>
      </c>
      <c r="J724" s="232" t="s">
        <v>1099</v>
      </c>
    </row>
    <row r="725" spans="1:10" ht="13.2" customHeight="1" x14ac:dyDescent="0.25">
      <c r="A725" s="262" t="s">
        <v>3971</v>
      </c>
      <c r="B725" s="194" t="s">
        <v>1247</v>
      </c>
      <c r="C725" s="195"/>
      <c r="D725" s="195"/>
      <c r="E725" s="195"/>
      <c r="F725" s="195"/>
      <c r="G725" s="231">
        <f t="shared" si="11"/>
        <v>0</v>
      </c>
      <c r="H725" s="232" t="s">
        <v>6492</v>
      </c>
      <c r="I725" s="232" t="s">
        <v>9621</v>
      </c>
      <c r="J725" s="232" t="s">
        <v>1099</v>
      </c>
    </row>
    <row r="726" spans="1:10" ht="13.2" customHeight="1" x14ac:dyDescent="0.25">
      <c r="A726" s="262" t="s">
        <v>3972</v>
      </c>
      <c r="B726" s="194" t="s">
        <v>1248</v>
      </c>
      <c r="C726" s="195"/>
      <c r="D726" s="195"/>
      <c r="E726" s="195"/>
      <c r="F726" s="195"/>
      <c r="G726" s="231">
        <f t="shared" si="11"/>
        <v>0</v>
      </c>
      <c r="H726" s="232" t="s">
        <v>6494</v>
      </c>
      <c r="I726" s="232" t="s">
        <v>9621</v>
      </c>
      <c r="J726" s="232" t="s">
        <v>1099</v>
      </c>
    </row>
    <row r="727" spans="1:10" ht="13.2" customHeight="1" x14ac:dyDescent="0.25">
      <c r="A727" s="262" t="s">
        <v>3973</v>
      </c>
      <c r="B727" s="194" t="s">
        <v>1249</v>
      </c>
      <c r="C727" s="195"/>
      <c r="D727" s="195"/>
      <c r="E727" s="195"/>
      <c r="F727" s="195"/>
      <c r="G727" s="231">
        <f t="shared" si="11"/>
        <v>0</v>
      </c>
      <c r="H727" s="232" t="s">
        <v>6496</v>
      </c>
      <c r="I727" s="232" t="s">
        <v>9621</v>
      </c>
      <c r="J727" s="232" t="s">
        <v>1099</v>
      </c>
    </row>
    <row r="728" spans="1:10" ht="13.2" customHeight="1" x14ac:dyDescent="0.25">
      <c r="A728" s="262" t="s">
        <v>3974</v>
      </c>
      <c r="B728" s="194" t="s">
        <v>1250</v>
      </c>
      <c r="C728" s="195"/>
      <c r="D728" s="195"/>
      <c r="E728" s="195"/>
      <c r="F728" s="195"/>
      <c r="G728" s="231">
        <f t="shared" si="11"/>
        <v>0</v>
      </c>
      <c r="H728" s="232" t="s">
        <v>6498</v>
      </c>
      <c r="I728" s="232" t="s">
        <v>9621</v>
      </c>
      <c r="J728" s="232" t="s">
        <v>1099</v>
      </c>
    </row>
    <row r="729" spans="1:10" ht="13.2" customHeight="1" x14ac:dyDescent="0.25">
      <c r="A729" s="262" t="s">
        <v>3975</v>
      </c>
      <c r="B729" s="194" t="s">
        <v>1251</v>
      </c>
      <c r="C729" s="195"/>
      <c r="D729" s="195"/>
      <c r="E729" s="195"/>
      <c r="F729" s="195"/>
      <c r="G729" s="231">
        <f t="shared" si="11"/>
        <v>0</v>
      </c>
      <c r="H729" s="232" t="s">
        <v>6500</v>
      </c>
      <c r="I729" s="232" t="s">
        <v>9621</v>
      </c>
      <c r="J729" s="232" t="s">
        <v>1099</v>
      </c>
    </row>
    <row r="730" spans="1:10" ht="13.2" customHeight="1" x14ac:dyDescent="0.25">
      <c r="A730" s="262" t="s">
        <v>3976</v>
      </c>
      <c r="B730" s="194" t="s">
        <v>1252</v>
      </c>
      <c r="C730" s="195"/>
      <c r="D730" s="195"/>
      <c r="E730" s="195"/>
      <c r="F730" s="195"/>
      <c r="G730" s="231">
        <f t="shared" si="11"/>
        <v>0</v>
      </c>
      <c r="H730" s="232" t="s">
        <v>6502</v>
      </c>
      <c r="I730" s="232" t="s">
        <v>9621</v>
      </c>
      <c r="J730" s="232" t="s">
        <v>1099</v>
      </c>
    </row>
    <row r="731" spans="1:10" ht="13.2" customHeight="1" x14ac:dyDescent="0.25">
      <c r="A731" s="262" t="s">
        <v>3977</v>
      </c>
      <c r="B731" s="194" t="s">
        <v>1253</v>
      </c>
      <c r="C731" s="195"/>
      <c r="D731" s="195"/>
      <c r="E731" s="195"/>
      <c r="F731" s="195"/>
      <c r="G731" s="231">
        <f t="shared" si="11"/>
        <v>0</v>
      </c>
      <c r="H731" s="232" t="s">
        <v>6504</v>
      </c>
      <c r="I731" s="232" t="s">
        <v>9621</v>
      </c>
      <c r="J731" s="232" t="s">
        <v>1099</v>
      </c>
    </row>
    <row r="732" spans="1:10" ht="13.2" customHeight="1" x14ac:dyDescent="0.25">
      <c r="A732" s="262" t="s">
        <v>3978</v>
      </c>
      <c r="B732" s="194" t="s">
        <v>1254</v>
      </c>
      <c r="C732" s="195"/>
      <c r="D732" s="195"/>
      <c r="E732" s="195"/>
      <c r="F732" s="195"/>
      <c r="G732" s="231">
        <f t="shared" si="11"/>
        <v>0</v>
      </c>
      <c r="H732" s="232" t="s">
        <v>6506</v>
      </c>
      <c r="I732" s="232" t="s">
        <v>9621</v>
      </c>
      <c r="J732" s="232" t="s">
        <v>1099</v>
      </c>
    </row>
    <row r="733" spans="1:10" ht="13.2" customHeight="1" x14ac:dyDescent="0.25">
      <c r="A733" s="262" t="s">
        <v>3979</v>
      </c>
      <c r="B733" s="194" t="s">
        <v>1255</v>
      </c>
      <c r="C733" s="195"/>
      <c r="D733" s="195"/>
      <c r="E733" s="195"/>
      <c r="F733" s="195"/>
      <c r="G733" s="231">
        <f t="shared" si="11"/>
        <v>0</v>
      </c>
      <c r="H733" s="232" t="s">
        <v>6508</v>
      </c>
      <c r="I733" s="232" t="s">
        <v>9621</v>
      </c>
      <c r="J733" s="232" t="s">
        <v>1099</v>
      </c>
    </row>
    <row r="734" spans="1:10" ht="13.2" customHeight="1" x14ac:dyDescent="0.25">
      <c r="A734" s="262" t="s">
        <v>3980</v>
      </c>
      <c r="B734" s="194" t="s">
        <v>1256</v>
      </c>
      <c r="C734" s="195"/>
      <c r="D734" s="195"/>
      <c r="E734" s="195"/>
      <c r="F734" s="195"/>
      <c r="G734" s="231">
        <f t="shared" si="11"/>
        <v>0</v>
      </c>
      <c r="H734" s="232" t="s">
        <v>6512</v>
      </c>
      <c r="I734" s="232" t="s">
        <v>9621</v>
      </c>
      <c r="J734" s="232" t="s">
        <v>1099</v>
      </c>
    </row>
    <row r="735" spans="1:10" ht="13.2" customHeight="1" x14ac:dyDescent="0.25">
      <c r="A735" s="262" t="s">
        <v>3981</v>
      </c>
      <c r="B735" s="194" t="s">
        <v>1257</v>
      </c>
      <c r="C735" s="195"/>
      <c r="D735" s="195"/>
      <c r="E735" s="195"/>
      <c r="F735" s="195"/>
      <c r="G735" s="231">
        <f t="shared" si="11"/>
        <v>0</v>
      </c>
      <c r="H735" s="232" t="s">
        <v>6514</v>
      </c>
      <c r="I735" s="232" t="s">
        <v>9621</v>
      </c>
      <c r="J735" s="232" t="s">
        <v>1099</v>
      </c>
    </row>
    <row r="736" spans="1:10" ht="13.2" customHeight="1" x14ac:dyDescent="0.25">
      <c r="A736" s="262" t="s">
        <v>3982</v>
      </c>
      <c r="B736" s="194" t="s">
        <v>1258</v>
      </c>
      <c r="C736" s="195"/>
      <c r="D736" s="195"/>
      <c r="E736" s="195"/>
      <c r="F736" s="195"/>
      <c r="G736" s="231">
        <f t="shared" si="11"/>
        <v>0</v>
      </c>
      <c r="H736" s="232" t="s">
        <v>6516</v>
      </c>
      <c r="I736" s="232" t="s">
        <v>9621</v>
      </c>
      <c r="J736" s="232" t="s">
        <v>1099</v>
      </c>
    </row>
    <row r="737" spans="1:10" ht="13.2" customHeight="1" x14ac:dyDescent="0.25">
      <c r="A737" s="262" t="s">
        <v>3983</v>
      </c>
      <c r="B737" s="194" t="s">
        <v>1259</v>
      </c>
      <c r="C737" s="195"/>
      <c r="D737" s="195"/>
      <c r="E737" s="195"/>
      <c r="F737" s="195"/>
      <c r="G737" s="231">
        <f t="shared" si="11"/>
        <v>0</v>
      </c>
      <c r="H737" s="232" t="s">
        <v>6520</v>
      </c>
      <c r="I737" s="232" t="s">
        <v>9621</v>
      </c>
      <c r="J737" s="232" t="s">
        <v>1099</v>
      </c>
    </row>
    <row r="738" spans="1:10" ht="13.2" customHeight="1" x14ac:dyDescent="0.25">
      <c r="A738" s="262" t="s">
        <v>3984</v>
      </c>
      <c r="B738" s="194" t="s">
        <v>1260</v>
      </c>
      <c r="C738" s="195"/>
      <c r="D738" s="195"/>
      <c r="E738" s="195"/>
      <c r="F738" s="195"/>
      <c r="G738" s="231">
        <f t="shared" si="11"/>
        <v>0</v>
      </c>
      <c r="H738" s="232" t="s">
        <v>6877</v>
      </c>
      <c r="I738" s="232" t="s">
        <v>1137</v>
      </c>
      <c r="J738" s="232" t="s">
        <v>9619</v>
      </c>
    </row>
    <row r="739" spans="1:10" ht="13.2" customHeight="1" x14ac:dyDescent="0.25">
      <c r="A739" s="262" t="s">
        <v>3985</v>
      </c>
      <c r="B739" s="194" t="s">
        <v>1261</v>
      </c>
      <c r="C739" s="195"/>
      <c r="D739" s="195"/>
      <c r="E739" s="195"/>
      <c r="F739" s="195"/>
      <c r="G739" s="231">
        <f t="shared" si="11"/>
        <v>0</v>
      </c>
      <c r="H739" s="232" t="s">
        <v>6772</v>
      </c>
      <c r="I739" s="232" t="s">
        <v>9623</v>
      </c>
      <c r="J739" s="232" t="s">
        <v>1056</v>
      </c>
    </row>
    <row r="740" spans="1:10" ht="13.2" customHeight="1" x14ac:dyDescent="0.25">
      <c r="A740" s="262" t="s">
        <v>3986</v>
      </c>
      <c r="B740" s="194" t="s">
        <v>1262</v>
      </c>
      <c r="C740" s="195"/>
      <c r="D740" s="195"/>
      <c r="E740" s="195"/>
      <c r="F740" s="195"/>
      <c r="G740" s="231">
        <f t="shared" si="11"/>
        <v>0</v>
      </c>
      <c r="H740" s="232" t="s">
        <v>6797</v>
      </c>
      <c r="I740" s="232" t="s">
        <v>9622</v>
      </c>
      <c r="J740" s="232" t="s">
        <v>9624</v>
      </c>
    </row>
    <row r="741" spans="1:10" ht="13.2" customHeight="1" x14ac:dyDescent="0.25">
      <c r="A741" s="262" t="s">
        <v>3987</v>
      </c>
      <c r="B741" s="194" t="s">
        <v>1263</v>
      </c>
      <c r="C741" s="195"/>
      <c r="D741" s="195"/>
      <c r="E741" s="195"/>
      <c r="F741" s="195"/>
      <c r="G741" s="231">
        <f t="shared" si="11"/>
        <v>0</v>
      </c>
      <c r="H741" s="232" t="s">
        <v>6827</v>
      </c>
      <c r="I741" s="232" t="s">
        <v>1137</v>
      </c>
      <c r="J741" s="232" t="s">
        <v>9619</v>
      </c>
    </row>
    <row r="742" spans="1:10" ht="13.2" customHeight="1" x14ac:dyDescent="0.25">
      <c r="A742" s="262" t="s">
        <v>3988</v>
      </c>
      <c r="B742" s="194" t="s">
        <v>1264</v>
      </c>
      <c r="C742" s="195"/>
      <c r="D742" s="195"/>
      <c r="E742" s="195"/>
      <c r="F742" s="195"/>
      <c r="G742" s="231">
        <f t="shared" si="11"/>
        <v>0</v>
      </c>
      <c r="H742" s="232" t="s">
        <v>6829</v>
      </c>
      <c r="I742" s="232" t="s">
        <v>1137</v>
      </c>
      <c r="J742" s="232" t="s">
        <v>9619</v>
      </c>
    </row>
    <row r="743" spans="1:10" ht="13.2" customHeight="1" x14ac:dyDescent="0.25">
      <c r="A743" s="262" t="s">
        <v>3989</v>
      </c>
      <c r="B743" s="194" t="s">
        <v>1265</v>
      </c>
      <c r="C743" s="195"/>
      <c r="D743" s="195"/>
      <c r="E743" s="195"/>
      <c r="F743" s="195"/>
      <c r="G743" s="231">
        <f t="shared" si="11"/>
        <v>0</v>
      </c>
      <c r="H743" s="232" t="s">
        <v>6879</v>
      </c>
      <c r="I743" s="232" t="s">
        <v>1137</v>
      </c>
      <c r="J743" s="232" t="s">
        <v>9619</v>
      </c>
    </row>
    <row r="744" spans="1:10" ht="13.2" customHeight="1" x14ac:dyDescent="0.25">
      <c r="A744" s="262" t="s">
        <v>3990</v>
      </c>
      <c r="B744" s="194" t="s">
        <v>1266</v>
      </c>
      <c r="C744" s="195"/>
      <c r="D744" s="195"/>
      <c r="E744" s="195"/>
      <c r="F744" s="195"/>
      <c r="G744" s="231">
        <f t="shared" si="11"/>
        <v>0</v>
      </c>
      <c r="H744" s="232" t="s">
        <v>6881</v>
      </c>
      <c r="I744" s="232" t="s">
        <v>1137</v>
      </c>
      <c r="J744" s="232" t="s">
        <v>9619</v>
      </c>
    </row>
    <row r="745" spans="1:10" ht="13.2" customHeight="1" x14ac:dyDescent="0.25">
      <c r="A745" s="262" t="s">
        <v>3991</v>
      </c>
      <c r="B745" s="194" t="s">
        <v>1267</v>
      </c>
      <c r="C745" s="195"/>
      <c r="D745" s="195"/>
      <c r="E745" s="195"/>
      <c r="F745" s="195"/>
      <c r="G745" s="231">
        <f t="shared" si="11"/>
        <v>0</v>
      </c>
      <c r="H745" s="232" t="s">
        <v>6883</v>
      </c>
      <c r="I745" s="232" t="s">
        <v>1137</v>
      </c>
      <c r="J745" s="232" t="s">
        <v>9619</v>
      </c>
    </row>
    <row r="746" spans="1:10" ht="13.2" customHeight="1" x14ac:dyDescent="0.25">
      <c r="A746" s="262" t="s">
        <v>3992</v>
      </c>
      <c r="B746" s="194" t="s">
        <v>1268</v>
      </c>
      <c r="C746" s="195"/>
      <c r="D746" s="195"/>
      <c r="E746" s="195"/>
      <c r="F746" s="195"/>
      <c r="G746" s="231">
        <f t="shared" si="11"/>
        <v>0</v>
      </c>
      <c r="H746" s="232" t="s">
        <v>6524</v>
      </c>
      <c r="I746" s="232" t="s">
        <v>9621</v>
      </c>
      <c r="J746" s="232" t="s">
        <v>1099</v>
      </c>
    </row>
    <row r="747" spans="1:10" ht="13.2" customHeight="1" x14ac:dyDescent="0.25">
      <c r="A747" s="262" t="s">
        <v>3993</v>
      </c>
      <c r="B747" s="194" t="s">
        <v>1269</v>
      </c>
      <c r="C747" s="195"/>
      <c r="D747" s="195"/>
      <c r="E747" s="195"/>
      <c r="F747" s="195"/>
      <c r="G747" s="231">
        <f t="shared" si="11"/>
        <v>0</v>
      </c>
      <c r="H747" s="232" t="s">
        <v>6526</v>
      </c>
      <c r="I747" s="232" t="s">
        <v>9621</v>
      </c>
      <c r="J747" s="232" t="s">
        <v>1099</v>
      </c>
    </row>
    <row r="748" spans="1:10" ht="13.2" customHeight="1" x14ac:dyDescent="0.25">
      <c r="A748" s="262" t="s">
        <v>3994</v>
      </c>
      <c r="B748" s="194" t="s">
        <v>1270</v>
      </c>
      <c r="C748" s="195"/>
      <c r="D748" s="195"/>
      <c r="E748" s="195"/>
      <c r="F748" s="195"/>
      <c r="G748" s="231">
        <f t="shared" si="11"/>
        <v>0</v>
      </c>
      <c r="H748" s="232" t="s">
        <v>6528</v>
      </c>
      <c r="I748" s="232" t="s">
        <v>9621</v>
      </c>
      <c r="J748" s="232" t="s">
        <v>1099</v>
      </c>
    </row>
    <row r="749" spans="1:10" ht="13.2" customHeight="1" x14ac:dyDescent="0.25">
      <c r="A749" s="262" t="s">
        <v>3995</v>
      </c>
      <c r="B749" s="194" t="s">
        <v>1271</v>
      </c>
      <c r="C749" s="195"/>
      <c r="D749" s="195"/>
      <c r="E749" s="195"/>
      <c r="F749" s="195"/>
      <c r="G749" s="231">
        <f t="shared" si="11"/>
        <v>0</v>
      </c>
      <c r="H749" s="232" t="s">
        <v>6530</v>
      </c>
      <c r="I749" s="232" t="s">
        <v>9621</v>
      </c>
      <c r="J749" s="232" t="s">
        <v>1099</v>
      </c>
    </row>
    <row r="750" spans="1:10" ht="13.2" customHeight="1" x14ac:dyDescent="0.25">
      <c r="A750" s="262" t="s">
        <v>3996</v>
      </c>
      <c r="B750" s="194" t="s">
        <v>1272</v>
      </c>
      <c r="C750" s="195"/>
      <c r="D750" s="195"/>
      <c r="E750" s="195"/>
      <c r="F750" s="195"/>
      <c r="G750" s="231">
        <f t="shared" si="11"/>
        <v>0</v>
      </c>
      <c r="H750" s="232" t="s">
        <v>6532</v>
      </c>
      <c r="I750" s="232" t="s">
        <v>9621</v>
      </c>
      <c r="J750" s="232" t="s">
        <v>1099</v>
      </c>
    </row>
    <row r="751" spans="1:10" ht="13.2" customHeight="1" x14ac:dyDescent="0.25">
      <c r="A751" s="262" t="s">
        <v>3997</v>
      </c>
      <c r="B751" s="194" t="s">
        <v>1273</v>
      </c>
      <c r="C751" s="195"/>
      <c r="D751" s="195"/>
      <c r="E751" s="195"/>
      <c r="F751" s="195"/>
      <c r="G751" s="231">
        <f t="shared" si="11"/>
        <v>0</v>
      </c>
      <c r="H751" s="232" t="s">
        <v>6534</v>
      </c>
      <c r="I751" s="232" t="s">
        <v>9621</v>
      </c>
      <c r="J751" s="232" t="s">
        <v>1099</v>
      </c>
    </row>
    <row r="752" spans="1:10" ht="13.2" customHeight="1" x14ac:dyDescent="0.25">
      <c r="A752" s="262" t="s">
        <v>3998</v>
      </c>
      <c r="B752" s="194" t="s">
        <v>1274</v>
      </c>
      <c r="C752" s="195"/>
      <c r="D752" s="195"/>
      <c r="E752" s="195"/>
      <c r="F752" s="195"/>
      <c r="G752" s="231">
        <f t="shared" si="11"/>
        <v>0</v>
      </c>
      <c r="H752" s="232" t="s">
        <v>6536</v>
      </c>
      <c r="I752" s="232" t="s">
        <v>9621</v>
      </c>
      <c r="J752" s="232" t="s">
        <v>1099</v>
      </c>
    </row>
    <row r="753" spans="1:10" ht="13.2" customHeight="1" x14ac:dyDescent="0.25">
      <c r="A753" s="262" t="s">
        <v>3999</v>
      </c>
      <c r="B753" s="194" t="s">
        <v>1275</v>
      </c>
      <c r="C753" s="195"/>
      <c r="D753" s="195"/>
      <c r="E753" s="195"/>
      <c r="F753" s="195"/>
      <c r="G753" s="231">
        <f t="shared" si="11"/>
        <v>0</v>
      </c>
      <c r="H753" s="232" t="s">
        <v>6538</v>
      </c>
      <c r="I753" s="232" t="s">
        <v>9621</v>
      </c>
      <c r="J753" s="232" t="s">
        <v>1099</v>
      </c>
    </row>
    <row r="754" spans="1:10" ht="13.2" customHeight="1" x14ac:dyDescent="0.25">
      <c r="A754" s="262" t="s">
        <v>4000</v>
      </c>
      <c r="B754" s="194" t="s">
        <v>1276</v>
      </c>
      <c r="C754" s="195"/>
      <c r="D754" s="195"/>
      <c r="E754" s="195"/>
      <c r="F754" s="195"/>
      <c r="G754" s="231">
        <f t="shared" si="11"/>
        <v>0</v>
      </c>
      <c r="H754" s="232" t="s">
        <v>6540</v>
      </c>
      <c r="I754" s="232" t="s">
        <v>9621</v>
      </c>
      <c r="J754" s="232" t="s">
        <v>1099</v>
      </c>
    </row>
    <row r="755" spans="1:10" ht="13.2" customHeight="1" x14ac:dyDescent="0.25">
      <c r="A755" s="262" t="s">
        <v>4001</v>
      </c>
      <c r="B755" s="194" t="s">
        <v>1277</v>
      </c>
      <c r="C755" s="195"/>
      <c r="D755" s="195"/>
      <c r="E755" s="195"/>
      <c r="F755" s="195"/>
      <c r="G755" s="231">
        <f t="shared" si="11"/>
        <v>0</v>
      </c>
      <c r="H755" s="232" t="s">
        <v>6542</v>
      </c>
      <c r="I755" s="232" t="s">
        <v>9621</v>
      </c>
      <c r="J755" s="232" t="s">
        <v>1099</v>
      </c>
    </row>
    <row r="756" spans="1:10" ht="13.2" customHeight="1" x14ac:dyDescent="0.25">
      <c r="A756" s="262" t="s">
        <v>4002</v>
      </c>
      <c r="B756" s="194" t="s">
        <v>1278</v>
      </c>
      <c r="C756" s="195"/>
      <c r="D756" s="195"/>
      <c r="E756" s="195"/>
      <c r="F756" s="195"/>
      <c r="G756" s="231">
        <f t="shared" si="11"/>
        <v>0</v>
      </c>
      <c r="H756" s="232" t="s">
        <v>6544</v>
      </c>
      <c r="I756" s="232" t="s">
        <v>9621</v>
      </c>
      <c r="J756" s="232" t="s">
        <v>1099</v>
      </c>
    </row>
    <row r="757" spans="1:10" ht="13.2" customHeight="1" x14ac:dyDescent="0.25">
      <c r="A757" s="262" t="s">
        <v>4003</v>
      </c>
      <c r="B757" s="194" t="s">
        <v>1279</v>
      </c>
      <c r="C757" s="195"/>
      <c r="D757" s="195"/>
      <c r="E757" s="195"/>
      <c r="F757" s="195"/>
      <c r="G757" s="231">
        <f t="shared" si="11"/>
        <v>0</v>
      </c>
      <c r="H757" s="232" t="s">
        <v>6546</v>
      </c>
      <c r="I757" s="232" t="s">
        <v>9621</v>
      </c>
      <c r="J757" s="232" t="s">
        <v>1099</v>
      </c>
    </row>
    <row r="758" spans="1:10" ht="13.2" customHeight="1" x14ac:dyDescent="0.25">
      <c r="A758" s="262" t="s">
        <v>4004</v>
      </c>
      <c r="B758" s="194" t="s">
        <v>1280</v>
      </c>
      <c r="C758" s="195"/>
      <c r="D758" s="195"/>
      <c r="E758" s="195"/>
      <c r="F758" s="195"/>
      <c r="G758" s="231">
        <f t="shared" si="11"/>
        <v>0</v>
      </c>
      <c r="H758" s="232" t="s">
        <v>6548</v>
      </c>
      <c r="I758" s="232" t="s">
        <v>9621</v>
      </c>
      <c r="J758" s="232" t="s">
        <v>1099</v>
      </c>
    </row>
    <row r="759" spans="1:10" ht="13.2" customHeight="1" x14ac:dyDescent="0.25">
      <c r="A759" s="262" t="s">
        <v>4005</v>
      </c>
      <c r="B759" s="194" t="s">
        <v>1281</v>
      </c>
      <c r="C759" s="195"/>
      <c r="D759" s="195"/>
      <c r="E759" s="195"/>
      <c r="F759" s="195"/>
      <c r="G759" s="231">
        <f t="shared" si="11"/>
        <v>0</v>
      </c>
      <c r="H759" s="232" t="s">
        <v>6552</v>
      </c>
      <c r="I759" s="232" t="s">
        <v>9621</v>
      </c>
      <c r="J759" s="232" t="s">
        <v>1099</v>
      </c>
    </row>
    <row r="760" spans="1:10" ht="13.2" customHeight="1" x14ac:dyDescent="0.25">
      <c r="A760" s="262" t="s">
        <v>4006</v>
      </c>
      <c r="B760" s="194" t="s">
        <v>1282</v>
      </c>
      <c r="C760" s="195"/>
      <c r="D760" s="195"/>
      <c r="E760" s="195"/>
      <c r="F760" s="195"/>
      <c r="G760" s="231">
        <f t="shared" si="11"/>
        <v>0</v>
      </c>
      <c r="H760" s="232" t="s">
        <v>6554</v>
      </c>
      <c r="I760" s="232" t="s">
        <v>9621</v>
      </c>
      <c r="J760" s="232" t="s">
        <v>1099</v>
      </c>
    </row>
    <row r="761" spans="1:10" ht="13.2" customHeight="1" x14ac:dyDescent="0.25">
      <c r="A761" s="262" t="s">
        <v>4007</v>
      </c>
      <c r="B761" s="194" t="s">
        <v>1283</v>
      </c>
      <c r="C761" s="195"/>
      <c r="D761" s="195"/>
      <c r="E761" s="195"/>
      <c r="F761" s="195"/>
      <c r="G761" s="231">
        <f t="shared" si="11"/>
        <v>0</v>
      </c>
      <c r="H761" s="232" t="s">
        <v>6556</v>
      </c>
      <c r="I761" s="232" t="s">
        <v>9621</v>
      </c>
      <c r="J761" s="232" t="s">
        <v>1099</v>
      </c>
    </row>
    <row r="762" spans="1:10" ht="13.2" customHeight="1" x14ac:dyDescent="0.25">
      <c r="A762" s="262" t="s">
        <v>4008</v>
      </c>
      <c r="B762" s="194" t="s">
        <v>1284</v>
      </c>
      <c r="C762" s="195"/>
      <c r="D762" s="195"/>
      <c r="E762" s="195"/>
      <c r="F762" s="195"/>
      <c r="G762" s="231">
        <f t="shared" si="11"/>
        <v>0</v>
      </c>
      <c r="H762" s="232" t="s">
        <v>6558</v>
      </c>
      <c r="I762" s="232" t="s">
        <v>9621</v>
      </c>
      <c r="J762" s="232" t="s">
        <v>1099</v>
      </c>
    </row>
    <row r="763" spans="1:10" ht="13.2" customHeight="1" x14ac:dyDescent="0.25">
      <c r="A763" s="262" t="s">
        <v>4009</v>
      </c>
      <c r="B763" s="194" t="s">
        <v>1285</v>
      </c>
      <c r="C763" s="195"/>
      <c r="D763" s="195"/>
      <c r="E763" s="195"/>
      <c r="F763" s="195"/>
      <c r="G763" s="231">
        <f t="shared" si="11"/>
        <v>0</v>
      </c>
      <c r="H763" s="232" t="s">
        <v>6560</v>
      </c>
      <c r="I763" s="232" t="s">
        <v>9621</v>
      </c>
      <c r="J763" s="232" t="s">
        <v>1099</v>
      </c>
    </row>
    <row r="764" spans="1:10" ht="13.2" customHeight="1" x14ac:dyDescent="0.25">
      <c r="A764" s="262" t="s">
        <v>4010</v>
      </c>
      <c r="B764" s="194" t="s">
        <v>1286</v>
      </c>
      <c r="C764" s="195"/>
      <c r="D764" s="195"/>
      <c r="E764" s="195"/>
      <c r="F764" s="195"/>
      <c r="G764" s="231">
        <f t="shared" si="11"/>
        <v>0</v>
      </c>
      <c r="H764" s="232" t="s">
        <v>6562</v>
      </c>
      <c r="I764" s="232" t="s">
        <v>9621</v>
      </c>
      <c r="J764" s="232" t="s">
        <v>1099</v>
      </c>
    </row>
    <row r="765" spans="1:10" ht="13.2" customHeight="1" x14ac:dyDescent="0.25">
      <c r="A765" s="262" t="s">
        <v>4011</v>
      </c>
      <c r="B765" s="194" t="s">
        <v>1287</v>
      </c>
      <c r="C765" s="195"/>
      <c r="D765" s="195"/>
      <c r="E765" s="195"/>
      <c r="F765" s="195"/>
      <c r="G765" s="231">
        <f t="shared" si="11"/>
        <v>0</v>
      </c>
      <c r="H765" s="232" t="s">
        <v>6564</v>
      </c>
      <c r="I765" s="232" t="s">
        <v>9621</v>
      </c>
      <c r="J765" s="232" t="s">
        <v>1099</v>
      </c>
    </row>
    <row r="766" spans="1:10" ht="13.2" customHeight="1" x14ac:dyDescent="0.25">
      <c r="A766" s="262" t="s">
        <v>4012</v>
      </c>
      <c r="B766" s="194" t="s">
        <v>1288</v>
      </c>
      <c r="C766" s="195"/>
      <c r="D766" s="195"/>
      <c r="E766" s="195"/>
      <c r="F766" s="195"/>
      <c r="G766" s="231">
        <f t="shared" si="11"/>
        <v>0</v>
      </c>
      <c r="H766" s="232" t="s">
        <v>6566</v>
      </c>
      <c r="I766" s="232" t="s">
        <v>9621</v>
      </c>
      <c r="J766" s="232" t="s">
        <v>1099</v>
      </c>
    </row>
    <row r="767" spans="1:10" ht="13.2" customHeight="1" x14ac:dyDescent="0.25">
      <c r="A767" s="262" t="s">
        <v>4013</v>
      </c>
      <c r="B767" s="194" t="s">
        <v>1289</v>
      </c>
      <c r="C767" s="195"/>
      <c r="D767" s="195"/>
      <c r="E767" s="195"/>
      <c r="F767" s="195"/>
      <c r="G767" s="231">
        <f t="shared" si="11"/>
        <v>0</v>
      </c>
      <c r="H767" s="232" t="s">
        <v>6568</v>
      </c>
      <c r="I767" s="232" t="s">
        <v>9621</v>
      </c>
      <c r="J767" s="232" t="s">
        <v>1099</v>
      </c>
    </row>
    <row r="768" spans="1:10" ht="13.2" customHeight="1" x14ac:dyDescent="0.25">
      <c r="A768" s="262" t="s">
        <v>4014</v>
      </c>
      <c r="B768" s="194" t="s">
        <v>1290</v>
      </c>
      <c r="C768" s="195"/>
      <c r="D768" s="195"/>
      <c r="E768" s="195"/>
      <c r="F768" s="195"/>
      <c r="G768" s="231">
        <f t="shared" si="11"/>
        <v>0</v>
      </c>
      <c r="H768" s="232" t="s">
        <v>6570</v>
      </c>
      <c r="I768" s="232" t="s">
        <v>9621</v>
      </c>
      <c r="J768" s="232" t="s">
        <v>1099</v>
      </c>
    </row>
    <row r="769" spans="1:10" ht="13.2" customHeight="1" x14ac:dyDescent="0.25">
      <c r="A769" s="262" t="s">
        <v>4015</v>
      </c>
      <c r="B769" s="194" t="s">
        <v>1291</v>
      </c>
      <c r="C769" s="195"/>
      <c r="D769" s="195"/>
      <c r="E769" s="195"/>
      <c r="F769" s="195"/>
      <c r="G769" s="231">
        <f t="shared" si="11"/>
        <v>0</v>
      </c>
      <c r="H769" s="232" t="s">
        <v>6572</v>
      </c>
      <c r="I769" s="232" t="s">
        <v>9621</v>
      </c>
      <c r="J769" s="232" t="s">
        <v>1099</v>
      </c>
    </row>
    <row r="770" spans="1:10" ht="13.2" customHeight="1" x14ac:dyDescent="0.25">
      <c r="A770" s="262" t="s">
        <v>4016</v>
      </c>
      <c r="B770" s="194" t="s">
        <v>1292</v>
      </c>
      <c r="C770" s="195"/>
      <c r="D770" s="195"/>
      <c r="E770" s="195"/>
      <c r="F770" s="195"/>
      <c r="G770" s="231">
        <f t="shared" si="11"/>
        <v>0</v>
      </c>
      <c r="H770" s="232" t="s">
        <v>6574</v>
      </c>
      <c r="I770" s="232" t="s">
        <v>9621</v>
      </c>
      <c r="J770" s="232" t="s">
        <v>1099</v>
      </c>
    </row>
    <row r="771" spans="1:10" ht="13.2" customHeight="1" x14ac:dyDescent="0.25">
      <c r="A771" s="262" t="s">
        <v>4017</v>
      </c>
      <c r="B771" s="194" t="s">
        <v>1293</v>
      </c>
      <c r="C771" s="195"/>
      <c r="D771" s="195"/>
      <c r="E771" s="195"/>
      <c r="F771" s="195"/>
      <c r="G771" s="231">
        <f t="shared" si="11"/>
        <v>0</v>
      </c>
      <c r="H771" s="232" t="s">
        <v>6576</v>
      </c>
      <c r="I771" s="232" t="s">
        <v>9621</v>
      </c>
      <c r="J771" s="232" t="s">
        <v>1099</v>
      </c>
    </row>
    <row r="772" spans="1:10" ht="13.2" customHeight="1" x14ac:dyDescent="0.25">
      <c r="A772" s="262" t="s">
        <v>4018</v>
      </c>
      <c r="B772" s="194" t="s">
        <v>1294</v>
      </c>
      <c r="C772" s="195"/>
      <c r="D772" s="195"/>
      <c r="E772" s="195"/>
      <c r="F772" s="195"/>
      <c r="G772" s="231">
        <f t="shared" si="11"/>
        <v>0</v>
      </c>
      <c r="H772" s="232" t="s">
        <v>6578</v>
      </c>
      <c r="I772" s="232" t="s">
        <v>9621</v>
      </c>
      <c r="J772" s="232" t="s">
        <v>1099</v>
      </c>
    </row>
    <row r="773" spans="1:10" ht="13.2" customHeight="1" x14ac:dyDescent="0.25">
      <c r="A773" s="262" t="s">
        <v>4019</v>
      </c>
      <c r="B773" s="194" t="s">
        <v>1295</v>
      </c>
      <c r="C773" s="195"/>
      <c r="D773" s="195"/>
      <c r="E773" s="195"/>
      <c r="F773" s="195"/>
      <c r="G773" s="231">
        <f t="shared" ref="G773:G836" si="12">+C773-D773+E773+F773</f>
        <v>0</v>
      </c>
      <c r="H773" s="232" t="s">
        <v>6580</v>
      </c>
      <c r="I773" s="232" t="s">
        <v>9621</v>
      </c>
      <c r="J773" s="232" t="s">
        <v>1099</v>
      </c>
    </row>
    <row r="774" spans="1:10" ht="13.2" customHeight="1" x14ac:dyDescent="0.25">
      <c r="A774" s="262" t="s">
        <v>4020</v>
      </c>
      <c r="B774" s="194" t="s">
        <v>1296</v>
      </c>
      <c r="C774" s="195"/>
      <c r="D774" s="195"/>
      <c r="E774" s="195"/>
      <c r="F774" s="195"/>
      <c r="G774" s="231">
        <f t="shared" si="12"/>
        <v>0</v>
      </c>
      <c r="H774" s="232" t="s">
        <v>6582</v>
      </c>
      <c r="I774" s="232" t="s">
        <v>9621</v>
      </c>
      <c r="J774" s="232" t="s">
        <v>1099</v>
      </c>
    </row>
    <row r="775" spans="1:10" ht="13.2" customHeight="1" x14ac:dyDescent="0.25">
      <c r="A775" s="262" t="s">
        <v>4021</v>
      </c>
      <c r="B775" s="194" t="s">
        <v>1297</v>
      </c>
      <c r="C775" s="195"/>
      <c r="D775" s="195"/>
      <c r="E775" s="195"/>
      <c r="F775" s="195"/>
      <c r="G775" s="231">
        <f t="shared" si="12"/>
        <v>0</v>
      </c>
      <c r="H775" s="232" t="s">
        <v>6584</v>
      </c>
      <c r="I775" s="232" t="s">
        <v>9621</v>
      </c>
      <c r="J775" s="232" t="s">
        <v>1099</v>
      </c>
    </row>
    <row r="776" spans="1:10" ht="13.2" customHeight="1" x14ac:dyDescent="0.25">
      <c r="A776" s="262" t="s">
        <v>4022</v>
      </c>
      <c r="B776" s="194" t="s">
        <v>1298</v>
      </c>
      <c r="C776" s="195"/>
      <c r="D776" s="195"/>
      <c r="E776" s="195"/>
      <c r="F776" s="195"/>
      <c r="G776" s="231">
        <f t="shared" si="12"/>
        <v>0</v>
      </c>
      <c r="H776" s="232" t="s">
        <v>6586</v>
      </c>
      <c r="I776" s="232" t="s">
        <v>9621</v>
      </c>
      <c r="J776" s="232" t="s">
        <v>1099</v>
      </c>
    </row>
    <row r="777" spans="1:10" ht="13.2" customHeight="1" x14ac:dyDescent="0.25">
      <c r="A777" s="262" t="s">
        <v>4023</v>
      </c>
      <c r="B777" s="194" t="s">
        <v>1299</v>
      </c>
      <c r="C777" s="195"/>
      <c r="D777" s="195"/>
      <c r="E777" s="195"/>
      <c r="F777" s="195"/>
      <c r="G777" s="231">
        <f t="shared" si="12"/>
        <v>0</v>
      </c>
      <c r="H777" s="232" t="s">
        <v>6588</v>
      </c>
      <c r="I777" s="232" t="s">
        <v>9621</v>
      </c>
      <c r="J777" s="232" t="s">
        <v>1099</v>
      </c>
    </row>
    <row r="778" spans="1:10" ht="13.2" customHeight="1" x14ac:dyDescent="0.25">
      <c r="A778" s="262" t="s">
        <v>4024</v>
      </c>
      <c r="B778" s="194" t="s">
        <v>1300</v>
      </c>
      <c r="C778" s="195"/>
      <c r="D778" s="195"/>
      <c r="E778" s="195"/>
      <c r="F778" s="195"/>
      <c r="G778" s="231">
        <f t="shared" si="12"/>
        <v>0</v>
      </c>
      <c r="H778" s="232" t="s">
        <v>6590</v>
      </c>
      <c r="I778" s="232" t="s">
        <v>9621</v>
      </c>
      <c r="J778" s="232" t="s">
        <v>1099</v>
      </c>
    </row>
    <row r="779" spans="1:10" ht="13.2" customHeight="1" x14ac:dyDescent="0.25">
      <c r="A779" s="262" t="s">
        <v>4025</v>
      </c>
      <c r="B779" s="194" t="s">
        <v>1301</v>
      </c>
      <c r="C779" s="195"/>
      <c r="D779" s="195"/>
      <c r="E779" s="195"/>
      <c r="F779" s="195"/>
      <c r="G779" s="231">
        <f t="shared" si="12"/>
        <v>0</v>
      </c>
      <c r="H779" s="232" t="s">
        <v>6594</v>
      </c>
      <c r="I779" s="232" t="s">
        <v>9621</v>
      </c>
      <c r="J779" s="232" t="s">
        <v>1099</v>
      </c>
    </row>
    <row r="780" spans="1:10" ht="13.2" customHeight="1" x14ac:dyDescent="0.25">
      <c r="A780" s="262" t="s">
        <v>4026</v>
      </c>
      <c r="B780" s="194" t="s">
        <v>1302</v>
      </c>
      <c r="C780" s="195"/>
      <c r="D780" s="195"/>
      <c r="E780" s="195"/>
      <c r="F780" s="195"/>
      <c r="G780" s="231">
        <f t="shared" si="12"/>
        <v>0</v>
      </c>
      <c r="H780" s="232" t="s">
        <v>6596</v>
      </c>
      <c r="I780" s="232" t="s">
        <v>9621</v>
      </c>
      <c r="J780" s="232" t="s">
        <v>1099</v>
      </c>
    </row>
    <row r="781" spans="1:10" ht="13.2" customHeight="1" x14ac:dyDescent="0.25">
      <c r="A781" s="262" t="s">
        <v>4027</v>
      </c>
      <c r="B781" s="194" t="s">
        <v>1303</v>
      </c>
      <c r="C781" s="195"/>
      <c r="D781" s="195"/>
      <c r="E781" s="195"/>
      <c r="F781" s="195"/>
      <c r="G781" s="231">
        <f t="shared" si="12"/>
        <v>0</v>
      </c>
      <c r="H781" s="232" t="s">
        <v>6598</v>
      </c>
      <c r="I781" s="232" t="s">
        <v>9621</v>
      </c>
      <c r="J781" s="232" t="s">
        <v>1099</v>
      </c>
    </row>
    <row r="782" spans="1:10" ht="13.2" customHeight="1" x14ac:dyDescent="0.25">
      <c r="A782" s="262" t="s">
        <v>4028</v>
      </c>
      <c r="B782" s="194" t="s">
        <v>1304</v>
      </c>
      <c r="C782" s="195"/>
      <c r="D782" s="195"/>
      <c r="E782" s="195"/>
      <c r="F782" s="195"/>
      <c r="G782" s="231">
        <f t="shared" si="12"/>
        <v>0</v>
      </c>
      <c r="H782" s="232" t="s">
        <v>6602</v>
      </c>
      <c r="I782" s="232" t="s">
        <v>9621</v>
      </c>
      <c r="J782" s="232" t="s">
        <v>1099</v>
      </c>
    </row>
    <row r="783" spans="1:10" ht="13.2" customHeight="1" x14ac:dyDescent="0.25">
      <c r="A783" s="262" t="s">
        <v>4029</v>
      </c>
      <c r="B783" s="194" t="s">
        <v>1305</v>
      </c>
      <c r="C783" s="195"/>
      <c r="D783" s="195"/>
      <c r="E783" s="195"/>
      <c r="F783" s="195"/>
      <c r="G783" s="231">
        <f t="shared" si="12"/>
        <v>0</v>
      </c>
      <c r="H783" s="232" t="s">
        <v>6887</v>
      </c>
      <c r="I783" s="232" t="s">
        <v>1137</v>
      </c>
      <c r="J783" s="232" t="s">
        <v>9619</v>
      </c>
    </row>
    <row r="784" spans="1:10" ht="13.2" customHeight="1" x14ac:dyDescent="0.25">
      <c r="A784" s="262" t="s">
        <v>4030</v>
      </c>
      <c r="B784" s="194" t="s">
        <v>1306</v>
      </c>
      <c r="C784" s="195"/>
      <c r="D784" s="195"/>
      <c r="E784" s="195"/>
      <c r="F784" s="195"/>
      <c r="G784" s="231">
        <f t="shared" si="12"/>
        <v>0</v>
      </c>
      <c r="H784" s="232" t="s">
        <v>6775</v>
      </c>
      <c r="I784" s="232" t="s">
        <v>9623</v>
      </c>
      <c r="J784" s="232" t="s">
        <v>1056</v>
      </c>
    </row>
    <row r="785" spans="1:10" ht="13.2" customHeight="1" x14ac:dyDescent="0.25">
      <c r="A785" s="262" t="s">
        <v>4031</v>
      </c>
      <c r="B785" s="194" t="s">
        <v>1307</v>
      </c>
      <c r="C785" s="195"/>
      <c r="D785" s="195"/>
      <c r="E785" s="195"/>
      <c r="F785" s="195"/>
      <c r="G785" s="231">
        <f t="shared" si="12"/>
        <v>0</v>
      </c>
      <c r="H785" s="232" t="s">
        <v>6800</v>
      </c>
      <c r="I785" s="232" t="s">
        <v>9622</v>
      </c>
      <c r="J785" s="232" t="s">
        <v>9624</v>
      </c>
    </row>
    <row r="786" spans="1:10" ht="13.2" customHeight="1" x14ac:dyDescent="0.25">
      <c r="A786" s="262" t="s">
        <v>4032</v>
      </c>
      <c r="B786" s="194" t="s">
        <v>1308</v>
      </c>
      <c r="C786" s="195"/>
      <c r="D786" s="195"/>
      <c r="E786" s="195"/>
      <c r="F786" s="195"/>
      <c r="G786" s="231">
        <f t="shared" si="12"/>
        <v>0</v>
      </c>
      <c r="H786" s="232" t="s">
        <v>6832</v>
      </c>
      <c r="I786" s="232" t="s">
        <v>1137</v>
      </c>
      <c r="J786" s="232" t="s">
        <v>9619</v>
      </c>
    </row>
    <row r="787" spans="1:10" ht="13.2" customHeight="1" x14ac:dyDescent="0.25">
      <c r="A787" s="262" t="s">
        <v>4033</v>
      </c>
      <c r="B787" s="194" t="s">
        <v>1309</v>
      </c>
      <c r="C787" s="195"/>
      <c r="D787" s="195"/>
      <c r="E787" s="195"/>
      <c r="F787" s="195"/>
      <c r="G787" s="231">
        <f t="shared" si="12"/>
        <v>0</v>
      </c>
      <c r="H787" s="232" t="s">
        <v>6834</v>
      </c>
      <c r="I787" s="232" t="s">
        <v>1137</v>
      </c>
      <c r="J787" s="232" t="s">
        <v>9619</v>
      </c>
    </row>
    <row r="788" spans="1:10" ht="13.2" customHeight="1" x14ac:dyDescent="0.25">
      <c r="A788" s="262" t="s">
        <v>4034</v>
      </c>
      <c r="B788" s="194" t="s">
        <v>1310</v>
      </c>
      <c r="C788" s="195"/>
      <c r="D788" s="195"/>
      <c r="E788" s="195"/>
      <c r="F788" s="195"/>
      <c r="G788" s="231">
        <f t="shared" si="12"/>
        <v>0</v>
      </c>
      <c r="H788" s="232" t="s">
        <v>6889</v>
      </c>
      <c r="I788" s="232" t="s">
        <v>1137</v>
      </c>
      <c r="J788" s="232" t="s">
        <v>9619</v>
      </c>
    </row>
    <row r="789" spans="1:10" ht="13.2" customHeight="1" x14ac:dyDescent="0.25">
      <c r="A789" s="262" t="s">
        <v>4035</v>
      </c>
      <c r="B789" s="194" t="s">
        <v>1311</v>
      </c>
      <c r="C789" s="195"/>
      <c r="D789" s="195"/>
      <c r="E789" s="195"/>
      <c r="F789" s="195"/>
      <c r="G789" s="231">
        <f t="shared" si="12"/>
        <v>0</v>
      </c>
      <c r="H789" s="232" t="s">
        <v>6891</v>
      </c>
      <c r="I789" s="232" t="s">
        <v>1137</v>
      </c>
      <c r="J789" s="232" t="s">
        <v>9619</v>
      </c>
    </row>
    <row r="790" spans="1:10" ht="13.2" customHeight="1" x14ac:dyDescent="0.25">
      <c r="A790" s="262" t="s">
        <v>4036</v>
      </c>
      <c r="B790" s="194" t="s">
        <v>1312</v>
      </c>
      <c r="C790" s="195"/>
      <c r="D790" s="195"/>
      <c r="E790" s="195"/>
      <c r="F790" s="195"/>
      <c r="G790" s="231">
        <f t="shared" si="12"/>
        <v>0</v>
      </c>
      <c r="H790" s="232" t="s">
        <v>6893</v>
      </c>
      <c r="I790" s="232" t="s">
        <v>1137</v>
      </c>
      <c r="J790" s="232" t="s">
        <v>9619</v>
      </c>
    </row>
    <row r="791" spans="1:10" ht="13.2" customHeight="1" x14ac:dyDescent="0.25">
      <c r="A791" s="262" t="s">
        <v>4037</v>
      </c>
      <c r="B791" s="194" t="s">
        <v>1191</v>
      </c>
      <c r="C791" s="195"/>
      <c r="D791" s="195"/>
      <c r="E791" s="195"/>
      <c r="F791" s="195"/>
      <c r="G791" s="231">
        <f t="shared" si="12"/>
        <v>0</v>
      </c>
      <c r="H791" s="232" t="s">
        <v>6606</v>
      </c>
      <c r="I791" s="232" t="s">
        <v>9621</v>
      </c>
      <c r="J791" s="232" t="s">
        <v>1099</v>
      </c>
    </row>
    <row r="792" spans="1:10" ht="13.2" customHeight="1" x14ac:dyDescent="0.25">
      <c r="A792" s="262" t="s">
        <v>4038</v>
      </c>
      <c r="B792" s="194" t="s">
        <v>1192</v>
      </c>
      <c r="C792" s="195"/>
      <c r="D792" s="195"/>
      <c r="E792" s="195"/>
      <c r="F792" s="195"/>
      <c r="G792" s="231">
        <f t="shared" si="12"/>
        <v>0</v>
      </c>
      <c r="H792" s="232" t="s">
        <v>6608</v>
      </c>
      <c r="I792" s="232" t="s">
        <v>9621</v>
      </c>
      <c r="J792" s="232" t="s">
        <v>1099</v>
      </c>
    </row>
    <row r="793" spans="1:10" ht="13.2" customHeight="1" x14ac:dyDescent="0.25">
      <c r="A793" s="262" t="s">
        <v>4039</v>
      </c>
      <c r="B793" s="194" t="s">
        <v>1193</v>
      </c>
      <c r="C793" s="195"/>
      <c r="D793" s="195"/>
      <c r="E793" s="195"/>
      <c r="F793" s="195"/>
      <c r="G793" s="231">
        <f t="shared" si="12"/>
        <v>0</v>
      </c>
      <c r="H793" s="232" t="s">
        <v>6610</v>
      </c>
      <c r="I793" s="232" t="s">
        <v>9621</v>
      </c>
      <c r="J793" s="232" t="s">
        <v>1099</v>
      </c>
    </row>
    <row r="794" spans="1:10" ht="13.2" customHeight="1" x14ac:dyDescent="0.25">
      <c r="A794" s="262" t="s">
        <v>4040</v>
      </c>
      <c r="B794" s="194" t="s">
        <v>1194</v>
      </c>
      <c r="C794" s="195"/>
      <c r="D794" s="195"/>
      <c r="E794" s="195"/>
      <c r="F794" s="195"/>
      <c r="G794" s="231">
        <f t="shared" si="12"/>
        <v>0</v>
      </c>
      <c r="H794" s="232" t="s">
        <v>6612</v>
      </c>
      <c r="I794" s="232" t="s">
        <v>9621</v>
      </c>
      <c r="J794" s="232" t="s">
        <v>1099</v>
      </c>
    </row>
    <row r="795" spans="1:10" ht="13.2" customHeight="1" x14ac:dyDescent="0.25">
      <c r="A795" s="262" t="s">
        <v>4041</v>
      </c>
      <c r="B795" s="194" t="s">
        <v>1195</v>
      </c>
      <c r="C795" s="195"/>
      <c r="D795" s="195"/>
      <c r="E795" s="195"/>
      <c r="F795" s="195"/>
      <c r="G795" s="231">
        <f t="shared" si="12"/>
        <v>0</v>
      </c>
      <c r="H795" s="232" t="s">
        <v>6614</v>
      </c>
      <c r="I795" s="232" t="s">
        <v>9621</v>
      </c>
      <c r="J795" s="232" t="s">
        <v>1099</v>
      </c>
    </row>
    <row r="796" spans="1:10" ht="13.2" customHeight="1" x14ac:dyDescent="0.25">
      <c r="A796" s="262" t="s">
        <v>4042</v>
      </c>
      <c r="B796" s="194" t="s">
        <v>1196</v>
      </c>
      <c r="C796" s="195"/>
      <c r="D796" s="195"/>
      <c r="E796" s="195"/>
      <c r="F796" s="195"/>
      <c r="G796" s="231">
        <f t="shared" si="12"/>
        <v>0</v>
      </c>
      <c r="H796" s="232" t="s">
        <v>6616</v>
      </c>
      <c r="I796" s="232" t="s">
        <v>9621</v>
      </c>
      <c r="J796" s="232" t="s">
        <v>1099</v>
      </c>
    </row>
    <row r="797" spans="1:10" ht="13.2" customHeight="1" x14ac:dyDescent="0.25">
      <c r="A797" s="262" t="s">
        <v>4043</v>
      </c>
      <c r="B797" s="194" t="s">
        <v>1197</v>
      </c>
      <c r="C797" s="195"/>
      <c r="D797" s="195"/>
      <c r="E797" s="195"/>
      <c r="F797" s="195"/>
      <c r="G797" s="231">
        <f t="shared" si="12"/>
        <v>0</v>
      </c>
      <c r="H797" s="232" t="s">
        <v>6618</v>
      </c>
      <c r="I797" s="232" t="s">
        <v>9621</v>
      </c>
      <c r="J797" s="232" t="s">
        <v>1099</v>
      </c>
    </row>
    <row r="798" spans="1:10" ht="13.2" customHeight="1" x14ac:dyDescent="0.25">
      <c r="A798" s="262" t="s">
        <v>4044</v>
      </c>
      <c r="B798" s="194" t="s">
        <v>1198</v>
      </c>
      <c r="C798" s="195"/>
      <c r="D798" s="195"/>
      <c r="E798" s="195"/>
      <c r="F798" s="195"/>
      <c r="G798" s="231">
        <f t="shared" si="12"/>
        <v>0</v>
      </c>
      <c r="H798" s="232" t="s">
        <v>6620</v>
      </c>
      <c r="I798" s="232" t="s">
        <v>9621</v>
      </c>
      <c r="J798" s="232" t="s">
        <v>1099</v>
      </c>
    </row>
    <row r="799" spans="1:10" ht="13.2" customHeight="1" x14ac:dyDescent="0.25">
      <c r="A799" s="262" t="s">
        <v>4045</v>
      </c>
      <c r="B799" s="194" t="s">
        <v>1199</v>
      </c>
      <c r="C799" s="195"/>
      <c r="D799" s="195"/>
      <c r="E799" s="195"/>
      <c r="F799" s="195"/>
      <c r="G799" s="231">
        <f t="shared" si="12"/>
        <v>0</v>
      </c>
      <c r="H799" s="232" t="s">
        <v>6622</v>
      </c>
      <c r="I799" s="232" t="s">
        <v>9621</v>
      </c>
      <c r="J799" s="232" t="s">
        <v>1099</v>
      </c>
    </row>
    <row r="800" spans="1:10" ht="13.2" customHeight="1" x14ac:dyDescent="0.25">
      <c r="A800" s="262" t="s">
        <v>4046</v>
      </c>
      <c r="B800" s="194" t="s">
        <v>1200</v>
      </c>
      <c r="C800" s="195"/>
      <c r="D800" s="195"/>
      <c r="E800" s="195"/>
      <c r="F800" s="195"/>
      <c r="G800" s="231">
        <f t="shared" si="12"/>
        <v>0</v>
      </c>
      <c r="H800" s="232" t="s">
        <v>6624</v>
      </c>
      <c r="I800" s="232" t="s">
        <v>9621</v>
      </c>
      <c r="J800" s="232" t="s">
        <v>1099</v>
      </c>
    </row>
    <row r="801" spans="1:10" ht="13.2" customHeight="1" x14ac:dyDescent="0.25">
      <c r="A801" s="262" t="s">
        <v>4047</v>
      </c>
      <c r="B801" s="194" t="s">
        <v>1201</v>
      </c>
      <c r="C801" s="195"/>
      <c r="D801" s="195"/>
      <c r="E801" s="195"/>
      <c r="F801" s="195"/>
      <c r="G801" s="231">
        <f t="shared" si="12"/>
        <v>0</v>
      </c>
      <c r="H801" s="232" t="s">
        <v>6626</v>
      </c>
      <c r="I801" s="232" t="s">
        <v>9621</v>
      </c>
      <c r="J801" s="232" t="s">
        <v>1099</v>
      </c>
    </row>
    <row r="802" spans="1:10" ht="13.2" customHeight="1" x14ac:dyDescent="0.25">
      <c r="A802" s="262" t="s">
        <v>4048</v>
      </c>
      <c r="B802" s="194" t="s">
        <v>1202</v>
      </c>
      <c r="C802" s="195"/>
      <c r="D802" s="195"/>
      <c r="E802" s="195"/>
      <c r="F802" s="195"/>
      <c r="G802" s="231">
        <f t="shared" si="12"/>
        <v>0</v>
      </c>
      <c r="H802" s="232" t="s">
        <v>6628</v>
      </c>
      <c r="I802" s="232" t="s">
        <v>9621</v>
      </c>
      <c r="J802" s="232" t="s">
        <v>1099</v>
      </c>
    </row>
    <row r="803" spans="1:10" ht="13.2" customHeight="1" x14ac:dyDescent="0.25">
      <c r="A803" s="262" t="s">
        <v>4049</v>
      </c>
      <c r="B803" s="194" t="s">
        <v>1313</v>
      </c>
      <c r="C803" s="195"/>
      <c r="D803" s="195"/>
      <c r="E803" s="195"/>
      <c r="F803" s="195"/>
      <c r="G803" s="231">
        <f t="shared" si="12"/>
        <v>0</v>
      </c>
      <c r="H803" s="232" t="s">
        <v>6630</v>
      </c>
      <c r="I803" s="232" t="s">
        <v>9621</v>
      </c>
      <c r="J803" s="232" t="s">
        <v>1099</v>
      </c>
    </row>
    <row r="804" spans="1:10" ht="13.2" customHeight="1" x14ac:dyDescent="0.25">
      <c r="A804" s="262" t="s">
        <v>4050</v>
      </c>
      <c r="B804" s="194" t="s">
        <v>1203</v>
      </c>
      <c r="C804" s="195"/>
      <c r="D804" s="195"/>
      <c r="E804" s="195"/>
      <c r="F804" s="195"/>
      <c r="G804" s="231">
        <f t="shared" si="12"/>
        <v>0</v>
      </c>
      <c r="H804" s="232" t="s">
        <v>6634</v>
      </c>
      <c r="I804" s="232" t="s">
        <v>9621</v>
      </c>
      <c r="J804" s="232" t="s">
        <v>1099</v>
      </c>
    </row>
    <row r="805" spans="1:10" ht="13.2" customHeight="1" x14ac:dyDescent="0.25">
      <c r="A805" s="262" t="s">
        <v>4051</v>
      </c>
      <c r="B805" s="194" t="s">
        <v>1204</v>
      </c>
      <c r="C805" s="195"/>
      <c r="D805" s="195"/>
      <c r="E805" s="195"/>
      <c r="F805" s="195"/>
      <c r="G805" s="231">
        <f t="shared" si="12"/>
        <v>0</v>
      </c>
      <c r="H805" s="232" t="s">
        <v>6636</v>
      </c>
      <c r="I805" s="232" t="s">
        <v>9621</v>
      </c>
      <c r="J805" s="232" t="s">
        <v>1099</v>
      </c>
    </row>
    <row r="806" spans="1:10" ht="13.2" customHeight="1" x14ac:dyDescent="0.25">
      <c r="A806" s="262" t="s">
        <v>4052</v>
      </c>
      <c r="B806" s="194" t="s">
        <v>1205</v>
      </c>
      <c r="C806" s="195"/>
      <c r="D806" s="195"/>
      <c r="E806" s="195"/>
      <c r="F806" s="195"/>
      <c r="G806" s="231">
        <f t="shared" si="12"/>
        <v>0</v>
      </c>
      <c r="H806" s="232" t="s">
        <v>6638</v>
      </c>
      <c r="I806" s="232" t="s">
        <v>9621</v>
      </c>
      <c r="J806" s="232" t="s">
        <v>1099</v>
      </c>
    </row>
    <row r="807" spans="1:10" ht="13.2" customHeight="1" x14ac:dyDescent="0.25">
      <c r="A807" s="262" t="s">
        <v>4053</v>
      </c>
      <c r="B807" s="194" t="s">
        <v>1206</v>
      </c>
      <c r="C807" s="195"/>
      <c r="D807" s="195"/>
      <c r="E807" s="195"/>
      <c r="F807" s="195"/>
      <c r="G807" s="231">
        <f t="shared" si="12"/>
        <v>0</v>
      </c>
      <c r="H807" s="232" t="s">
        <v>6640</v>
      </c>
      <c r="I807" s="232" t="s">
        <v>9621</v>
      </c>
      <c r="J807" s="232" t="s">
        <v>1099</v>
      </c>
    </row>
    <row r="808" spans="1:10" ht="13.2" customHeight="1" x14ac:dyDescent="0.25">
      <c r="A808" s="262" t="s">
        <v>4054</v>
      </c>
      <c r="B808" s="194" t="s">
        <v>1207</v>
      </c>
      <c r="C808" s="195"/>
      <c r="D808" s="195"/>
      <c r="E808" s="195"/>
      <c r="F808" s="195"/>
      <c r="G808" s="231">
        <f t="shared" si="12"/>
        <v>0</v>
      </c>
      <c r="H808" s="232" t="s">
        <v>6642</v>
      </c>
      <c r="I808" s="232" t="s">
        <v>9621</v>
      </c>
      <c r="J808" s="232" t="s">
        <v>1099</v>
      </c>
    </row>
    <row r="809" spans="1:10" ht="13.2" customHeight="1" x14ac:dyDescent="0.25">
      <c r="A809" s="262" t="s">
        <v>4055</v>
      </c>
      <c r="B809" s="194" t="s">
        <v>1208</v>
      </c>
      <c r="C809" s="195"/>
      <c r="D809" s="195"/>
      <c r="E809" s="195"/>
      <c r="F809" s="195"/>
      <c r="G809" s="231">
        <f t="shared" si="12"/>
        <v>0</v>
      </c>
      <c r="H809" s="232" t="s">
        <v>6644</v>
      </c>
      <c r="I809" s="232" t="s">
        <v>9621</v>
      </c>
      <c r="J809" s="232" t="s">
        <v>1099</v>
      </c>
    </row>
    <row r="810" spans="1:10" ht="13.2" customHeight="1" x14ac:dyDescent="0.25">
      <c r="A810" s="262" t="s">
        <v>4056</v>
      </c>
      <c r="B810" s="194" t="s">
        <v>1209</v>
      </c>
      <c r="C810" s="195"/>
      <c r="D810" s="195"/>
      <c r="E810" s="195"/>
      <c r="F810" s="195"/>
      <c r="G810" s="231">
        <f t="shared" si="12"/>
        <v>0</v>
      </c>
      <c r="H810" s="232" t="s">
        <v>6646</v>
      </c>
      <c r="I810" s="232" t="s">
        <v>9621</v>
      </c>
      <c r="J810" s="232" t="s">
        <v>1099</v>
      </c>
    </row>
    <row r="811" spans="1:10" ht="13.2" customHeight="1" x14ac:dyDescent="0.25">
      <c r="A811" s="262" t="s">
        <v>4057</v>
      </c>
      <c r="B811" s="194" t="s">
        <v>1210</v>
      </c>
      <c r="C811" s="195"/>
      <c r="D811" s="195"/>
      <c r="E811" s="195"/>
      <c r="F811" s="195"/>
      <c r="G811" s="231">
        <f t="shared" si="12"/>
        <v>0</v>
      </c>
      <c r="H811" s="232" t="s">
        <v>6648</v>
      </c>
      <c r="I811" s="232" t="s">
        <v>9621</v>
      </c>
      <c r="J811" s="232" t="s">
        <v>1099</v>
      </c>
    </row>
    <row r="812" spans="1:10" ht="13.2" customHeight="1" x14ac:dyDescent="0.25">
      <c r="A812" s="262" t="s">
        <v>4058</v>
      </c>
      <c r="B812" s="194" t="s">
        <v>1314</v>
      </c>
      <c r="C812" s="195"/>
      <c r="D812" s="195"/>
      <c r="E812" s="195"/>
      <c r="F812" s="195"/>
      <c r="G812" s="231">
        <f t="shared" si="12"/>
        <v>0</v>
      </c>
      <c r="H812" s="232" t="s">
        <v>6650</v>
      </c>
      <c r="I812" s="232" t="s">
        <v>9621</v>
      </c>
      <c r="J812" s="232" t="s">
        <v>1099</v>
      </c>
    </row>
    <row r="813" spans="1:10" ht="13.2" customHeight="1" x14ac:dyDescent="0.25">
      <c r="A813" s="262" t="s">
        <v>4059</v>
      </c>
      <c r="B813" s="194" t="s">
        <v>1211</v>
      </c>
      <c r="C813" s="195"/>
      <c r="D813" s="195"/>
      <c r="E813" s="195"/>
      <c r="F813" s="195"/>
      <c r="G813" s="231">
        <f t="shared" si="12"/>
        <v>0</v>
      </c>
      <c r="H813" s="232" t="s">
        <v>6652</v>
      </c>
      <c r="I813" s="232" t="s">
        <v>9621</v>
      </c>
      <c r="J813" s="232" t="s">
        <v>1099</v>
      </c>
    </row>
    <row r="814" spans="1:10" ht="13.2" customHeight="1" x14ac:dyDescent="0.25">
      <c r="A814" s="262" t="s">
        <v>4060</v>
      </c>
      <c r="B814" s="194" t="s">
        <v>1315</v>
      </c>
      <c r="C814" s="195"/>
      <c r="D814" s="195"/>
      <c r="E814" s="195"/>
      <c r="F814" s="195"/>
      <c r="G814" s="231">
        <f t="shared" si="12"/>
        <v>0</v>
      </c>
      <c r="H814" s="232" t="s">
        <v>6654</v>
      </c>
      <c r="I814" s="232" t="s">
        <v>9621</v>
      </c>
      <c r="J814" s="232" t="s">
        <v>1099</v>
      </c>
    </row>
    <row r="815" spans="1:10" ht="13.2" customHeight="1" x14ac:dyDescent="0.25">
      <c r="A815" s="262" t="s">
        <v>4061</v>
      </c>
      <c r="B815" s="194" t="s">
        <v>1212</v>
      </c>
      <c r="C815" s="195"/>
      <c r="D815" s="195"/>
      <c r="E815" s="195"/>
      <c r="F815" s="195"/>
      <c r="G815" s="231">
        <f t="shared" si="12"/>
        <v>0</v>
      </c>
      <c r="H815" s="232" t="s">
        <v>6656</v>
      </c>
      <c r="I815" s="232" t="s">
        <v>9621</v>
      </c>
      <c r="J815" s="232" t="s">
        <v>1099</v>
      </c>
    </row>
    <row r="816" spans="1:10" ht="13.2" customHeight="1" x14ac:dyDescent="0.25">
      <c r="A816" s="262" t="s">
        <v>4062</v>
      </c>
      <c r="B816" s="194" t="s">
        <v>1213</v>
      </c>
      <c r="C816" s="195"/>
      <c r="D816" s="195"/>
      <c r="E816" s="195"/>
      <c r="F816" s="195"/>
      <c r="G816" s="231">
        <f t="shared" si="12"/>
        <v>0</v>
      </c>
      <c r="H816" s="232" t="s">
        <v>6658</v>
      </c>
      <c r="I816" s="232" t="s">
        <v>9621</v>
      </c>
      <c r="J816" s="232" t="s">
        <v>1099</v>
      </c>
    </row>
    <row r="817" spans="1:10" ht="13.2" customHeight="1" x14ac:dyDescent="0.25">
      <c r="A817" s="262" t="s">
        <v>4063</v>
      </c>
      <c r="B817" s="194" t="s">
        <v>1214</v>
      </c>
      <c r="C817" s="195"/>
      <c r="D817" s="195"/>
      <c r="E817" s="195"/>
      <c r="F817" s="195"/>
      <c r="G817" s="231">
        <f t="shared" si="12"/>
        <v>0</v>
      </c>
      <c r="H817" s="232" t="s">
        <v>6660</v>
      </c>
      <c r="I817" s="232" t="s">
        <v>9621</v>
      </c>
      <c r="J817" s="232" t="s">
        <v>1099</v>
      </c>
    </row>
    <row r="818" spans="1:10" ht="13.2" customHeight="1" x14ac:dyDescent="0.25">
      <c r="A818" s="262" t="s">
        <v>4064</v>
      </c>
      <c r="B818" s="194" t="s">
        <v>1215</v>
      </c>
      <c r="C818" s="195"/>
      <c r="D818" s="195"/>
      <c r="E818" s="195"/>
      <c r="F818" s="195"/>
      <c r="G818" s="231">
        <f t="shared" si="12"/>
        <v>0</v>
      </c>
      <c r="H818" s="232" t="s">
        <v>6662</v>
      </c>
      <c r="I818" s="232" t="s">
        <v>9621</v>
      </c>
      <c r="J818" s="232" t="s">
        <v>1099</v>
      </c>
    </row>
    <row r="819" spans="1:10" ht="13.2" customHeight="1" x14ac:dyDescent="0.25">
      <c r="A819" s="262" t="s">
        <v>4065</v>
      </c>
      <c r="B819" s="194" t="s">
        <v>1216</v>
      </c>
      <c r="C819" s="195"/>
      <c r="D819" s="195"/>
      <c r="E819" s="195"/>
      <c r="F819" s="195"/>
      <c r="G819" s="231">
        <f t="shared" si="12"/>
        <v>0</v>
      </c>
      <c r="H819" s="232" t="s">
        <v>6664</v>
      </c>
      <c r="I819" s="232" t="s">
        <v>9621</v>
      </c>
      <c r="J819" s="232" t="s">
        <v>1099</v>
      </c>
    </row>
    <row r="820" spans="1:10" ht="13.2" customHeight="1" x14ac:dyDescent="0.25">
      <c r="A820" s="262" t="s">
        <v>4066</v>
      </c>
      <c r="B820" s="194" t="s">
        <v>1217</v>
      </c>
      <c r="C820" s="195"/>
      <c r="D820" s="195"/>
      <c r="E820" s="195"/>
      <c r="F820" s="195"/>
      <c r="G820" s="231">
        <f t="shared" si="12"/>
        <v>0</v>
      </c>
      <c r="H820" s="232" t="s">
        <v>6666</v>
      </c>
      <c r="I820" s="232" t="s">
        <v>9621</v>
      </c>
      <c r="J820" s="232" t="s">
        <v>1099</v>
      </c>
    </row>
    <row r="821" spans="1:10" ht="13.2" customHeight="1" x14ac:dyDescent="0.25">
      <c r="A821" s="262" t="s">
        <v>4067</v>
      </c>
      <c r="B821" s="194" t="s">
        <v>1218</v>
      </c>
      <c r="C821" s="195"/>
      <c r="D821" s="195"/>
      <c r="E821" s="195"/>
      <c r="F821" s="195"/>
      <c r="G821" s="231">
        <f t="shared" si="12"/>
        <v>0</v>
      </c>
      <c r="H821" s="232" t="s">
        <v>6668</v>
      </c>
      <c r="I821" s="232" t="s">
        <v>9621</v>
      </c>
      <c r="J821" s="232" t="s">
        <v>1099</v>
      </c>
    </row>
    <row r="822" spans="1:10" ht="13.2" customHeight="1" x14ac:dyDescent="0.25">
      <c r="A822" s="262" t="s">
        <v>4068</v>
      </c>
      <c r="B822" s="194" t="s">
        <v>1219</v>
      </c>
      <c r="C822" s="195"/>
      <c r="D822" s="195"/>
      <c r="E822" s="195"/>
      <c r="F822" s="195"/>
      <c r="G822" s="231">
        <f t="shared" si="12"/>
        <v>0</v>
      </c>
      <c r="H822" s="232" t="s">
        <v>6670</v>
      </c>
      <c r="I822" s="232" t="s">
        <v>9621</v>
      </c>
      <c r="J822" s="232" t="s">
        <v>1099</v>
      </c>
    </row>
    <row r="823" spans="1:10" ht="13.2" customHeight="1" x14ac:dyDescent="0.25">
      <c r="A823" s="262" t="s">
        <v>4069</v>
      </c>
      <c r="B823" s="194" t="s">
        <v>1316</v>
      </c>
      <c r="C823" s="195"/>
      <c r="D823" s="195"/>
      <c r="E823" s="195"/>
      <c r="F823" s="195"/>
      <c r="G823" s="231">
        <f t="shared" si="12"/>
        <v>0</v>
      </c>
      <c r="H823" s="232" t="s">
        <v>6672</v>
      </c>
      <c r="I823" s="232" t="s">
        <v>9621</v>
      </c>
      <c r="J823" s="232" t="s">
        <v>1099</v>
      </c>
    </row>
    <row r="824" spans="1:10" ht="13.2" customHeight="1" x14ac:dyDescent="0.25">
      <c r="A824" s="262" t="s">
        <v>4070</v>
      </c>
      <c r="B824" s="194" t="s">
        <v>1220</v>
      </c>
      <c r="C824" s="195"/>
      <c r="D824" s="195"/>
      <c r="E824" s="195"/>
      <c r="F824" s="195"/>
      <c r="G824" s="231">
        <f t="shared" si="12"/>
        <v>0</v>
      </c>
      <c r="H824" s="232" t="s">
        <v>6676</v>
      </c>
      <c r="I824" s="232" t="s">
        <v>9621</v>
      </c>
      <c r="J824" s="232" t="s">
        <v>1099</v>
      </c>
    </row>
    <row r="825" spans="1:10" ht="13.2" customHeight="1" x14ac:dyDescent="0.25">
      <c r="A825" s="262" t="s">
        <v>4071</v>
      </c>
      <c r="B825" s="194" t="s">
        <v>1221</v>
      </c>
      <c r="C825" s="195"/>
      <c r="D825" s="195"/>
      <c r="E825" s="195"/>
      <c r="F825" s="195"/>
      <c r="G825" s="231">
        <f t="shared" si="12"/>
        <v>0</v>
      </c>
      <c r="H825" s="232" t="s">
        <v>6678</v>
      </c>
      <c r="I825" s="232" t="s">
        <v>9621</v>
      </c>
      <c r="J825" s="232" t="s">
        <v>1099</v>
      </c>
    </row>
    <row r="826" spans="1:10" ht="13.2" customHeight="1" x14ac:dyDescent="0.25">
      <c r="A826" s="262" t="s">
        <v>4072</v>
      </c>
      <c r="B826" s="194" t="s">
        <v>1222</v>
      </c>
      <c r="C826" s="195"/>
      <c r="D826" s="195"/>
      <c r="E826" s="195"/>
      <c r="F826" s="195"/>
      <c r="G826" s="231">
        <f t="shared" si="12"/>
        <v>0</v>
      </c>
      <c r="H826" s="232" t="s">
        <v>6680</v>
      </c>
      <c r="I826" s="232" t="s">
        <v>9621</v>
      </c>
      <c r="J826" s="232" t="s">
        <v>1099</v>
      </c>
    </row>
    <row r="827" spans="1:10" ht="13.2" customHeight="1" x14ac:dyDescent="0.25">
      <c r="A827" s="262" t="s">
        <v>4073</v>
      </c>
      <c r="B827" s="194" t="s">
        <v>1317</v>
      </c>
      <c r="C827" s="195"/>
      <c r="D827" s="195"/>
      <c r="E827" s="195"/>
      <c r="F827" s="195"/>
      <c r="G827" s="231">
        <f t="shared" si="12"/>
        <v>0</v>
      </c>
      <c r="H827" s="232" t="s">
        <v>6897</v>
      </c>
      <c r="I827" s="232" t="s">
        <v>1137</v>
      </c>
      <c r="J827" s="232" t="s">
        <v>9619</v>
      </c>
    </row>
    <row r="828" spans="1:10" ht="13.2" customHeight="1" x14ac:dyDescent="0.25">
      <c r="A828" s="262" t="s">
        <v>4074</v>
      </c>
      <c r="B828" s="194" t="s">
        <v>1318</v>
      </c>
      <c r="C828" s="195"/>
      <c r="D828" s="195"/>
      <c r="E828" s="195"/>
      <c r="F828" s="195"/>
      <c r="G828" s="231">
        <f t="shared" si="12"/>
        <v>0</v>
      </c>
      <c r="H828" s="232" t="s">
        <v>6779</v>
      </c>
      <c r="I828" s="232" t="s">
        <v>9623</v>
      </c>
      <c r="J828" s="232" t="s">
        <v>1056</v>
      </c>
    </row>
    <row r="829" spans="1:10" ht="13.2" customHeight="1" x14ac:dyDescent="0.25">
      <c r="A829" s="262" t="s">
        <v>4075</v>
      </c>
      <c r="B829" s="194" t="s">
        <v>1319</v>
      </c>
      <c r="C829" s="195"/>
      <c r="D829" s="195"/>
      <c r="E829" s="195"/>
      <c r="F829" s="195"/>
      <c r="G829" s="231">
        <f t="shared" si="12"/>
        <v>0</v>
      </c>
      <c r="H829" s="232" t="s">
        <v>6804</v>
      </c>
      <c r="I829" s="232" t="s">
        <v>9622</v>
      </c>
      <c r="J829" s="232" t="s">
        <v>9624</v>
      </c>
    </row>
    <row r="830" spans="1:10" ht="13.2" customHeight="1" x14ac:dyDescent="0.25">
      <c r="A830" s="262" t="s">
        <v>4076</v>
      </c>
      <c r="B830" s="194" t="s">
        <v>1320</v>
      </c>
      <c r="C830" s="195"/>
      <c r="D830" s="195"/>
      <c r="E830" s="195"/>
      <c r="F830" s="195"/>
      <c r="G830" s="231">
        <f t="shared" si="12"/>
        <v>0</v>
      </c>
      <c r="H830" s="232" t="s">
        <v>6838</v>
      </c>
      <c r="I830" s="232" t="s">
        <v>1137</v>
      </c>
      <c r="J830" s="232" t="s">
        <v>9619</v>
      </c>
    </row>
    <row r="831" spans="1:10" ht="13.2" customHeight="1" x14ac:dyDescent="0.25">
      <c r="A831" s="262" t="s">
        <v>4077</v>
      </c>
      <c r="B831" s="194" t="s">
        <v>1321</v>
      </c>
      <c r="C831" s="195"/>
      <c r="D831" s="195"/>
      <c r="E831" s="195"/>
      <c r="F831" s="195"/>
      <c r="G831" s="231">
        <f t="shared" si="12"/>
        <v>0</v>
      </c>
      <c r="H831" s="232" t="s">
        <v>6840</v>
      </c>
      <c r="I831" s="232" t="s">
        <v>1137</v>
      </c>
      <c r="J831" s="232" t="s">
        <v>9619</v>
      </c>
    </row>
    <row r="832" spans="1:10" ht="13.2" customHeight="1" x14ac:dyDescent="0.25">
      <c r="A832" s="262" t="s">
        <v>4078</v>
      </c>
      <c r="B832" s="194" t="s">
        <v>1322</v>
      </c>
      <c r="C832" s="195"/>
      <c r="D832" s="195"/>
      <c r="E832" s="195"/>
      <c r="F832" s="195"/>
      <c r="G832" s="231">
        <f t="shared" si="12"/>
        <v>0</v>
      </c>
      <c r="H832" s="232" t="s">
        <v>6899</v>
      </c>
      <c r="I832" s="232" t="s">
        <v>1137</v>
      </c>
      <c r="J832" s="232" t="s">
        <v>9619</v>
      </c>
    </row>
    <row r="833" spans="1:10" ht="13.2" customHeight="1" x14ac:dyDescent="0.25">
      <c r="A833" s="262" t="s">
        <v>4079</v>
      </c>
      <c r="B833" s="194" t="s">
        <v>1323</v>
      </c>
      <c r="C833" s="195"/>
      <c r="D833" s="195"/>
      <c r="E833" s="195"/>
      <c r="F833" s="195"/>
      <c r="G833" s="231">
        <f t="shared" si="12"/>
        <v>0</v>
      </c>
      <c r="H833" s="232" t="s">
        <v>6901</v>
      </c>
      <c r="I833" s="232" t="s">
        <v>1137</v>
      </c>
      <c r="J833" s="232" t="s">
        <v>9619</v>
      </c>
    </row>
    <row r="834" spans="1:10" ht="13.2" customHeight="1" x14ac:dyDescent="0.25">
      <c r="A834" s="262" t="s">
        <v>4080</v>
      </c>
      <c r="B834" s="194" t="s">
        <v>1324</v>
      </c>
      <c r="C834" s="195"/>
      <c r="D834" s="195"/>
      <c r="E834" s="195"/>
      <c r="F834" s="195"/>
      <c r="G834" s="231">
        <f t="shared" si="12"/>
        <v>0</v>
      </c>
      <c r="H834" s="232" t="s">
        <v>6903</v>
      </c>
      <c r="I834" s="232" t="s">
        <v>1137</v>
      </c>
      <c r="J834" s="232" t="s">
        <v>9619</v>
      </c>
    </row>
    <row r="835" spans="1:10" ht="13.2" customHeight="1" x14ac:dyDescent="0.25">
      <c r="A835" s="262" t="s">
        <v>4081</v>
      </c>
      <c r="B835" s="194" t="s">
        <v>1325</v>
      </c>
      <c r="C835" s="195"/>
      <c r="D835" s="195"/>
      <c r="E835" s="195"/>
      <c r="F835" s="195"/>
      <c r="G835" s="231">
        <f t="shared" si="12"/>
        <v>0</v>
      </c>
      <c r="H835" s="232" t="s">
        <v>6684</v>
      </c>
      <c r="I835" s="232" t="s">
        <v>9621</v>
      </c>
      <c r="J835" s="232" t="s">
        <v>1099</v>
      </c>
    </row>
    <row r="836" spans="1:10" ht="13.2" customHeight="1" x14ac:dyDescent="0.25">
      <c r="A836" s="262" t="s">
        <v>4082</v>
      </c>
      <c r="B836" s="194" t="s">
        <v>1326</v>
      </c>
      <c r="C836" s="195"/>
      <c r="D836" s="195"/>
      <c r="E836" s="195"/>
      <c r="F836" s="195"/>
      <c r="G836" s="231">
        <f t="shared" si="12"/>
        <v>0</v>
      </c>
      <c r="H836" s="232" t="s">
        <v>6686</v>
      </c>
      <c r="I836" s="232" t="s">
        <v>9621</v>
      </c>
      <c r="J836" s="232" t="s">
        <v>1099</v>
      </c>
    </row>
    <row r="837" spans="1:10" ht="13.2" customHeight="1" x14ac:dyDescent="0.25">
      <c r="A837" s="262" t="s">
        <v>4083</v>
      </c>
      <c r="B837" s="194" t="s">
        <v>1327</v>
      </c>
      <c r="C837" s="195"/>
      <c r="D837" s="195"/>
      <c r="E837" s="195"/>
      <c r="F837" s="195"/>
      <c r="G837" s="231">
        <f t="shared" ref="G837:G900" si="13">+C837-D837+E837+F837</f>
        <v>0</v>
      </c>
      <c r="H837" s="232" t="s">
        <v>6688</v>
      </c>
      <c r="I837" s="232" t="s">
        <v>9621</v>
      </c>
      <c r="J837" s="232" t="s">
        <v>1099</v>
      </c>
    </row>
    <row r="838" spans="1:10" ht="13.2" customHeight="1" x14ac:dyDescent="0.25">
      <c r="A838" s="262" t="s">
        <v>4084</v>
      </c>
      <c r="B838" s="194" t="s">
        <v>1328</v>
      </c>
      <c r="C838" s="195"/>
      <c r="D838" s="195"/>
      <c r="E838" s="195"/>
      <c r="F838" s="195"/>
      <c r="G838" s="231">
        <f t="shared" si="13"/>
        <v>0</v>
      </c>
      <c r="H838" s="232" t="s">
        <v>6690</v>
      </c>
      <c r="I838" s="232" t="s">
        <v>9621</v>
      </c>
      <c r="J838" s="232" t="s">
        <v>1099</v>
      </c>
    </row>
    <row r="839" spans="1:10" ht="13.2" customHeight="1" x14ac:dyDescent="0.25">
      <c r="A839" s="262" t="s">
        <v>4085</v>
      </c>
      <c r="B839" s="194" t="s">
        <v>1329</v>
      </c>
      <c r="C839" s="195"/>
      <c r="D839" s="195"/>
      <c r="E839" s="195"/>
      <c r="F839" s="195"/>
      <c r="G839" s="231">
        <f t="shared" si="13"/>
        <v>0</v>
      </c>
      <c r="H839" s="232" t="s">
        <v>6692</v>
      </c>
      <c r="I839" s="232" t="s">
        <v>9621</v>
      </c>
      <c r="J839" s="232" t="s">
        <v>1099</v>
      </c>
    </row>
    <row r="840" spans="1:10" ht="13.2" customHeight="1" x14ac:dyDescent="0.25">
      <c r="A840" s="262" t="s">
        <v>4086</v>
      </c>
      <c r="B840" s="194" t="s">
        <v>1330</v>
      </c>
      <c r="C840" s="195"/>
      <c r="D840" s="195"/>
      <c r="E840" s="195"/>
      <c r="F840" s="195"/>
      <c r="G840" s="231">
        <f t="shared" si="13"/>
        <v>0</v>
      </c>
      <c r="H840" s="232" t="s">
        <v>6694</v>
      </c>
      <c r="I840" s="232" t="s">
        <v>9621</v>
      </c>
      <c r="J840" s="232" t="s">
        <v>1099</v>
      </c>
    </row>
    <row r="841" spans="1:10" ht="13.2" customHeight="1" x14ac:dyDescent="0.25">
      <c r="A841" s="262" t="s">
        <v>4087</v>
      </c>
      <c r="B841" s="194" t="s">
        <v>1331</v>
      </c>
      <c r="C841" s="195"/>
      <c r="D841" s="195"/>
      <c r="E841" s="195"/>
      <c r="F841" s="195"/>
      <c r="G841" s="231">
        <f t="shared" si="13"/>
        <v>0</v>
      </c>
      <c r="H841" s="232" t="s">
        <v>6696</v>
      </c>
      <c r="I841" s="232" t="s">
        <v>9621</v>
      </c>
      <c r="J841" s="232" t="s">
        <v>1099</v>
      </c>
    </row>
    <row r="842" spans="1:10" ht="13.2" customHeight="1" x14ac:dyDescent="0.25">
      <c r="A842" s="262" t="s">
        <v>4088</v>
      </c>
      <c r="B842" s="194" t="s">
        <v>1332</v>
      </c>
      <c r="C842" s="195"/>
      <c r="D842" s="195"/>
      <c r="E842" s="195"/>
      <c r="F842" s="195"/>
      <c r="G842" s="231">
        <f t="shared" si="13"/>
        <v>0</v>
      </c>
      <c r="H842" s="232" t="s">
        <v>6698</v>
      </c>
      <c r="I842" s="232" t="s">
        <v>9621</v>
      </c>
      <c r="J842" s="232" t="s">
        <v>1099</v>
      </c>
    </row>
    <row r="843" spans="1:10" ht="13.2" customHeight="1" x14ac:dyDescent="0.25">
      <c r="A843" s="262" t="s">
        <v>4089</v>
      </c>
      <c r="B843" s="194" t="s">
        <v>1333</v>
      </c>
      <c r="C843" s="195"/>
      <c r="D843" s="195"/>
      <c r="E843" s="195"/>
      <c r="F843" s="195"/>
      <c r="G843" s="231">
        <f t="shared" si="13"/>
        <v>0</v>
      </c>
      <c r="H843" s="232" t="s">
        <v>6700</v>
      </c>
      <c r="I843" s="232" t="s">
        <v>9621</v>
      </c>
      <c r="J843" s="232" t="s">
        <v>1099</v>
      </c>
    </row>
    <row r="844" spans="1:10" ht="13.2" customHeight="1" x14ac:dyDescent="0.25">
      <c r="A844" s="262" t="s">
        <v>4090</v>
      </c>
      <c r="B844" s="194" t="s">
        <v>1334</v>
      </c>
      <c r="C844" s="195"/>
      <c r="D844" s="195"/>
      <c r="E844" s="195"/>
      <c r="F844" s="195"/>
      <c r="G844" s="231">
        <f t="shared" si="13"/>
        <v>0</v>
      </c>
      <c r="H844" s="232" t="s">
        <v>6702</v>
      </c>
      <c r="I844" s="232" t="s">
        <v>9621</v>
      </c>
      <c r="J844" s="232" t="s">
        <v>1099</v>
      </c>
    </row>
    <row r="845" spans="1:10" ht="13.2" customHeight="1" x14ac:dyDescent="0.25">
      <c r="A845" s="262" t="s">
        <v>4091</v>
      </c>
      <c r="B845" s="194" t="s">
        <v>1335</v>
      </c>
      <c r="C845" s="195"/>
      <c r="D845" s="195"/>
      <c r="E845" s="195"/>
      <c r="F845" s="195"/>
      <c r="G845" s="231">
        <f t="shared" si="13"/>
        <v>0</v>
      </c>
      <c r="H845" s="232" t="s">
        <v>6704</v>
      </c>
      <c r="I845" s="232" t="s">
        <v>9621</v>
      </c>
      <c r="J845" s="232" t="s">
        <v>1099</v>
      </c>
    </row>
    <row r="846" spans="1:10" ht="13.2" customHeight="1" x14ac:dyDescent="0.25">
      <c r="A846" s="262" t="s">
        <v>4092</v>
      </c>
      <c r="B846" s="194" t="s">
        <v>1336</v>
      </c>
      <c r="C846" s="195"/>
      <c r="D846" s="195"/>
      <c r="E846" s="195"/>
      <c r="F846" s="195"/>
      <c r="G846" s="231">
        <f t="shared" si="13"/>
        <v>0</v>
      </c>
      <c r="H846" s="232" t="s">
        <v>6706</v>
      </c>
      <c r="I846" s="232" t="s">
        <v>9621</v>
      </c>
      <c r="J846" s="232" t="s">
        <v>1099</v>
      </c>
    </row>
    <row r="847" spans="1:10" ht="13.2" customHeight="1" x14ac:dyDescent="0.25">
      <c r="A847" s="262" t="s">
        <v>4093</v>
      </c>
      <c r="B847" s="194" t="s">
        <v>1337</v>
      </c>
      <c r="C847" s="195"/>
      <c r="D847" s="195"/>
      <c r="E847" s="195"/>
      <c r="F847" s="195"/>
      <c r="G847" s="231">
        <f t="shared" si="13"/>
        <v>0</v>
      </c>
      <c r="H847" s="232" t="s">
        <v>6708</v>
      </c>
      <c r="I847" s="232" t="s">
        <v>9621</v>
      </c>
      <c r="J847" s="232" t="s">
        <v>1099</v>
      </c>
    </row>
    <row r="848" spans="1:10" ht="13.2" customHeight="1" x14ac:dyDescent="0.25">
      <c r="A848" s="262" t="s">
        <v>4094</v>
      </c>
      <c r="B848" s="194" t="s">
        <v>1338</v>
      </c>
      <c r="C848" s="195"/>
      <c r="D848" s="195"/>
      <c r="E848" s="195"/>
      <c r="F848" s="195"/>
      <c r="G848" s="231">
        <f t="shared" si="13"/>
        <v>0</v>
      </c>
      <c r="H848" s="232" t="s">
        <v>6712</v>
      </c>
      <c r="I848" s="232" t="s">
        <v>9621</v>
      </c>
      <c r="J848" s="232" t="s">
        <v>1099</v>
      </c>
    </row>
    <row r="849" spans="1:10" ht="13.2" customHeight="1" x14ac:dyDescent="0.25">
      <c r="A849" s="262" t="s">
        <v>4095</v>
      </c>
      <c r="B849" s="194" t="s">
        <v>1339</v>
      </c>
      <c r="C849" s="195"/>
      <c r="D849" s="195"/>
      <c r="E849" s="195"/>
      <c r="F849" s="195"/>
      <c r="G849" s="231">
        <f t="shared" si="13"/>
        <v>0</v>
      </c>
      <c r="H849" s="232" t="s">
        <v>6714</v>
      </c>
      <c r="I849" s="232" t="s">
        <v>9621</v>
      </c>
      <c r="J849" s="232" t="s">
        <v>1099</v>
      </c>
    </row>
    <row r="850" spans="1:10" ht="13.2" customHeight="1" x14ac:dyDescent="0.25">
      <c r="A850" s="262" t="s">
        <v>4096</v>
      </c>
      <c r="B850" s="194" t="s">
        <v>1340</v>
      </c>
      <c r="C850" s="195"/>
      <c r="D850" s="195"/>
      <c r="E850" s="195"/>
      <c r="F850" s="195"/>
      <c r="G850" s="231">
        <f t="shared" si="13"/>
        <v>0</v>
      </c>
      <c r="H850" s="232" t="s">
        <v>6716</v>
      </c>
      <c r="I850" s="232" t="s">
        <v>9621</v>
      </c>
      <c r="J850" s="232" t="s">
        <v>1099</v>
      </c>
    </row>
    <row r="851" spans="1:10" ht="13.2" customHeight="1" x14ac:dyDescent="0.25">
      <c r="A851" s="262" t="s">
        <v>4097</v>
      </c>
      <c r="B851" s="194" t="s">
        <v>1341</v>
      </c>
      <c r="C851" s="195"/>
      <c r="D851" s="195"/>
      <c r="E851" s="195"/>
      <c r="F851" s="195"/>
      <c r="G851" s="231">
        <f t="shared" si="13"/>
        <v>0</v>
      </c>
      <c r="H851" s="232" t="s">
        <v>6718</v>
      </c>
      <c r="I851" s="232" t="s">
        <v>9621</v>
      </c>
      <c r="J851" s="232" t="s">
        <v>1099</v>
      </c>
    </row>
    <row r="852" spans="1:10" ht="13.2" customHeight="1" x14ac:dyDescent="0.25">
      <c r="A852" s="262" t="s">
        <v>4098</v>
      </c>
      <c r="B852" s="194" t="s">
        <v>1342</v>
      </c>
      <c r="C852" s="195"/>
      <c r="D852" s="195"/>
      <c r="E852" s="195"/>
      <c r="F852" s="195"/>
      <c r="G852" s="231">
        <f t="shared" si="13"/>
        <v>0</v>
      </c>
      <c r="H852" s="232" t="s">
        <v>6720</v>
      </c>
      <c r="I852" s="232" t="s">
        <v>9621</v>
      </c>
      <c r="J852" s="232" t="s">
        <v>1099</v>
      </c>
    </row>
    <row r="853" spans="1:10" ht="13.2" customHeight="1" x14ac:dyDescent="0.25">
      <c r="A853" s="262" t="s">
        <v>4099</v>
      </c>
      <c r="B853" s="194" t="s">
        <v>1343</v>
      </c>
      <c r="C853" s="195"/>
      <c r="D853" s="195"/>
      <c r="E853" s="195"/>
      <c r="F853" s="195"/>
      <c r="G853" s="231">
        <f t="shared" si="13"/>
        <v>0</v>
      </c>
      <c r="H853" s="232" t="s">
        <v>6722</v>
      </c>
      <c r="I853" s="232" t="s">
        <v>9621</v>
      </c>
      <c r="J853" s="232" t="s">
        <v>1099</v>
      </c>
    </row>
    <row r="854" spans="1:10" ht="13.2" customHeight="1" x14ac:dyDescent="0.25">
      <c r="A854" s="262" t="s">
        <v>4100</v>
      </c>
      <c r="B854" s="194" t="s">
        <v>1344</v>
      </c>
      <c r="C854" s="195"/>
      <c r="D854" s="195"/>
      <c r="E854" s="195"/>
      <c r="F854" s="195"/>
      <c r="G854" s="231">
        <f t="shared" si="13"/>
        <v>0</v>
      </c>
      <c r="H854" s="232" t="s">
        <v>6724</v>
      </c>
      <c r="I854" s="232" t="s">
        <v>9621</v>
      </c>
      <c r="J854" s="232" t="s">
        <v>1099</v>
      </c>
    </row>
    <row r="855" spans="1:10" ht="13.2" customHeight="1" x14ac:dyDescent="0.25">
      <c r="A855" s="262" t="s">
        <v>4101</v>
      </c>
      <c r="B855" s="194" t="s">
        <v>1345</v>
      </c>
      <c r="C855" s="195"/>
      <c r="D855" s="195"/>
      <c r="E855" s="195"/>
      <c r="F855" s="195"/>
      <c r="G855" s="231">
        <f t="shared" si="13"/>
        <v>0</v>
      </c>
      <c r="H855" s="232" t="s">
        <v>6726</v>
      </c>
      <c r="I855" s="232" t="s">
        <v>9621</v>
      </c>
      <c r="J855" s="232" t="s">
        <v>1099</v>
      </c>
    </row>
    <row r="856" spans="1:10" ht="13.2" customHeight="1" x14ac:dyDescent="0.25">
      <c r="A856" s="262" t="s">
        <v>4102</v>
      </c>
      <c r="B856" s="194" t="s">
        <v>1346</v>
      </c>
      <c r="C856" s="195"/>
      <c r="D856" s="195"/>
      <c r="E856" s="195"/>
      <c r="F856" s="195"/>
      <c r="G856" s="231">
        <f t="shared" si="13"/>
        <v>0</v>
      </c>
      <c r="H856" s="232" t="s">
        <v>6728</v>
      </c>
      <c r="I856" s="232" t="s">
        <v>9621</v>
      </c>
      <c r="J856" s="232" t="s">
        <v>1099</v>
      </c>
    </row>
    <row r="857" spans="1:10" ht="13.2" customHeight="1" x14ac:dyDescent="0.25">
      <c r="A857" s="262" t="s">
        <v>4103</v>
      </c>
      <c r="B857" s="194" t="s">
        <v>1347</v>
      </c>
      <c r="C857" s="195"/>
      <c r="D857" s="195"/>
      <c r="E857" s="195"/>
      <c r="F857" s="195"/>
      <c r="G857" s="231">
        <f t="shared" si="13"/>
        <v>0</v>
      </c>
      <c r="H857" s="232" t="s">
        <v>6730</v>
      </c>
      <c r="I857" s="232" t="s">
        <v>9621</v>
      </c>
      <c r="J857" s="232" t="s">
        <v>1099</v>
      </c>
    </row>
    <row r="858" spans="1:10" ht="13.2" customHeight="1" x14ac:dyDescent="0.25">
      <c r="A858" s="262" t="s">
        <v>4104</v>
      </c>
      <c r="B858" s="194" t="s">
        <v>1348</v>
      </c>
      <c r="C858" s="195"/>
      <c r="D858" s="195"/>
      <c r="E858" s="195"/>
      <c r="F858" s="195"/>
      <c r="G858" s="231">
        <f t="shared" si="13"/>
        <v>0</v>
      </c>
      <c r="H858" s="232" t="s">
        <v>6732</v>
      </c>
      <c r="I858" s="232" t="s">
        <v>9621</v>
      </c>
      <c r="J858" s="232" t="s">
        <v>1099</v>
      </c>
    </row>
    <row r="859" spans="1:10" ht="13.2" customHeight="1" x14ac:dyDescent="0.25">
      <c r="A859" s="262" t="s">
        <v>4105</v>
      </c>
      <c r="B859" s="194" t="s">
        <v>1349</v>
      </c>
      <c r="C859" s="195"/>
      <c r="D859" s="195"/>
      <c r="E859" s="195"/>
      <c r="F859" s="195"/>
      <c r="G859" s="231">
        <f t="shared" si="13"/>
        <v>0</v>
      </c>
      <c r="H859" s="232" t="s">
        <v>6734</v>
      </c>
      <c r="I859" s="232" t="s">
        <v>9621</v>
      </c>
      <c r="J859" s="232" t="s">
        <v>1099</v>
      </c>
    </row>
    <row r="860" spans="1:10" ht="13.2" customHeight="1" x14ac:dyDescent="0.25">
      <c r="A860" s="262" t="s">
        <v>4106</v>
      </c>
      <c r="B860" s="194" t="s">
        <v>1350</v>
      </c>
      <c r="C860" s="195"/>
      <c r="D860" s="195"/>
      <c r="E860" s="195"/>
      <c r="F860" s="195"/>
      <c r="G860" s="231">
        <f t="shared" si="13"/>
        <v>0</v>
      </c>
      <c r="H860" s="232" t="s">
        <v>6736</v>
      </c>
      <c r="I860" s="232" t="s">
        <v>9621</v>
      </c>
      <c r="J860" s="232" t="s">
        <v>1099</v>
      </c>
    </row>
    <row r="861" spans="1:10" ht="13.2" customHeight="1" x14ac:dyDescent="0.25">
      <c r="A861" s="262" t="s">
        <v>4107</v>
      </c>
      <c r="B861" s="194" t="s">
        <v>1351</v>
      </c>
      <c r="C861" s="195"/>
      <c r="D861" s="195"/>
      <c r="E861" s="195"/>
      <c r="F861" s="195"/>
      <c r="G861" s="231">
        <f t="shared" si="13"/>
        <v>0</v>
      </c>
      <c r="H861" s="232" t="s">
        <v>6738</v>
      </c>
      <c r="I861" s="232" t="s">
        <v>9621</v>
      </c>
      <c r="J861" s="232" t="s">
        <v>1099</v>
      </c>
    </row>
    <row r="862" spans="1:10" ht="13.2" customHeight="1" x14ac:dyDescent="0.25">
      <c r="A862" s="262" t="s">
        <v>4108</v>
      </c>
      <c r="B862" s="194" t="s">
        <v>1352</v>
      </c>
      <c r="C862" s="195"/>
      <c r="D862" s="195"/>
      <c r="E862" s="195"/>
      <c r="F862" s="195"/>
      <c r="G862" s="231">
        <f t="shared" si="13"/>
        <v>0</v>
      </c>
      <c r="H862" s="232" t="s">
        <v>6740</v>
      </c>
      <c r="I862" s="232" t="s">
        <v>9621</v>
      </c>
      <c r="J862" s="232" t="s">
        <v>1099</v>
      </c>
    </row>
    <row r="863" spans="1:10" ht="13.2" customHeight="1" x14ac:dyDescent="0.25">
      <c r="A863" s="262" t="s">
        <v>4109</v>
      </c>
      <c r="B863" s="194" t="s">
        <v>1353</v>
      </c>
      <c r="C863" s="195"/>
      <c r="D863" s="195"/>
      <c r="E863" s="195"/>
      <c r="F863" s="195"/>
      <c r="G863" s="231">
        <f t="shared" si="13"/>
        <v>0</v>
      </c>
      <c r="H863" s="232" t="s">
        <v>6742</v>
      </c>
      <c r="I863" s="232" t="s">
        <v>9621</v>
      </c>
      <c r="J863" s="232" t="s">
        <v>1099</v>
      </c>
    </row>
    <row r="864" spans="1:10" ht="13.2" customHeight="1" x14ac:dyDescent="0.25">
      <c r="A864" s="262" t="s">
        <v>4110</v>
      </c>
      <c r="B864" s="194" t="s">
        <v>1354</v>
      </c>
      <c r="C864" s="195"/>
      <c r="D864" s="195"/>
      <c r="E864" s="195"/>
      <c r="F864" s="195"/>
      <c r="G864" s="231">
        <f t="shared" si="13"/>
        <v>0</v>
      </c>
      <c r="H864" s="232" t="s">
        <v>6744</v>
      </c>
      <c r="I864" s="232" t="s">
        <v>9621</v>
      </c>
      <c r="J864" s="232" t="s">
        <v>1099</v>
      </c>
    </row>
    <row r="865" spans="1:14" ht="13.2" customHeight="1" x14ac:dyDescent="0.25">
      <c r="A865" s="262" t="s">
        <v>4111</v>
      </c>
      <c r="B865" s="194" t="s">
        <v>1355</v>
      </c>
      <c r="C865" s="195"/>
      <c r="D865" s="195"/>
      <c r="E865" s="195"/>
      <c r="F865" s="195"/>
      <c r="G865" s="231">
        <f t="shared" si="13"/>
        <v>0</v>
      </c>
      <c r="H865" s="232" t="s">
        <v>6746</v>
      </c>
      <c r="I865" s="232" t="s">
        <v>9621</v>
      </c>
      <c r="J865" s="232" t="s">
        <v>1099</v>
      </c>
    </row>
    <row r="866" spans="1:14" ht="13.2" customHeight="1" x14ac:dyDescent="0.25">
      <c r="A866" s="262" t="s">
        <v>4112</v>
      </c>
      <c r="B866" s="194" t="s">
        <v>1356</v>
      </c>
      <c r="C866" s="195"/>
      <c r="D866" s="195"/>
      <c r="E866" s="195"/>
      <c r="F866" s="195"/>
      <c r="G866" s="231">
        <f t="shared" si="13"/>
        <v>0</v>
      </c>
      <c r="H866" s="232" t="s">
        <v>6748</v>
      </c>
      <c r="I866" s="232" t="s">
        <v>9621</v>
      </c>
      <c r="J866" s="232" t="s">
        <v>1099</v>
      </c>
    </row>
    <row r="867" spans="1:14" ht="13.2" customHeight="1" x14ac:dyDescent="0.25">
      <c r="A867" s="262" t="s">
        <v>4113</v>
      </c>
      <c r="B867" s="194" t="s">
        <v>1357</v>
      </c>
      <c r="C867" s="195"/>
      <c r="D867" s="195"/>
      <c r="E867" s="195"/>
      <c r="F867" s="195"/>
      <c r="G867" s="231">
        <f t="shared" si="13"/>
        <v>0</v>
      </c>
      <c r="H867" s="232" t="s">
        <v>6750</v>
      </c>
      <c r="I867" s="232" t="s">
        <v>9621</v>
      </c>
      <c r="J867" s="232" t="s">
        <v>1099</v>
      </c>
    </row>
    <row r="868" spans="1:14" ht="13.2" customHeight="1" x14ac:dyDescent="0.25">
      <c r="A868" s="262" t="s">
        <v>4114</v>
      </c>
      <c r="B868" s="194" t="s">
        <v>1358</v>
      </c>
      <c r="C868" s="195"/>
      <c r="D868" s="195"/>
      <c r="E868" s="195"/>
      <c r="F868" s="195"/>
      <c r="G868" s="231">
        <f t="shared" si="13"/>
        <v>0</v>
      </c>
      <c r="H868" s="232" t="s">
        <v>6754</v>
      </c>
      <c r="I868" s="232" t="s">
        <v>9621</v>
      </c>
      <c r="J868" s="232" t="s">
        <v>1099</v>
      </c>
    </row>
    <row r="869" spans="1:14" ht="13.2" customHeight="1" x14ac:dyDescent="0.25">
      <c r="A869" s="262" t="s">
        <v>4115</v>
      </c>
      <c r="B869" s="194" t="s">
        <v>1359</v>
      </c>
      <c r="C869" s="195"/>
      <c r="D869" s="195"/>
      <c r="E869" s="195"/>
      <c r="F869" s="195"/>
      <c r="G869" s="231">
        <f t="shared" si="13"/>
        <v>0</v>
      </c>
      <c r="H869" s="232" t="s">
        <v>6756</v>
      </c>
      <c r="I869" s="232" t="s">
        <v>9621</v>
      </c>
      <c r="J869" s="232" t="s">
        <v>1099</v>
      </c>
    </row>
    <row r="870" spans="1:14" ht="13.2" customHeight="1" x14ac:dyDescent="0.25">
      <c r="A870" s="262" t="s">
        <v>4116</v>
      </c>
      <c r="B870" s="194" t="s">
        <v>1360</v>
      </c>
      <c r="C870" s="195"/>
      <c r="D870" s="195"/>
      <c r="E870" s="195"/>
      <c r="F870" s="195"/>
      <c r="G870" s="231">
        <f t="shared" si="13"/>
        <v>0</v>
      </c>
      <c r="H870" s="232" t="s">
        <v>6758</v>
      </c>
      <c r="I870" s="232" t="s">
        <v>9621</v>
      </c>
      <c r="J870" s="232" t="s">
        <v>1099</v>
      </c>
    </row>
    <row r="871" spans="1:14" ht="13.2" customHeight="1" x14ac:dyDescent="0.25">
      <c r="A871" s="262" t="s">
        <v>4117</v>
      </c>
      <c r="B871" s="194" t="s">
        <v>1361</v>
      </c>
      <c r="C871" s="195"/>
      <c r="D871" s="195"/>
      <c r="E871" s="195"/>
      <c r="F871" s="195"/>
      <c r="G871" s="231">
        <f t="shared" si="13"/>
        <v>0</v>
      </c>
      <c r="H871" s="232" t="s">
        <v>6907</v>
      </c>
      <c r="I871" s="232" t="s">
        <v>1137</v>
      </c>
      <c r="J871" s="232" t="s">
        <v>9619</v>
      </c>
    </row>
    <row r="872" spans="1:14" ht="13.2" customHeight="1" x14ac:dyDescent="0.25">
      <c r="A872" s="262" t="s">
        <v>4118</v>
      </c>
      <c r="B872" s="194" t="s">
        <v>1362</v>
      </c>
      <c r="C872" s="195"/>
      <c r="D872" s="195"/>
      <c r="E872" s="195"/>
      <c r="F872" s="195"/>
      <c r="G872" s="231">
        <f t="shared" si="13"/>
        <v>0</v>
      </c>
      <c r="H872" s="232" t="s">
        <v>6783</v>
      </c>
      <c r="I872" s="232" t="s">
        <v>9623</v>
      </c>
      <c r="J872" s="232" t="s">
        <v>1056</v>
      </c>
    </row>
    <row r="873" spans="1:14" ht="13.2" customHeight="1" x14ac:dyDescent="0.25">
      <c r="A873" s="262" t="s">
        <v>4119</v>
      </c>
      <c r="B873" s="194" t="s">
        <v>1363</v>
      </c>
      <c r="C873" s="195"/>
      <c r="D873" s="195"/>
      <c r="E873" s="195"/>
      <c r="F873" s="195"/>
      <c r="G873" s="231">
        <f t="shared" si="13"/>
        <v>0</v>
      </c>
      <c r="H873" s="232" t="s">
        <v>6808</v>
      </c>
      <c r="I873" s="232" t="s">
        <v>9622</v>
      </c>
      <c r="J873" s="232" t="s">
        <v>9624</v>
      </c>
    </row>
    <row r="874" spans="1:14" ht="13.2" customHeight="1" x14ac:dyDescent="0.25">
      <c r="A874" s="262" t="s">
        <v>4120</v>
      </c>
      <c r="B874" s="194" t="s">
        <v>1364</v>
      </c>
      <c r="C874" s="195"/>
      <c r="D874" s="195"/>
      <c r="E874" s="195"/>
      <c r="F874" s="195"/>
      <c r="G874" s="231">
        <f t="shared" si="13"/>
        <v>0</v>
      </c>
      <c r="H874" s="232" t="s">
        <v>6849</v>
      </c>
      <c r="I874" s="232" t="s">
        <v>1137</v>
      </c>
      <c r="J874" s="232" t="s">
        <v>9619</v>
      </c>
    </row>
    <row r="875" spans="1:14" ht="13.2" customHeight="1" x14ac:dyDescent="0.25">
      <c r="A875" s="262" t="s">
        <v>4121</v>
      </c>
      <c r="B875" s="194" t="s">
        <v>1365</v>
      </c>
      <c r="C875" s="195"/>
      <c r="D875" s="195"/>
      <c r="E875" s="195"/>
      <c r="F875" s="195"/>
      <c r="G875" s="231">
        <f t="shared" si="13"/>
        <v>0</v>
      </c>
      <c r="H875" s="232" t="s">
        <v>6851</v>
      </c>
      <c r="I875" s="232" t="s">
        <v>1137</v>
      </c>
      <c r="J875" s="232" t="s">
        <v>9619</v>
      </c>
    </row>
    <row r="876" spans="1:14" ht="13.2" customHeight="1" x14ac:dyDescent="0.25">
      <c r="A876" s="262" t="s">
        <v>4122</v>
      </c>
      <c r="B876" s="194" t="s">
        <v>1366</v>
      </c>
      <c r="C876" s="195"/>
      <c r="D876" s="195"/>
      <c r="E876" s="195"/>
      <c r="F876" s="195"/>
      <c r="G876" s="231">
        <f t="shared" si="13"/>
        <v>0</v>
      </c>
      <c r="H876" s="232" t="s">
        <v>6909</v>
      </c>
      <c r="I876" s="232" t="s">
        <v>1137</v>
      </c>
      <c r="J876" s="232" t="s">
        <v>9619</v>
      </c>
    </row>
    <row r="877" spans="1:14" ht="13.2" customHeight="1" x14ac:dyDescent="0.25">
      <c r="A877" s="262" t="s">
        <v>4123</v>
      </c>
      <c r="B877" s="194" t="s">
        <v>1367</v>
      </c>
      <c r="C877" s="195"/>
      <c r="D877" s="195"/>
      <c r="E877" s="195"/>
      <c r="F877" s="195"/>
      <c r="G877" s="231">
        <f t="shared" si="13"/>
        <v>0</v>
      </c>
      <c r="H877" s="232" t="s">
        <v>6911</v>
      </c>
      <c r="I877" s="232" t="s">
        <v>1137</v>
      </c>
      <c r="J877" s="232" t="s">
        <v>9619</v>
      </c>
    </row>
    <row r="878" spans="1:14" ht="13.2" customHeight="1" x14ac:dyDescent="0.25">
      <c r="A878" s="262" t="s">
        <v>4124</v>
      </c>
      <c r="B878" s="194" t="s">
        <v>1368</v>
      </c>
      <c r="C878" s="195"/>
      <c r="D878" s="195"/>
      <c r="E878" s="195"/>
      <c r="F878" s="195"/>
      <c r="G878" s="231">
        <f t="shared" si="13"/>
        <v>0</v>
      </c>
      <c r="H878" s="232" t="s">
        <v>6913</v>
      </c>
      <c r="I878" s="232" t="s">
        <v>1137</v>
      </c>
      <c r="J878" s="232" t="s">
        <v>9619</v>
      </c>
    </row>
    <row r="879" spans="1:14" ht="13.2" customHeight="1" x14ac:dyDescent="0.25">
      <c r="A879" s="263" t="s">
        <v>5407</v>
      </c>
      <c r="B879" s="194" t="s">
        <v>5406</v>
      </c>
      <c r="C879" s="195"/>
      <c r="D879" s="195"/>
      <c r="E879" s="195"/>
      <c r="F879" s="195"/>
      <c r="G879" s="231">
        <f t="shared" si="13"/>
        <v>0</v>
      </c>
      <c r="H879" s="232" t="s">
        <v>6844</v>
      </c>
      <c r="I879" s="232" t="s">
        <v>1137</v>
      </c>
      <c r="J879" s="232" t="s">
        <v>9619</v>
      </c>
      <c r="K879" s="37"/>
      <c r="L879" s="37"/>
      <c r="M879" s="37"/>
      <c r="N879" s="37"/>
    </row>
    <row r="880" spans="1:14" ht="13.2" customHeight="1" x14ac:dyDescent="0.25">
      <c r="A880" s="262" t="s">
        <v>4272</v>
      </c>
      <c r="B880" s="194" t="s">
        <v>1369</v>
      </c>
      <c r="C880" s="195"/>
      <c r="D880" s="195"/>
      <c r="E880" s="195"/>
      <c r="F880" s="195"/>
      <c r="G880" s="231">
        <f t="shared" si="13"/>
        <v>0</v>
      </c>
      <c r="H880" s="232" t="s">
        <v>6846</v>
      </c>
      <c r="I880" s="232" t="s">
        <v>1137</v>
      </c>
      <c r="J880" s="232" t="s">
        <v>9619</v>
      </c>
      <c r="K880" s="37"/>
      <c r="L880" s="37"/>
      <c r="M880" s="413"/>
      <c r="N880" s="413"/>
    </row>
    <row r="881" spans="1:10" ht="13.2" customHeight="1" x14ac:dyDescent="0.25">
      <c r="A881" s="263" t="s">
        <v>5409</v>
      </c>
      <c r="B881" s="194" t="s">
        <v>5408</v>
      </c>
      <c r="C881" s="195"/>
      <c r="D881" s="195"/>
      <c r="E881" s="236"/>
      <c r="F881" s="195"/>
      <c r="G881" s="231">
        <f t="shared" si="13"/>
        <v>0</v>
      </c>
      <c r="H881" s="232" t="s">
        <v>414</v>
      </c>
      <c r="I881" s="232"/>
      <c r="J881" s="232"/>
    </row>
    <row r="882" spans="1:10" ht="13.2" customHeight="1" x14ac:dyDescent="0.25">
      <c r="A882" s="263" t="s">
        <v>5411</v>
      </c>
      <c r="B882" s="194" t="s">
        <v>5410</v>
      </c>
      <c r="C882" s="195"/>
      <c r="D882" s="195"/>
      <c r="E882" s="236"/>
      <c r="F882" s="195"/>
      <c r="G882" s="231">
        <f t="shared" si="13"/>
        <v>0</v>
      </c>
      <c r="H882" s="232" t="s">
        <v>414</v>
      </c>
      <c r="I882" s="232"/>
      <c r="J882" s="232"/>
    </row>
    <row r="883" spans="1:10" ht="13.2" customHeight="1" x14ac:dyDescent="0.25">
      <c r="A883" s="263" t="s">
        <v>5413</v>
      </c>
      <c r="B883" s="194" t="s">
        <v>5412</v>
      </c>
      <c r="C883" s="195"/>
      <c r="D883" s="195"/>
      <c r="E883" s="236"/>
      <c r="F883" s="195"/>
      <c r="G883" s="231">
        <f t="shared" si="13"/>
        <v>0</v>
      </c>
      <c r="H883" s="232" t="s">
        <v>414</v>
      </c>
      <c r="I883" s="232"/>
      <c r="J883" s="232"/>
    </row>
    <row r="884" spans="1:10" ht="13.2" customHeight="1" x14ac:dyDescent="0.25">
      <c r="A884" s="263" t="s">
        <v>5415</v>
      </c>
      <c r="B884" s="194" t="s">
        <v>5414</v>
      </c>
      <c r="C884" s="195"/>
      <c r="D884" s="195"/>
      <c r="E884" s="236"/>
      <c r="F884" s="195"/>
      <c r="G884" s="231">
        <f t="shared" si="13"/>
        <v>0</v>
      </c>
      <c r="H884" s="232" t="s">
        <v>414</v>
      </c>
      <c r="I884" s="232"/>
      <c r="J884" s="232"/>
    </row>
    <row r="885" spans="1:10" ht="13.2" customHeight="1" x14ac:dyDescent="0.25">
      <c r="A885" s="263" t="s">
        <v>5417</v>
      </c>
      <c r="B885" s="194" t="s">
        <v>5416</v>
      </c>
      <c r="C885" s="195"/>
      <c r="D885" s="195"/>
      <c r="E885" s="236"/>
      <c r="F885" s="195"/>
      <c r="G885" s="231">
        <f t="shared" si="13"/>
        <v>0</v>
      </c>
      <c r="H885" s="232" t="s">
        <v>414</v>
      </c>
      <c r="I885" s="232"/>
      <c r="J885" s="232"/>
    </row>
    <row r="886" spans="1:10" ht="13.2" customHeight="1" x14ac:dyDescent="0.25">
      <c r="A886" s="263" t="s">
        <v>5419</v>
      </c>
      <c r="B886" s="194" t="s">
        <v>5418</v>
      </c>
      <c r="C886" s="195"/>
      <c r="D886" s="195"/>
      <c r="E886" s="236"/>
      <c r="F886" s="195"/>
      <c r="G886" s="231">
        <f t="shared" si="13"/>
        <v>0</v>
      </c>
      <c r="H886" s="232" t="s">
        <v>414</v>
      </c>
      <c r="I886" s="232"/>
      <c r="J886" s="232"/>
    </row>
    <row r="887" spans="1:10" ht="13.2" customHeight="1" x14ac:dyDescent="0.25">
      <c r="A887" s="263" t="s">
        <v>5421</v>
      </c>
      <c r="B887" s="194" t="s">
        <v>5420</v>
      </c>
      <c r="C887" s="195"/>
      <c r="D887" s="195"/>
      <c r="E887" s="236"/>
      <c r="F887" s="195"/>
      <c r="G887" s="231">
        <f t="shared" si="13"/>
        <v>0</v>
      </c>
      <c r="H887" s="232" t="s">
        <v>414</v>
      </c>
      <c r="I887" s="232"/>
      <c r="J887" s="232"/>
    </row>
    <row r="888" spans="1:10" ht="13.2" customHeight="1" x14ac:dyDescent="0.25">
      <c r="A888" s="263" t="s">
        <v>5423</v>
      </c>
      <c r="B888" s="194" t="s">
        <v>5422</v>
      </c>
      <c r="C888" s="195"/>
      <c r="D888" s="195"/>
      <c r="E888" s="236"/>
      <c r="F888" s="195"/>
      <c r="G888" s="231">
        <f t="shared" si="13"/>
        <v>0</v>
      </c>
      <c r="H888" s="232" t="s">
        <v>414</v>
      </c>
      <c r="I888" s="232"/>
      <c r="J888" s="232"/>
    </row>
    <row r="889" spans="1:10" ht="13.2" customHeight="1" x14ac:dyDescent="0.25">
      <c r="A889" s="262" t="s">
        <v>4125</v>
      </c>
      <c r="B889" s="194" t="s">
        <v>1375</v>
      </c>
      <c r="C889" s="195"/>
      <c r="D889" s="195"/>
      <c r="E889" s="236"/>
      <c r="F889" s="195"/>
      <c r="G889" s="231">
        <f t="shared" si="13"/>
        <v>0</v>
      </c>
      <c r="H889" s="232" t="s">
        <v>414</v>
      </c>
      <c r="I889" s="232"/>
      <c r="J889" s="232"/>
    </row>
    <row r="890" spans="1:10" ht="13.2" customHeight="1" x14ac:dyDescent="0.25">
      <c r="A890" s="262" t="s">
        <v>4126</v>
      </c>
      <c r="B890" s="194" t="s">
        <v>1378</v>
      </c>
      <c r="C890" s="195"/>
      <c r="D890" s="195"/>
      <c r="E890" s="236"/>
      <c r="F890" s="195"/>
      <c r="G890" s="231">
        <f t="shared" si="13"/>
        <v>0</v>
      </c>
      <c r="H890" s="232" t="s">
        <v>414</v>
      </c>
      <c r="I890" s="232"/>
      <c r="J890" s="232"/>
    </row>
    <row r="891" spans="1:10" ht="13.2" customHeight="1" x14ac:dyDescent="0.25">
      <c r="A891" s="262" t="s">
        <v>4127</v>
      </c>
      <c r="B891" s="194" t="s">
        <v>1379</v>
      </c>
      <c r="C891" s="195"/>
      <c r="D891" s="195"/>
      <c r="E891" s="236"/>
      <c r="F891" s="195"/>
      <c r="G891" s="231">
        <f t="shared" si="13"/>
        <v>0</v>
      </c>
      <c r="H891" s="232" t="s">
        <v>414</v>
      </c>
      <c r="I891" s="232"/>
      <c r="J891" s="232"/>
    </row>
    <row r="892" spans="1:10" ht="13.2" customHeight="1" x14ac:dyDescent="0.25">
      <c r="A892" s="262" t="s">
        <v>4128</v>
      </c>
      <c r="B892" s="194" t="s">
        <v>1380</v>
      </c>
      <c r="C892" s="195"/>
      <c r="D892" s="195"/>
      <c r="E892" s="236"/>
      <c r="F892" s="195"/>
      <c r="G892" s="231">
        <f t="shared" si="13"/>
        <v>0</v>
      </c>
      <c r="H892" s="232" t="s">
        <v>414</v>
      </c>
      <c r="I892" s="232"/>
      <c r="J892" s="232"/>
    </row>
    <row r="893" spans="1:10" ht="13.2" customHeight="1" x14ac:dyDescent="0.25">
      <c r="A893" s="262" t="s">
        <v>4129</v>
      </c>
      <c r="B893" s="194" t="s">
        <v>1381</v>
      </c>
      <c r="C893" s="195"/>
      <c r="D893" s="195"/>
      <c r="E893" s="236"/>
      <c r="F893" s="195"/>
      <c r="G893" s="231">
        <f t="shared" si="13"/>
        <v>0</v>
      </c>
      <c r="H893" s="232" t="s">
        <v>414</v>
      </c>
      <c r="I893" s="232"/>
      <c r="J893" s="232"/>
    </row>
    <row r="894" spans="1:10" ht="13.2" customHeight="1" x14ac:dyDescent="0.25">
      <c r="A894" s="262" t="s">
        <v>4130</v>
      </c>
      <c r="B894" s="194" t="s">
        <v>1382</v>
      </c>
      <c r="C894" s="195"/>
      <c r="D894" s="195"/>
      <c r="E894" s="236"/>
      <c r="F894" s="195"/>
      <c r="G894" s="231">
        <f t="shared" si="13"/>
        <v>0</v>
      </c>
      <c r="H894" s="232" t="s">
        <v>414</v>
      </c>
      <c r="I894" s="232"/>
      <c r="J894" s="232"/>
    </row>
    <row r="895" spans="1:10" ht="13.2" customHeight="1" x14ac:dyDescent="0.25">
      <c r="A895" s="262" t="s">
        <v>4131</v>
      </c>
      <c r="B895" s="194" t="s">
        <v>1383</v>
      </c>
      <c r="C895" s="195"/>
      <c r="D895" s="195"/>
      <c r="E895" s="236"/>
      <c r="F895" s="195"/>
      <c r="G895" s="231">
        <f t="shared" si="13"/>
        <v>0</v>
      </c>
      <c r="H895" s="232" t="s">
        <v>414</v>
      </c>
      <c r="I895" s="232"/>
      <c r="J895" s="232"/>
    </row>
    <row r="896" spans="1:10" ht="13.2" customHeight="1" x14ac:dyDescent="0.25">
      <c r="A896" s="262" t="s">
        <v>4132</v>
      </c>
      <c r="B896" s="194" t="s">
        <v>1384</v>
      </c>
      <c r="C896" s="195"/>
      <c r="D896" s="195"/>
      <c r="E896" s="236"/>
      <c r="F896" s="195"/>
      <c r="G896" s="231">
        <f t="shared" si="13"/>
        <v>0</v>
      </c>
      <c r="H896" s="232" t="s">
        <v>414</v>
      </c>
      <c r="I896" s="232"/>
      <c r="J896" s="232"/>
    </row>
    <row r="897" spans="1:10" ht="13.2" customHeight="1" x14ac:dyDescent="0.25">
      <c r="A897" s="262" t="s">
        <v>4133</v>
      </c>
      <c r="B897" s="194" t="s">
        <v>1385</v>
      </c>
      <c r="C897" s="195"/>
      <c r="D897" s="195"/>
      <c r="E897" s="236"/>
      <c r="F897" s="195"/>
      <c r="G897" s="231">
        <f t="shared" si="13"/>
        <v>0</v>
      </c>
      <c r="H897" s="232" t="s">
        <v>414</v>
      </c>
      <c r="I897" s="232"/>
      <c r="J897" s="232"/>
    </row>
    <row r="898" spans="1:10" ht="13.2" customHeight="1" x14ac:dyDescent="0.25">
      <c r="A898" s="262" t="s">
        <v>4134</v>
      </c>
      <c r="B898" s="194" t="s">
        <v>1386</v>
      </c>
      <c r="C898" s="195"/>
      <c r="D898" s="195"/>
      <c r="E898" s="236"/>
      <c r="F898" s="195"/>
      <c r="G898" s="231">
        <f t="shared" si="13"/>
        <v>0</v>
      </c>
      <c r="H898" s="232" t="s">
        <v>414</v>
      </c>
      <c r="I898" s="232"/>
      <c r="J898" s="232"/>
    </row>
    <row r="899" spans="1:10" ht="13.2" customHeight="1" x14ac:dyDescent="0.25">
      <c r="A899" s="262" t="s">
        <v>4135</v>
      </c>
      <c r="B899" s="194" t="s">
        <v>1387</v>
      </c>
      <c r="C899" s="195"/>
      <c r="D899" s="195"/>
      <c r="E899" s="236"/>
      <c r="F899" s="195"/>
      <c r="G899" s="231">
        <f t="shared" si="13"/>
        <v>0</v>
      </c>
      <c r="H899" s="232" t="s">
        <v>414</v>
      </c>
      <c r="I899" s="232"/>
      <c r="J899" s="232"/>
    </row>
    <row r="900" spans="1:10" ht="13.2" customHeight="1" x14ac:dyDescent="0.25">
      <c r="A900" s="262" t="s">
        <v>4136</v>
      </c>
      <c r="B900" s="194" t="s">
        <v>1388</v>
      </c>
      <c r="C900" s="195"/>
      <c r="D900" s="195"/>
      <c r="E900" s="236"/>
      <c r="F900" s="195"/>
      <c r="G900" s="231">
        <f t="shared" si="13"/>
        <v>0</v>
      </c>
      <c r="H900" s="232" t="s">
        <v>414</v>
      </c>
      <c r="I900" s="232"/>
      <c r="J900" s="232"/>
    </row>
    <row r="901" spans="1:10" ht="13.2" customHeight="1" x14ac:dyDescent="0.25">
      <c r="A901" s="262" t="s">
        <v>4137</v>
      </c>
      <c r="B901" s="194" t="s">
        <v>1389</v>
      </c>
      <c r="C901" s="195"/>
      <c r="D901" s="195"/>
      <c r="E901" s="236"/>
      <c r="F901" s="195"/>
      <c r="G901" s="231">
        <f t="shared" ref="G901:G964" si="14">+C901-D901+E901+F901</f>
        <v>0</v>
      </c>
      <c r="H901" s="232" t="s">
        <v>414</v>
      </c>
      <c r="I901" s="232"/>
      <c r="J901" s="232"/>
    </row>
    <row r="902" spans="1:10" ht="13.2" customHeight="1" x14ac:dyDescent="0.25">
      <c r="A902" s="262" t="s">
        <v>4138</v>
      </c>
      <c r="B902" s="194" t="s">
        <v>1390</v>
      </c>
      <c r="C902" s="195"/>
      <c r="D902" s="195"/>
      <c r="E902" s="236"/>
      <c r="F902" s="195"/>
      <c r="G902" s="231">
        <f t="shared" si="14"/>
        <v>0</v>
      </c>
      <c r="H902" s="232" t="s">
        <v>414</v>
      </c>
      <c r="I902" s="232"/>
      <c r="J902" s="232"/>
    </row>
    <row r="903" spans="1:10" ht="13.2" customHeight="1" x14ac:dyDescent="0.25">
      <c r="A903" s="262" t="s">
        <v>4139</v>
      </c>
      <c r="B903" s="194" t="s">
        <v>1391</v>
      </c>
      <c r="C903" s="195"/>
      <c r="D903" s="195"/>
      <c r="E903" s="236"/>
      <c r="F903" s="195"/>
      <c r="G903" s="231">
        <f t="shared" si="14"/>
        <v>0</v>
      </c>
      <c r="H903" s="232" t="s">
        <v>414</v>
      </c>
      <c r="I903" s="232"/>
      <c r="J903" s="232"/>
    </row>
    <row r="904" spans="1:10" ht="13.2" customHeight="1" x14ac:dyDescent="0.25">
      <c r="A904" s="262" t="s">
        <v>4140</v>
      </c>
      <c r="B904" s="194" t="s">
        <v>1392</v>
      </c>
      <c r="C904" s="195"/>
      <c r="D904" s="195"/>
      <c r="E904" s="236"/>
      <c r="F904" s="195"/>
      <c r="G904" s="231">
        <f t="shared" si="14"/>
        <v>0</v>
      </c>
      <c r="H904" s="232" t="s">
        <v>414</v>
      </c>
      <c r="I904" s="232"/>
      <c r="J904" s="232"/>
    </row>
    <row r="905" spans="1:10" ht="13.2" customHeight="1" x14ac:dyDescent="0.25">
      <c r="A905" s="262" t="s">
        <v>4141</v>
      </c>
      <c r="B905" s="194" t="s">
        <v>1393</v>
      </c>
      <c r="C905" s="195"/>
      <c r="D905" s="195"/>
      <c r="E905" s="236"/>
      <c r="F905" s="195"/>
      <c r="G905" s="231">
        <f t="shared" si="14"/>
        <v>0</v>
      </c>
      <c r="H905" s="232" t="s">
        <v>414</v>
      </c>
      <c r="I905" s="232"/>
      <c r="J905" s="232"/>
    </row>
    <row r="906" spans="1:10" ht="13.2" customHeight="1" x14ac:dyDescent="0.25">
      <c r="A906" s="262" t="s">
        <v>4142</v>
      </c>
      <c r="B906" s="194" t="s">
        <v>1394</v>
      </c>
      <c r="C906" s="195"/>
      <c r="D906" s="195"/>
      <c r="E906" s="236"/>
      <c r="F906" s="195"/>
      <c r="G906" s="231">
        <f t="shared" si="14"/>
        <v>0</v>
      </c>
      <c r="H906" s="232" t="s">
        <v>414</v>
      </c>
      <c r="I906" s="232"/>
      <c r="J906" s="232"/>
    </row>
    <row r="907" spans="1:10" ht="13.2" customHeight="1" x14ac:dyDescent="0.25">
      <c r="A907" s="262" t="s">
        <v>4143</v>
      </c>
      <c r="B907" s="194" t="s">
        <v>1395</v>
      </c>
      <c r="C907" s="195"/>
      <c r="D907" s="195"/>
      <c r="E907" s="236"/>
      <c r="F907" s="195"/>
      <c r="G907" s="231">
        <f t="shared" si="14"/>
        <v>0</v>
      </c>
      <c r="H907" s="232" t="s">
        <v>414</v>
      </c>
      <c r="I907" s="232"/>
      <c r="J907" s="232"/>
    </row>
    <row r="908" spans="1:10" ht="13.2" customHeight="1" x14ac:dyDescent="0.25">
      <c r="A908" s="262" t="s">
        <v>4144</v>
      </c>
      <c r="B908" s="194" t="s">
        <v>1396</v>
      </c>
      <c r="C908" s="195"/>
      <c r="D908" s="195"/>
      <c r="E908" s="236"/>
      <c r="F908" s="195"/>
      <c r="G908" s="231">
        <f t="shared" si="14"/>
        <v>0</v>
      </c>
      <c r="H908" s="232" t="s">
        <v>414</v>
      </c>
      <c r="I908" s="232"/>
      <c r="J908" s="232"/>
    </row>
    <row r="909" spans="1:10" ht="13.2" customHeight="1" x14ac:dyDescent="0.25">
      <c r="A909" s="262" t="s">
        <v>4145</v>
      </c>
      <c r="B909" s="194" t="s">
        <v>1397</v>
      </c>
      <c r="C909" s="195"/>
      <c r="D909" s="195"/>
      <c r="E909" s="236"/>
      <c r="F909" s="195"/>
      <c r="G909" s="231">
        <f t="shared" si="14"/>
        <v>0</v>
      </c>
      <c r="H909" s="232" t="s">
        <v>414</v>
      </c>
      <c r="I909" s="232"/>
      <c r="J909" s="232"/>
    </row>
    <row r="910" spans="1:10" ht="13.2" customHeight="1" x14ac:dyDescent="0.25">
      <c r="A910" s="262" t="s">
        <v>4146</v>
      </c>
      <c r="B910" s="194" t="s">
        <v>1398</v>
      </c>
      <c r="C910" s="195"/>
      <c r="D910" s="195"/>
      <c r="E910" s="236"/>
      <c r="F910" s="195"/>
      <c r="G910" s="231">
        <f t="shared" si="14"/>
        <v>0</v>
      </c>
      <c r="H910" s="232" t="s">
        <v>414</v>
      </c>
      <c r="I910" s="232"/>
      <c r="J910" s="232"/>
    </row>
    <row r="911" spans="1:10" ht="13.2" customHeight="1" x14ac:dyDescent="0.25">
      <c r="A911" s="262" t="s">
        <v>4147</v>
      </c>
      <c r="B911" s="194" t="s">
        <v>1399</v>
      </c>
      <c r="C911" s="195"/>
      <c r="D911" s="195"/>
      <c r="E911" s="236"/>
      <c r="F911" s="195"/>
      <c r="G911" s="231">
        <f t="shared" si="14"/>
        <v>0</v>
      </c>
      <c r="H911" s="232" t="s">
        <v>414</v>
      </c>
      <c r="I911" s="232"/>
      <c r="J911" s="232"/>
    </row>
    <row r="912" spans="1:10" ht="13.2" customHeight="1" x14ac:dyDescent="0.25">
      <c r="A912" s="262" t="s">
        <v>4148</v>
      </c>
      <c r="B912" s="194" t="s">
        <v>1400</v>
      </c>
      <c r="C912" s="195"/>
      <c r="D912" s="195"/>
      <c r="E912" s="236"/>
      <c r="F912" s="195"/>
      <c r="G912" s="231">
        <f t="shared" si="14"/>
        <v>0</v>
      </c>
      <c r="H912" s="232" t="s">
        <v>414</v>
      </c>
      <c r="I912" s="232"/>
      <c r="J912" s="232"/>
    </row>
    <row r="913" spans="1:10" ht="13.2" customHeight="1" x14ac:dyDescent="0.25">
      <c r="A913" s="262" t="s">
        <v>4149</v>
      </c>
      <c r="B913" s="194" t="s">
        <v>1401</v>
      </c>
      <c r="C913" s="195"/>
      <c r="D913" s="195"/>
      <c r="E913" s="236"/>
      <c r="F913" s="195"/>
      <c r="G913" s="231">
        <f t="shared" si="14"/>
        <v>0</v>
      </c>
      <c r="H913" s="232" t="s">
        <v>414</v>
      </c>
      <c r="I913" s="232"/>
      <c r="J913" s="232"/>
    </row>
    <row r="914" spans="1:10" ht="13.2" customHeight="1" x14ac:dyDescent="0.25">
      <c r="A914" s="262" t="s">
        <v>4150</v>
      </c>
      <c r="B914" s="194" t="s">
        <v>1402</v>
      </c>
      <c r="C914" s="195"/>
      <c r="D914" s="195"/>
      <c r="E914" s="236"/>
      <c r="F914" s="195"/>
      <c r="G914" s="231">
        <f t="shared" si="14"/>
        <v>0</v>
      </c>
      <c r="H914" s="232" t="s">
        <v>414</v>
      </c>
      <c r="I914" s="232"/>
      <c r="J914" s="232"/>
    </row>
    <row r="915" spans="1:10" ht="13.2" customHeight="1" x14ac:dyDescent="0.25">
      <c r="A915" s="262" t="s">
        <v>4151</v>
      </c>
      <c r="B915" s="194" t="s">
        <v>1403</v>
      </c>
      <c r="C915" s="195"/>
      <c r="D915" s="195"/>
      <c r="E915" s="236"/>
      <c r="F915" s="195"/>
      <c r="G915" s="231">
        <f t="shared" si="14"/>
        <v>0</v>
      </c>
      <c r="H915" s="232" t="s">
        <v>414</v>
      </c>
      <c r="I915" s="232"/>
      <c r="J915" s="232"/>
    </row>
    <row r="916" spans="1:10" ht="13.2" customHeight="1" x14ac:dyDescent="0.25">
      <c r="A916" s="262" t="s">
        <v>4152</v>
      </c>
      <c r="B916" s="194" t="s">
        <v>1404</v>
      </c>
      <c r="C916" s="195"/>
      <c r="D916" s="195"/>
      <c r="E916" s="236"/>
      <c r="F916" s="195"/>
      <c r="G916" s="231">
        <f t="shared" si="14"/>
        <v>0</v>
      </c>
      <c r="H916" s="232" t="s">
        <v>414</v>
      </c>
      <c r="I916" s="232"/>
      <c r="J916" s="232"/>
    </row>
    <row r="917" spans="1:10" ht="13.2" customHeight="1" x14ac:dyDescent="0.25">
      <c r="A917" s="262" t="s">
        <v>4153</v>
      </c>
      <c r="B917" s="194" t="s">
        <v>1405</v>
      </c>
      <c r="C917" s="195"/>
      <c r="D917" s="195"/>
      <c r="E917" s="236"/>
      <c r="F917" s="195"/>
      <c r="G917" s="231">
        <f t="shared" si="14"/>
        <v>0</v>
      </c>
      <c r="H917" s="232" t="s">
        <v>414</v>
      </c>
      <c r="I917" s="232"/>
      <c r="J917" s="232"/>
    </row>
    <row r="918" spans="1:10" ht="13.2" customHeight="1" x14ac:dyDescent="0.25">
      <c r="A918" s="262" t="s">
        <v>4154</v>
      </c>
      <c r="B918" s="194" t="s">
        <v>1406</v>
      </c>
      <c r="C918" s="195"/>
      <c r="D918" s="195"/>
      <c r="E918" s="236"/>
      <c r="F918" s="195"/>
      <c r="G918" s="231">
        <f t="shared" si="14"/>
        <v>0</v>
      </c>
      <c r="H918" s="232" t="s">
        <v>414</v>
      </c>
      <c r="I918" s="232"/>
      <c r="J918" s="232"/>
    </row>
    <row r="919" spans="1:10" ht="13.2" customHeight="1" x14ac:dyDescent="0.25">
      <c r="A919" s="262" t="s">
        <v>4155</v>
      </c>
      <c r="B919" s="194" t="s">
        <v>1407</v>
      </c>
      <c r="C919" s="195"/>
      <c r="D919" s="195"/>
      <c r="E919" s="236"/>
      <c r="F919" s="195"/>
      <c r="G919" s="231">
        <f t="shared" si="14"/>
        <v>0</v>
      </c>
      <c r="H919" s="232" t="s">
        <v>414</v>
      </c>
      <c r="I919" s="232"/>
      <c r="J919" s="232"/>
    </row>
    <row r="920" spans="1:10" ht="13.2" customHeight="1" x14ac:dyDescent="0.25">
      <c r="A920" s="262" t="s">
        <v>4156</v>
      </c>
      <c r="B920" s="194" t="s">
        <v>1408</v>
      </c>
      <c r="C920" s="195"/>
      <c r="D920" s="195"/>
      <c r="E920" s="236"/>
      <c r="F920" s="195"/>
      <c r="G920" s="231">
        <f t="shared" si="14"/>
        <v>0</v>
      </c>
      <c r="H920" s="232" t="s">
        <v>414</v>
      </c>
      <c r="I920" s="232"/>
      <c r="J920" s="232"/>
    </row>
    <row r="921" spans="1:10" ht="13.2" customHeight="1" x14ac:dyDescent="0.25">
      <c r="A921" s="262" t="s">
        <v>4157</v>
      </c>
      <c r="B921" s="194" t="s">
        <v>1409</v>
      </c>
      <c r="C921" s="195"/>
      <c r="D921" s="195"/>
      <c r="E921" s="236"/>
      <c r="F921" s="195"/>
      <c r="G921" s="231">
        <f t="shared" si="14"/>
        <v>0</v>
      </c>
      <c r="H921" s="232" t="s">
        <v>414</v>
      </c>
      <c r="I921" s="232"/>
      <c r="J921" s="232"/>
    </row>
    <row r="922" spans="1:10" ht="13.2" customHeight="1" x14ac:dyDescent="0.25">
      <c r="A922" s="262" t="s">
        <v>4158</v>
      </c>
      <c r="B922" s="194" t="s">
        <v>1410</v>
      </c>
      <c r="C922" s="195"/>
      <c r="D922" s="195"/>
      <c r="E922" s="236"/>
      <c r="F922" s="195"/>
      <c r="G922" s="231">
        <f t="shared" si="14"/>
        <v>0</v>
      </c>
      <c r="H922" s="232" t="s">
        <v>414</v>
      </c>
      <c r="I922" s="232"/>
      <c r="J922" s="232"/>
    </row>
    <row r="923" spans="1:10" ht="13.2" customHeight="1" x14ac:dyDescent="0.25">
      <c r="A923" s="262" t="s">
        <v>4159</v>
      </c>
      <c r="B923" s="194" t="s">
        <v>1411</v>
      </c>
      <c r="C923" s="195"/>
      <c r="D923" s="195"/>
      <c r="E923" s="236"/>
      <c r="F923" s="195"/>
      <c r="G923" s="231">
        <f t="shared" si="14"/>
        <v>0</v>
      </c>
      <c r="H923" s="232" t="s">
        <v>414</v>
      </c>
      <c r="I923" s="232"/>
      <c r="J923" s="232"/>
    </row>
    <row r="924" spans="1:10" ht="13.2" customHeight="1" x14ac:dyDescent="0.25">
      <c r="A924" s="262" t="s">
        <v>4160</v>
      </c>
      <c r="B924" s="194" t="s">
        <v>1412</v>
      </c>
      <c r="C924" s="195"/>
      <c r="D924" s="195"/>
      <c r="E924" s="236"/>
      <c r="F924" s="195"/>
      <c r="G924" s="231">
        <f t="shared" si="14"/>
        <v>0</v>
      </c>
      <c r="H924" s="232" t="s">
        <v>414</v>
      </c>
      <c r="I924" s="232"/>
      <c r="J924" s="232"/>
    </row>
    <row r="925" spans="1:10" ht="13.2" customHeight="1" x14ac:dyDescent="0.25">
      <c r="A925" s="262" t="s">
        <v>4161</v>
      </c>
      <c r="B925" s="194" t="s">
        <v>1413</v>
      </c>
      <c r="C925" s="195"/>
      <c r="D925" s="195"/>
      <c r="E925" s="236"/>
      <c r="F925" s="195"/>
      <c r="G925" s="231">
        <f t="shared" si="14"/>
        <v>0</v>
      </c>
      <c r="H925" s="232" t="s">
        <v>414</v>
      </c>
      <c r="I925" s="232"/>
      <c r="J925" s="232"/>
    </row>
    <row r="926" spans="1:10" ht="13.2" customHeight="1" x14ac:dyDescent="0.25">
      <c r="A926" s="262" t="s">
        <v>4162</v>
      </c>
      <c r="B926" s="194" t="s">
        <v>1416</v>
      </c>
      <c r="C926" s="195"/>
      <c r="D926" s="195"/>
      <c r="E926" s="236"/>
      <c r="F926" s="195"/>
      <c r="G926" s="231">
        <f t="shared" si="14"/>
        <v>0</v>
      </c>
      <c r="H926" s="232" t="s">
        <v>414</v>
      </c>
      <c r="I926" s="232"/>
      <c r="J926" s="232"/>
    </row>
    <row r="927" spans="1:10" ht="13.2" customHeight="1" x14ac:dyDescent="0.25">
      <c r="A927" s="262" t="s">
        <v>4163</v>
      </c>
      <c r="B927" s="194" t="s">
        <v>1417</v>
      </c>
      <c r="C927" s="195"/>
      <c r="D927" s="195"/>
      <c r="E927" s="236"/>
      <c r="F927" s="195"/>
      <c r="G927" s="231">
        <f t="shared" si="14"/>
        <v>0</v>
      </c>
      <c r="H927" s="232" t="s">
        <v>414</v>
      </c>
      <c r="I927" s="232"/>
      <c r="J927" s="232"/>
    </row>
    <row r="928" spans="1:10" ht="13.2" customHeight="1" x14ac:dyDescent="0.25">
      <c r="A928" s="262" t="s">
        <v>4164</v>
      </c>
      <c r="B928" s="194" t="s">
        <v>1418</v>
      </c>
      <c r="C928" s="195"/>
      <c r="D928" s="195"/>
      <c r="E928" s="236"/>
      <c r="F928" s="195"/>
      <c r="G928" s="231">
        <f t="shared" si="14"/>
        <v>0</v>
      </c>
      <c r="H928" s="232" t="s">
        <v>414</v>
      </c>
      <c r="I928" s="232"/>
      <c r="J928" s="232"/>
    </row>
    <row r="929" spans="1:10" ht="13.2" customHeight="1" x14ac:dyDescent="0.25">
      <c r="A929" s="262" t="s">
        <v>4165</v>
      </c>
      <c r="B929" s="194" t="s">
        <v>1419</v>
      </c>
      <c r="C929" s="195"/>
      <c r="D929" s="195"/>
      <c r="E929" s="236"/>
      <c r="F929" s="195"/>
      <c r="G929" s="231">
        <f t="shared" si="14"/>
        <v>0</v>
      </c>
      <c r="H929" s="232" t="s">
        <v>414</v>
      </c>
      <c r="I929" s="232"/>
      <c r="J929" s="232"/>
    </row>
    <row r="930" spans="1:10" ht="13.2" customHeight="1" x14ac:dyDescent="0.25">
      <c r="A930" s="262" t="s">
        <v>4166</v>
      </c>
      <c r="B930" s="194" t="s">
        <v>1420</v>
      </c>
      <c r="C930" s="195"/>
      <c r="D930" s="195"/>
      <c r="E930" s="236"/>
      <c r="F930" s="195"/>
      <c r="G930" s="231">
        <f t="shared" si="14"/>
        <v>0</v>
      </c>
      <c r="H930" s="232" t="s">
        <v>414</v>
      </c>
      <c r="I930" s="232"/>
      <c r="J930" s="232"/>
    </row>
    <row r="931" spans="1:10" ht="13.2" customHeight="1" x14ac:dyDescent="0.25">
      <c r="A931" s="262" t="s">
        <v>4167</v>
      </c>
      <c r="B931" s="194" t="s">
        <v>1421</v>
      </c>
      <c r="C931" s="195"/>
      <c r="D931" s="195"/>
      <c r="E931" s="236"/>
      <c r="F931" s="195"/>
      <c r="G931" s="231">
        <f t="shared" si="14"/>
        <v>0</v>
      </c>
      <c r="H931" s="232" t="s">
        <v>414</v>
      </c>
      <c r="I931" s="232"/>
      <c r="J931" s="232"/>
    </row>
    <row r="932" spans="1:10" ht="13.2" customHeight="1" x14ac:dyDescent="0.25">
      <c r="A932" s="262" t="s">
        <v>4168</v>
      </c>
      <c r="B932" s="194" t="s">
        <v>1422</v>
      </c>
      <c r="C932" s="195"/>
      <c r="D932" s="195"/>
      <c r="E932" s="236"/>
      <c r="F932" s="195"/>
      <c r="G932" s="231">
        <f t="shared" si="14"/>
        <v>0</v>
      </c>
      <c r="H932" s="232" t="s">
        <v>414</v>
      </c>
      <c r="I932" s="232"/>
      <c r="J932" s="232"/>
    </row>
    <row r="933" spans="1:10" ht="13.2" customHeight="1" x14ac:dyDescent="0.25">
      <c r="A933" s="262" t="s">
        <v>4169</v>
      </c>
      <c r="B933" s="194" t="s">
        <v>1419</v>
      </c>
      <c r="C933" s="195"/>
      <c r="D933" s="195"/>
      <c r="E933" s="236"/>
      <c r="F933" s="195"/>
      <c r="G933" s="231">
        <f t="shared" si="14"/>
        <v>0</v>
      </c>
      <c r="H933" s="232" t="s">
        <v>414</v>
      </c>
      <c r="I933" s="232"/>
      <c r="J933" s="232"/>
    </row>
    <row r="934" spans="1:10" ht="13.2" customHeight="1" x14ac:dyDescent="0.25">
      <c r="A934" s="262" t="s">
        <v>4170</v>
      </c>
      <c r="B934" s="194" t="s">
        <v>1420</v>
      </c>
      <c r="C934" s="195"/>
      <c r="D934" s="195"/>
      <c r="E934" s="236"/>
      <c r="F934" s="195"/>
      <c r="G934" s="231">
        <f t="shared" si="14"/>
        <v>0</v>
      </c>
      <c r="H934" s="232" t="s">
        <v>414</v>
      </c>
      <c r="I934" s="232"/>
      <c r="J934" s="232"/>
    </row>
    <row r="935" spans="1:10" ht="13.2" customHeight="1" x14ac:dyDescent="0.25">
      <c r="A935" s="262" t="s">
        <v>4171</v>
      </c>
      <c r="B935" s="194" t="s">
        <v>1421</v>
      </c>
      <c r="C935" s="195"/>
      <c r="D935" s="195"/>
      <c r="E935" s="236"/>
      <c r="F935" s="195"/>
      <c r="G935" s="231">
        <f t="shared" si="14"/>
        <v>0</v>
      </c>
      <c r="H935" s="232" t="s">
        <v>414</v>
      </c>
      <c r="I935" s="232"/>
      <c r="J935" s="232"/>
    </row>
    <row r="936" spans="1:10" ht="13.2" customHeight="1" x14ac:dyDescent="0.25">
      <c r="A936" s="262" t="s">
        <v>4172</v>
      </c>
      <c r="B936" s="194" t="s">
        <v>1422</v>
      </c>
      <c r="C936" s="195"/>
      <c r="D936" s="195"/>
      <c r="E936" s="236"/>
      <c r="F936" s="195"/>
      <c r="G936" s="231">
        <f t="shared" si="14"/>
        <v>0</v>
      </c>
      <c r="H936" s="232" t="s">
        <v>414</v>
      </c>
      <c r="I936" s="232"/>
      <c r="J936" s="232"/>
    </row>
    <row r="937" spans="1:10" ht="13.2" customHeight="1" x14ac:dyDescent="0.25">
      <c r="A937" s="262" t="s">
        <v>4173</v>
      </c>
      <c r="B937" s="194" t="s">
        <v>1423</v>
      </c>
      <c r="C937" s="195"/>
      <c r="D937" s="195"/>
      <c r="E937" s="236"/>
      <c r="F937" s="195"/>
      <c r="G937" s="231">
        <f t="shared" si="14"/>
        <v>0</v>
      </c>
      <c r="H937" s="232" t="s">
        <v>414</v>
      </c>
      <c r="I937" s="232"/>
      <c r="J937" s="232"/>
    </row>
    <row r="938" spans="1:10" ht="13.2" customHeight="1" x14ac:dyDescent="0.25">
      <c r="A938" s="262" t="s">
        <v>4174</v>
      </c>
      <c r="B938" s="194" t="s">
        <v>1424</v>
      </c>
      <c r="C938" s="195"/>
      <c r="D938" s="195"/>
      <c r="E938" s="236"/>
      <c r="F938" s="195"/>
      <c r="G938" s="231">
        <f t="shared" si="14"/>
        <v>0</v>
      </c>
      <c r="H938" s="232" t="s">
        <v>414</v>
      </c>
      <c r="I938" s="232"/>
      <c r="J938" s="232"/>
    </row>
    <row r="939" spans="1:10" ht="13.2" customHeight="1" x14ac:dyDescent="0.25">
      <c r="A939" s="262" t="s">
        <v>4175</v>
      </c>
      <c r="B939" s="194" t="s">
        <v>1425</v>
      </c>
      <c r="C939" s="195"/>
      <c r="D939" s="195"/>
      <c r="E939" s="236"/>
      <c r="F939" s="195"/>
      <c r="G939" s="231">
        <f t="shared" si="14"/>
        <v>0</v>
      </c>
      <c r="H939" s="232" t="s">
        <v>414</v>
      </c>
      <c r="I939" s="232"/>
      <c r="J939" s="232"/>
    </row>
    <row r="940" spans="1:10" ht="13.2" customHeight="1" x14ac:dyDescent="0.25">
      <c r="A940" s="262" t="s">
        <v>4176</v>
      </c>
      <c r="B940" s="194" t="s">
        <v>1426</v>
      </c>
      <c r="C940" s="195"/>
      <c r="D940" s="195"/>
      <c r="E940" s="236"/>
      <c r="F940" s="195"/>
      <c r="G940" s="231">
        <f t="shared" si="14"/>
        <v>0</v>
      </c>
      <c r="H940" s="232" t="s">
        <v>414</v>
      </c>
      <c r="I940" s="232"/>
      <c r="J940" s="232"/>
    </row>
    <row r="941" spans="1:10" ht="13.2" customHeight="1" x14ac:dyDescent="0.25">
      <c r="A941" s="262" t="s">
        <v>4177</v>
      </c>
      <c r="B941" s="194" t="s">
        <v>1427</v>
      </c>
      <c r="C941" s="195"/>
      <c r="D941" s="195"/>
      <c r="E941" s="236"/>
      <c r="F941" s="195"/>
      <c r="G941" s="231">
        <f t="shared" si="14"/>
        <v>0</v>
      </c>
      <c r="H941" s="232" t="s">
        <v>414</v>
      </c>
      <c r="I941" s="232"/>
      <c r="J941" s="232"/>
    </row>
    <row r="942" spans="1:10" ht="13.2" customHeight="1" x14ac:dyDescent="0.25">
      <c r="A942" s="262" t="s">
        <v>4178</v>
      </c>
      <c r="B942" s="194" t="s">
        <v>1428</v>
      </c>
      <c r="C942" s="195"/>
      <c r="D942" s="195"/>
      <c r="E942" s="236"/>
      <c r="F942" s="195"/>
      <c r="G942" s="231">
        <f t="shared" si="14"/>
        <v>0</v>
      </c>
      <c r="H942" s="232" t="s">
        <v>414</v>
      </c>
      <c r="I942" s="232"/>
      <c r="J942" s="232"/>
    </row>
    <row r="943" spans="1:10" ht="13.2" customHeight="1" x14ac:dyDescent="0.25">
      <c r="A943" s="262" t="s">
        <v>4179</v>
      </c>
      <c r="B943" s="194" t="s">
        <v>1429</v>
      </c>
      <c r="C943" s="195"/>
      <c r="D943" s="195"/>
      <c r="E943" s="236"/>
      <c r="F943" s="195"/>
      <c r="G943" s="231">
        <f t="shared" si="14"/>
        <v>0</v>
      </c>
      <c r="H943" s="232" t="s">
        <v>414</v>
      </c>
      <c r="I943" s="232"/>
      <c r="J943" s="232"/>
    </row>
    <row r="944" spans="1:10" ht="13.2" customHeight="1" x14ac:dyDescent="0.25">
      <c r="A944" s="262" t="s">
        <v>4180</v>
      </c>
      <c r="B944" s="194" t="s">
        <v>1430</v>
      </c>
      <c r="C944" s="195"/>
      <c r="D944" s="195"/>
      <c r="E944" s="236"/>
      <c r="F944" s="195"/>
      <c r="G944" s="231">
        <f t="shared" si="14"/>
        <v>0</v>
      </c>
      <c r="H944" s="232" t="s">
        <v>414</v>
      </c>
      <c r="I944" s="232"/>
      <c r="J944" s="232"/>
    </row>
    <row r="945" spans="1:10" ht="13.2" customHeight="1" x14ac:dyDescent="0.25">
      <c r="A945" s="262" t="s">
        <v>4181</v>
      </c>
      <c r="B945" s="194" t="s">
        <v>1431</v>
      </c>
      <c r="C945" s="195"/>
      <c r="D945" s="195"/>
      <c r="E945" s="236"/>
      <c r="F945" s="195"/>
      <c r="G945" s="231">
        <f t="shared" si="14"/>
        <v>0</v>
      </c>
      <c r="H945" s="232" t="s">
        <v>414</v>
      </c>
      <c r="I945" s="232"/>
      <c r="J945" s="232"/>
    </row>
    <row r="946" spans="1:10" ht="13.2" customHeight="1" x14ac:dyDescent="0.25">
      <c r="A946" s="262" t="s">
        <v>4182</v>
      </c>
      <c r="B946" s="194" t="s">
        <v>1432</v>
      </c>
      <c r="C946" s="195"/>
      <c r="D946" s="195"/>
      <c r="E946" s="236"/>
      <c r="F946" s="195"/>
      <c r="G946" s="231">
        <f t="shared" si="14"/>
        <v>0</v>
      </c>
      <c r="H946" s="232" t="s">
        <v>414</v>
      </c>
      <c r="I946" s="232"/>
      <c r="J946" s="232"/>
    </row>
    <row r="947" spans="1:10" ht="13.2" customHeight="1" x14ac:dyDescent="0.25">
      <c r="A947" s="262" t="s">
        <v>4183</v>
      </c>
      <c r="B947" s="194" t="s">
        <v>1433</v>
      </c>
      <c r="C947" s="195"/>
      <c r="D947" s="195"/>
      <c r="E947" s="236"/>
      <c r="F947" s="195"/>
      <c r="G947" s="231">
        <f t="shared" si="14"/>
        <v>0</v>
      </c>
      <c r="H947" s="232" t="s">
        <v>414</v>
      </c>
      <c r="I947" s="232"/>
      <c r="J947" s="232"/>
    </row>
    <row r="948" spans="1:10" ht="13.2" customHeight="1" x14ac:dyDescent="0.25">
      <c r="A948" s="262" t="s">
        <v>4184</v>
      </c>
      <c r="B948" s="194" t="s">
        <v>1434</v>
      </c>
      <c r="C948" s="195"/>
      <c r="D948" s="195"/>
      <c r="E948" s="236"/>
      <c r="F948" s="195"/>
      <c r="G948" s="231">
        <f t="shared" si="14"/>
        <v>0</v>
      </c>
      <c r="H948" s="232" t="s">
        <v>414</v>
      </c>
      <c r="I948" s="232"/>
      <c r="J948" s="232"/>
    </row>
    <row r="949" spans="1:10" ht="13.2" customHeight="1" x14ac:dyDescent="0.25">
      <c r="A949" s="262" t="s">
        <v>4185</v>
      </c>
      <c r="B949" s="194" t="s">
        <v>1435</v>
      </c>
      <c r="C949" s="195"/>
      <c r="D949" s="195"/>
      <c r="E949" s="236"/>
      <c r="F949" s="195"/>
      <c r="G949" s="231">
        <f t="shared" si="14"/>
        <v>0</v>
      </c>
      <c r="H949" s="232" t="s">
        <v>414</v>
      </c>
      <c r="I949" s="232"/>
      <c r="J949" s="232"/>
    </row>
    <row r="950" spans="1:10" ht="13.2" customHeight="1" x14ac:dyDescent="0.25">
      <c r="A950" s="262" t="s">
        <v>4186</v>
      </c>
      <c r="B950" s="194" t="s">
        <v>1436</v>
      </c>
      <c r="C950" s="195"/>
      <c r="D950" s="195"/>
      <c r="E950" s="236"/>
      <c r="F950" s="195"/>
      <c r="G950" s="231">
        <f t="shared" si="14"/>
        <v>0</v>
      </c>
      <c r="H950" s="232" t="s">
        <v>414</v>
      </c>
      <c r="I950" s="232"/>
      <c r="J950" s="232"/>
    </row>
    <row r="951" spans="1:10" ht="13.2" customHeight="1" x14ac:dyDescent="0.25">
      <c r="A951" s="262" t="s">
        <v>4187</v>
      </c>
      <c r="B951" s="194" t="s">
        <v>1437</v>
      </c>
      <c r="C951" s="195"/>
      <c r="D951" s="195"/>
      <c r="E951" s="236"/>
      <c r="F951" s="195"/>
      <c r="G951" s="231">
        <f t="shared" si="14"/>
        <v>0</v>
      </c>
      <c r="H951" s="232" t="s">
        <v>414</v>
      </c>
      <c r="I951" s="232"/>
      <c r="J951" s="232"/>
    </row>
    <row r="952" spans="1:10" ht="13.2" customHeight="1" x14ac:dyDescent="0.25">
      <c r="A952" s="262" t="s">
        <v>4188</v>
      </c>
      <c r="B952" s="194" t="s">
        <v>1438</v>
      </c>
      <c r="C952" s="195"/>
      <c r="D952" s="195"/>
      <c r="E952" s="236"/>
      <c r="F952" s="195"/>
      <c r="G952" s="231">
        <f t="shared" si="14"/>
        <v>0</v>
      </c>
      <c r="H952" s="232" t="s">
        <v>414</v>
      </c>
      <c r="I952" s="232"/>
      <c r="J952" s="232"/>
    </row>
    <row r="953" spans="1:10" ht="13.2" customHeight="1" x14ac:dyDescent="0.25">
      <c r="A953" s="262" t="s">
        <v>4189</v>
      </c>
      <c r="B953" s="194" t="s">
        <v>1439</v>
      </c>
      <c r="C953" s="195"/>
      <c r="D953" s="195"/>
      <c r="E953" s="236"/>
      <c r="F953" s="195"/>
      <c r="G953" s="231">
        <f t="shared" si="14"/>
        <v>0</v>
      </c>
      <c r="H953" s="232" t="s">
        <v>414</v>
      </c>
      <c r="I953" s="232"/>
      <c r="J953" s="232"/>
    </row>
    <row r="954" spans="1:10" ht="13.2" customHeight="1" x14ac:dyDescent="0.25">
      <c r="A954" s="262" t="s">
        <v>4190</v>
      </c>
      <c r="B954" s="194" t="s">
        <v>1440</v>
      </c>
      <c r="C954" s="195"/>
      <c r="D954" s="195"/>
      <c r="E954" s="236"/>
      <c r="F954" s="195"/>
      <c r="G954" s="231">
        <f t="shared" si="14"/>
        <v>0</v>
      </c>
      <c r="H954" s="232" t="s">
        <v>414</v>
      </c>
      <c r="I954" s="232"/>
      <c r="J954" s="232"/>
    </row>
    <row r="955" spans="1:10" ht="13.2" customHeight="1" x14ac:dyDescent="0.25">
      <c r="A955" s="262" t="s">
        <v>4191</v>
      </c>
      <c r="B955" s="194" t="s">
        <v>1441</v>
      </c>
      <c r="C955" s="195"/>
      <c r="D955" s="195"/>
      <c r="E955" s="236"/>
      <c r="F955" s="195"/>
      <c r="G955" s="231">
        <f t="shared" si="14"/>
        <v>0</v>
      </c>
      <c r="H955" s="232" t="s">
        <v>414</v>
      </c>
      <c r="I955" s="232"/>
      <c r="J955" s="232"/>
    </row>
    <row r="956" spans="1:10" ht="13.2" customHeight="1" x14ac:dyDescent="0.25">
      <c r="A956" s="262" t="s">
        <v>4192</v>
      </c>
      <c r="B956" s="194" t="s">
        <v>1442</v>
      </c>
      <c r="C956" s="195"/>
      <c r="D956" s="195"/>
      <c r="E956" s="236"/>
      <c r="F956" s="195"/>
      <c r="G956" s="231">
        <f t="shared" si="14"/>
        <v>0</v>
      </c>
      <c r="H956" s="232" t="s">
        <v>414</v>
      </c>
      <c r="I956" s="232"/>
      <c r="J956" s="232"/>
    </row>
    <row r="957" spans="1:10" ht="13.2" customHeight="1" x14ac:dyDescent="0.25">
      <c r="A957" s="262" t="s">
        <v>4193</v>
      </c>
      <c r="B957" s="194" t="s">
        <v>1443</v>
      </c>
      <c r="C957" s="195"/>
      <c r="D957" s="195"/>
      <c r="E957" s="236"/>
      <c r="F957" s="195"/>
      <c r="G957" s="231">
        <f t="shared" si="14"/>
        <v>0</v>
      </c>
      <c r="H957" s="232" t="s">
        <v>414</v>
      </c>
      <c r="I957" s="232"/>
      <c r="J957" s="232"/>
    </row>
    <row r="958" spans="1:10" ht="13.2" customHeight="1" x14ac:dyDescent="0.25">
      <c r="A958" s="262" t="s">
        <v>4194</v>
      </c>
      <c r="B958" s="194" t="s">
        <v>1444</v>
      </c>
      <c r="C958" s="195"/>
      <c r="D958" s="195"/>
      <c r="E958" s="236"/>
      <c r="F958" s="195"/>
      <c r="G958" s="231">
        <f t="shared" si="14"/>
        <v>0</v>
      </c>
      <c r="H958" s="232" t="s">
        <v>414</v>
      </c>
      <c r="I958" s="232"/>
      <c r="J958" s="232"/>
    </row>
    <row r="959" spans="1:10" ht="13.2" customHeight="1" x14ac:dyDescent="0.25">
      <c r="A959" s="262" t="s">
        <v>4195</v>
      </c>
      <c r="B959" s="194" t="s">
        <v>1445</v>
      </c>
      <c r="C959" s="195"/>
      <c r="D959" s="195"/>
      <c r="E959" s="236"/>
      <c r="F959" s="195"/>
      <c r="G959" s="231">
        <f t="shared" si="14"/>
        <v>0</v>
      </c>
      <c r="H959" s="232" t="s">
        <v>414</v>
      </c>
      <c r="I959" s="232"/>
      <c r="J959" s="232"/>
    </row>
    <row r="960" spans="1:10" ht="13.2" customHeight="1" x14ac:dyDescent="0.25">
      <c r="A960" s="262" t="s">
        <v>4196</v>
      </c>
      <c r="B960" s="194" t="s">
        <v>1446</v>
      </c>
      <c r="C960" s="195"/>
      <c r="D960" s="195"/>
      <c r="E960" s="236"/>
      <c r="F960" s="195"/>
      <c r="G960" s="231">
        <f t="shared" si="14"/>
        <v>0</v>
      </c>
      <c r="H960" s="232" t="s">
        <v>414</v>
      </c>
      <c r="I960" s="232"/>
      <c r="J960" s="232"/>
    </row>
    <row r="961" spans="1:10" ht="13.2" customHeight="1" x14ac:dyDescent="0.25">
      <c r="A961" s="262" t="s">
        <v>4197</v>
      </c>
      <c r="B961" s="194" t="s">
        <v>1447</v>
      </c>
      <c r="C961" s="195"/>
      <c r="D961" s="195"/>
      <c r="E961" s="236"/>
      <c r="F961" s="195"/>
      <c r="G961" s="231">
        <f t="shared" si="14"/>
        <v>0</v>
      </c>
      <c r="H961" s="232" t="s">
        <v>414</v>
      </c>
      <c r="I961" s="232"/>
      <c r="J961" s="232"/>
    </row>
    <row r="962" spans="1:10" ht="13.2" customHeight="1" x14ac:dyDescent="0.25">
      <c r="A962" s="262" t="s">
        <v>4198</v>
      </c>
      <c r="B962" s="194" t="s">
        <v>1448</v>
      </c>
      <c r="C962" s="195"/>
      <c r="D962" s="195"/>
      <c r="E962" s="236"/>
      <c r="F962" s="195"/>
      <c r="G962" s="231">
        <f t="shared" si="14"/>
        <v>0</v>
      </c>
      <c r="H962" s="232" t="s">
        <v>414</v>
      </c>
      <c r="I962" s="232"/>
      <c r="J962" s="232"/>
    </row>
    <row r="963" spans="1:10" ht="13.2" customHeight="1" x14ac:dyDescent="0.25">
      <c r="A963" s="262" t="s">
        <v>4199</v>
      </c>
      <c r="B963" s="194" t="s">
        <v>1449</v>
      </c>
      <c r="C963" s="195"/>
      <c r="D963" s="195"/>
      <c r="E963" s="236"/>
      <c r="F963" s="195"/>
      <c r="G963" s="231">
        <f t="shared" si="14"/>
        <v>0</v>
      </c>
      <c r="H963" s="232" t="s">
        <v>414</v>
      </c>
      <c r="I963" s="232"/>
      <c r="J963" s="232"/>
    </row>
    <row r="964" spans="1:10" ht="13.2" customHeight="1" x14ac:dyDescent="0.25">
      <c r="A964" s="262" t="s">
        <v>4200</v>
      </c>
      <c r="B964" s="194" t="s">
        <v>1450</v>
      </c>
      <c r="C964" s="195"/>
      <c r="D964" s="195"/>
      <c r="E964" s="236"/>
      <c r="F964" s="195"/>
      <c r="G964" s="231">
        <f t="shared" si="14"/>
        <v>0</v>
      </c>
      <c r="H964" s="232" t="s">
        <v>414</v>
      </c>
      <c r="I964" s="232"/>
      <c r="J964" s="232"/>
    </row>
    <row r="965" spans="1:10" ht="13.2" customHeight="1" x14ac:dyDescent="0.25">
      <c r="A965" s="262" t="s">
        <v>4201</v>
      </c>
      <c r="B965" s="194" t="s">
        <v>1451</v>
      </c>
      <c r="C965" s="195"/>
      <c r="D965" s="195"/>
      <c r="E965" s="236"/>
      <c r="F965" s="195"/>
      <c r="G965" s="231">
        <f t="shared" ref="G965:G1028" si="15">+C965-D965+E965+F965</f>
        <v>0</v>
      </c>
      <c r="H965" s="232" t="s">
        <v>414</v>
      </c>
      <c r="I965" s="232"/>
      <c r="J965" s="232"/>
    </row>
    <row r="966" spans="1:10" ht="13.2" customHeight="1" x14ac:dyDescent="0.25">
      <c r="A966" s="262" t="s">
        <v>4202</v>
      </c>
      <c r="B966" s="194" t="s">
        <v>1452</v>
      </c>
      <c r="C966" s="195"/>
      <c r="D966" s="195"/>
      <c r="E966" s="236"/>
      <c r="F966" s="195"/>
      <c r="G966" s="231">
        <f t="shared" si="15"/>
        <v>0</v>
      </c>
      <c r="H966" s="232" t="s">
        <v>414</v>
      </c>
      <c r="I966" s="232"/>
      <c r="J966" s="232"/>
    </row>
    <row r="967" spans="1:10" ht="13.2" customHeight="1" x14ac:dyDescent="0.25">
      <c r="A967" s="262" t="s">
        <v>4203</v>
      </c>
      <c r="B967" s="194" t="s">
        <v>1453</v>
      </c>
      <c r="C967" s="195"/>
      <c r="D967" s="195"/>
      <c r="E967" s="236"/>
      <c r="F967" s="195"/>
      <c r="G967" s="231">
        <f t="shared" si="15"/>
        <v>0</v>
      </c>
      <c r="H967" s="232" t="s">
        <v>414</v>
      </c>
      <c r="I967" s="232"/>
      <c r="J967" s="232"/>
    </row>
    <row r="968" spans="1:10" ht="13.2" customHeight="1" x14ac:dyDescent="0.25">
      <c r="A968" s="262" t="s">
        <v>4204</v>
      </c>
      <c r="B968" s="194" t="s">
        <v>1454</v>
      </c>
      <c r="C968" s="195"/>
      <c r="D968" s="195"/>
      <c r="E968" s="236"/>
      <c r="F968" s="195"/>
      <c r="G968" s="231">
        <f t="shared" si="15"/>
        <v>0</v>
      </c>
      <c r="H968" s="232" t="s">
        <v>414</v>
      </c>
      <c r="I968" s="232"/>
      <c r="J968" s="232"/>
    </row>
    <row r="969" spans="1:10" ht="13.2" customHeight="1" x14ac:dyDescent="0.25">
      <c r="A969" s="262" t="s">
        <v>4205</v>
      </c>
      <c r="B969" s="194" t="s">
        <v>1455</v>
      </c>
      <c r="C969" s="195"/>
      <c r="D969" s="195"/>
      <c r="E969" s="236"/>
      <c r="F969" s="195"/>
      <c r="G969" s="231">
        <f t="shared" si="15"/>
        <v>0</v>
      </c>
      <c r="H969" s="232" t="s">
        <v>414</v>
      </c>
      <c r="I969" s="232"/>
      <c r="J969" s="232"/>
    </row>
    <row r="970" spans="1:10" ht="13.2" customHeight="1" x14ac:dyDescent="0.25">
      <c r="A970" s="262" t="s">
        <v>4206</v>
      </c>
      <c r="B970" s="194" t="s">
        <v>1456</v>
      </c>
      <c r="C970" s="195"/>
      <c r="D970" s="195"/>
      <c r="E970" s="236"/>
      <c r="F970" s="195"/>
      <c r="G970" s="231">
        <f t="shared" si="15"/>
        <v>0</v>
      </c>
      <c r="H970" s="232" t="s">
        <v>414</v>
      </c>
      <c r="I970" s="232"/>
      <c r="J970" s="232"/>
    </row>
    <row r="971" spans="1:10" ht="13.2" customHeight="1" x14ac:dyDescent="0.25">
      <c r="A971" s="262" t="s">
        <v>4207</v>
      </c>
      <c r="B971" s="194" t="s">
        <v>1457</v>
      </c>
      <c r="C971" s="195"/>
      <c r="D971" s="195"/>
      <c r="E971" s="236"/>
      <c r="F971" s="195"/>
      <c r="G971" s="231">
        <f t="shared" si="15"/>
        <v>0</v>
      </c>
      <c r="H971" s="232" t="s">
        <v>414</v>
      </c>
      <c r="I971" s="232"/>
      <c r="J971" s="232"/>
    </row>
    <row r="972" spans="1:10" ht="13.2" customHeight="1" x14ac:dyDescent="0.25">
      <c r="A972" s="262" t="s">
        <v>4208</v>
      </c>
      <c r="B972" s="194" t="s">
        <v>1458</v>
      </c>
      <c r="C972" s="195"/>
      <c r="D972" s="195"/>
      <c r="E972" s="236"/>
      <c r="F972" s="195"/>
      <c r="G972" s="231">
        <f t="shared" si="15"/>
        <v>0</v>
      </c>
      <c r="H972" s="232" t="s">
        <v>414</v>
      </c>
      <c r="I972" s="232"/>
      <c r="J972" s="232"/>
    </row>
    <row r="973" spans="1:10" ht="13.2" customHeight="1" x14ac:dyDescent="0.25">
      <c r="A973" s="262" t="s">
        <v>4209</v>
      </c>
      <c r="B973" s="194" t="s">
        <v>1459</v>
      </c>
      <c r="C973" s="195"/>
      <c r="D973" s="195"/>
      <c r="E973" s="236"/>
      <c r="F973" s="195"/>
      <c r="G973" s="231">
        <f t="shared" si="15"/>
        <v>0</v>
      </c>
      <c r="H973" s="232" t="s">
        <v>414</v>
      </c>
      <c r="I973" s="232"/>
      <c r="J973" s="232"/>
    </row>
    <row r="974" spans="1:10" ht="13.2" customHeight="1" x14ac:dyDescent="0.25">
      <c r="A974" s="262" t="s">
        <v>4210</v>
      </c>
      <c r="B974" s="194" t="s">
        <v>1460</v>
      </c>
      <c r="C974" s="195"/>
      <c r="D974" s="195"/>
      <c r="E974" s="236"/>
      <c r="F974" s="195"/>
      <c r="G974" s="231">
        <f t="shared" si="15"/>
        <v>0</v>
      </c>
      <c r="H974" s="232" t="s">
        <v>414</v>
      </c>
      <c r="I974" s="232"/>
      <c r="J974" s="232"/>
    </row>
    <row r="975" spans="1:10" ht="13.2" customHeight="1" x14ac:dyDescent="0.25">
      <c r="A975" s="262" t="s">
        <v>4211</v>
      </c>
      <c r="B975" s="194" t="s">
        <v>1461</v>
      </c>
      <c r="C975" s="195"/>
      <c r="D975" s="195"/>
      <c r="E975" s="236"/>
      <c r="F975" s="195"/>
      <c r="G975" s="231">
        <f t="shared" si="15"/>
        <v>0</v>
      </c>
      <c r="H975" s="232" t="s">
        <v>414</v>
      </c>
      <c r="I975" s="232"/>
      <c r="J975" s="232"/>
    </row>
    <row r="976" spans="1:10" ht="13.2" customHeight="1" x14ac:dyDescent="0.25">
      <c r="A976" s="262" t="s">
        <v>4212</v>
      </c>
      <c r="B976" s="194" t="s">
        <v>1462</v>
      </c>
      <c r="C976" s="195"/>
      <c r="D976" s="195"/>
      <c r="E976" s="236"/>
      <c r="F976" s="195"/>
      <c r="G976" s="231">
        <f t="shared" si="15"/>
        <v>0</v>
      </c>
      <c r="H976" s="232" t="s">
        <v>414</v>
      </c>
      <c r="I976" s="232"/>
      <c r="J976" s="232"/>
    </row>
    <row r="977" spans="1:10" ht="13.2" customHeight="1" x14ac:dyDescent="0.25">
      <c r="A977" s="262" t="s">
        <v>4213</v>
      </c>
      <c r="B977" s="194" t="s">
        <v>1463</v>
      </c>
      <c r="C977" s="195"/>
      <c r="D977" s="195"/>
      <c r="E977" s="236"/>
      <c r="F977" s="195"/>
      <c r="G977" s="231">
        <f t="shared" si="15"/>
        <v>0</v>
      </c>
      <c r="H977" s="232" t="s">
        <v>414</v>
      </c>
      <c r="I977" s="232"/>
      <c r="J977" s="232"/>
    </row>
    <row r="978" spans="1:10" ht="13.2" customHeight="1" x14ac:dyDescent="0.25">
      <c r="A978" s="262" t="s">
        <v>4214</v>
      </c>
      <c r="B978" s="194" t="s">
        <v>1464</v>
      </c>
      <c r="C978" s="195"/>
      <c r="D978" s="195"/>
      <c r="E978" s="236"/>
      <c r="F978" s="195"/>
      <c r="G978" s="231">
        <f t="shared" si="15"/>
        <v>0</v>
      </c>
      <c r="H978" s="232" t="s">
        <v>414</v>
      </c>
      <c r="I978" s="232"/>
      <c r="J978" s="232"/>
    </row>
    <row r="979" spans="1:10" ht="13.2" customHeight="1" x14ac:dyDescent="0.25">
      <c r="A979" s="262" t="s">
        <v>4215</v>
      </c>
      <c r="B979" s="194" t="s">
        <v>1465</v>
      </c>
      <c r="C979" s="195"/>
      <c r="D979" s="195"/>
      <c r="E979" s="236"/>
      <c r="F979" s="195"/>
      <c r="G979" s="231">
        <f t="shared" si="15"/>
        <v>0</v>
      </c>
      <c r="H979" s="232" t="s">
        <v>414</v>
      </c>
      <c r="I979" s="232"/>
      <c r="J979" s="232"/>
    </row>
    <row r="980" spans="1:10" ht="13.2" customHeight="1" x14ac:dyDescent="0.25">
      <c r="A980" s="262" t="s">
        <v>4216</v>
      </c>
      <c r="B980" s="194" t="s">
        <v>1466</v>
      </c>
      <c r="C980" s="195"/>
      <c r="D980" s="195"/>
      <c r="E980" s="236"/>
      <c r="F980" s="195"/>
      <c r="G980" s="231">
        <f t="shared" si="15"/>
        <v>0</v>
      </c>
      <c r="H980" s="232" t="s">
        <v>414</v>
      </c>
      <c r="I980" s="232"/>
      <c r="J980" s="232"/>
    </row>
    <row r="981" spans="1:10" ht="13.2" customHeight="1" x14ac:dyDescent="0.25">
      <c r="A981" s="262" t="s">
        <v>4217</v>
      </c>
      <c r="B981" s="194" t="s">
        <v>1467</v>
      </c>
      <c r="C981" s="195"/>
      <c r="D981" s="195"/>
      <c r="E981" s="236"/>
      <c r="F981" s="195"/>
      <c r="G981" s="231">
        <f t="shared" si="15"/>
        <v>0</v>
      </c>
      <c r="H981" s="232" t="s">
        <v>414</v>
      </c>
      <c r="I981" s="232"/>
      <c r="J981" s="232"/>
    </row>
    <row r="982" spans="1:10" ht="13.2" customHeight="1" x14ac:dyDescent="0.25">
      <c r="A982" s="262" t="s">
        <v>4218</v>
      </c>
      <c r="B982" s="194" t="s">
        <v>1468</v>
      </c>
      <c r="C982" s="195"/>
      <c r="D982" s="195"/>
      <c r="E982" s="236"/>
      <c r="F982" s="195"/>
      <c r="G982" s="231">
        <f t="shared" si="15"/>
        <v>0</v>
      </c>
      <c r="H982" s="232" t="s">
        <v>414</v>
      </c>
      <c r="I982" s="232"/>
      <c r="J982" s="232"/>
    </row>
    <row r="983" spans="1:10" ht="13.2" customHeight="1" x14ac:dyDescent="0.25">
      <c r="A983" s="262" t="s">
        <v>4219</v>
      </c>
      <c r="B983" s="194" t="s">
        <v>1469</v>
      </c>
      <c r="C983" s="195"/>
      <c r="D983" s="195"/>
      <c r="E983" s="236"/>
      <c r="F983" s="195"/>
      <c r="G983" s="231">
        <f t="shared" si="15"/>
        <v>0</v>
      </c>
      <c r="H983" s="232" t="s">
        <v>414</v>
      </c>
      <c r="I983" s="232"/>
      <c r="J983" s="232"/>
    </row>
    <row r="984" spans="1:10" ht="13.2" customHeight="1" x14ac:dyDescent="0.25">
      <c r="A984" s="262" t="s">
        <v>4220</v>
      </c>
      <c r="B984" s="194" t="s">
        <v>1470</v>
      </c>
      <c r="C984" s="195"/>
      <c r="D984" s="195"/>
      <c r="E984" s="236"/>
      <c r="F984" s="195"/>
      <c r="G984" s="231">
        <f t="shared" si="15"/>
        <v>0</v>
      </c>
      <c r="H984" s="232" t="s">
        <v>414</v>
      </c>
      <c r="I984" s="232"/>
      <c r="J984" s="232"/>
    </row>
    <row r="985" spans="1:10" ht="13.2" customHeight="1" x14ac:dyDescent="0.25">
      <c r="A985" s="262" t="s">
        <v>4221</v>
      </c>
      <c r="B985" s="194" t="s">
        <v>1471</v>
      </c>
      <c r="C985" s="195"/>
      <c r="D985" s="195"/>
      <c r="E985" s="236"/>
      <c r="F985" s="195"/>
      <c r="G985" s="231">
        <f t="shared" si="15"/>
        <v>0</v>
      </c>
      <c r="H985" s="232" t="s">
        <v>414</v>
      </c>
      <c r="I985" s="232"/>
      <c r="J985" s="232"/>
    </row>
    <row r="986" spans="1:10" ht="13.2" customHeight="1" x14ac:dyDescent="0.25">
      <c r="A986" s="262" t="s">
        <v>4222</v>
      </c>
      <c r="B986" s="194" t="s">
        <v>1472</v>
      </c>
      <c r="C986" s="195"/>
      <c r="D986" s="195"/>
      <c r="E986" s="236"/>
      <c r="F986" s="195"/>
      <c r="G986" s="231">
        <f t="shared" si="15"/>
        <v>0</v>
      </c>
      <c r="H986" s="232" t="s">
        <v>414</v>
      </c>
      <c r="I986" s="232"/>
      <c r="J986" s="232"/>
    </row>
    <row r="987" spans="1:10" ht="13.2" customHeight="1" x14ac:dyDescent="0.25">
      <c r="A987" s="262" t="s">
        <v>4223</v>
      </c>
      <c r="B987" s="194" t="s">
        <v>1473</v>
      </c>
      <c r="C987" s="195"/>
      <c r="D987" s="195"/>
      <c r="E987" s="236"/>
      <c r="F987" s="195"/>
      <c r="G987" s="231">
        <f t="shared" si="15"/>
        <v>0</v>
      </c>
      <c r="H987" s="232" t="s">
        <v>414</v>
      </c>
      <c r="I987" s="232"/>
      <c r="J987" s="232"/>
    </row>
    <row r="988" spans="1:10" ht="13.2" customHeight="1" x14ac:dyDescent="0.25">
      <c r="A988" s="262" t="s">
        <v>4224</v>
      </c>
      <c r="B988" s="194" t="s">
        <v>1474</v>
      </c>
      <c r="C988" s="195"/>
      <c r="D988" s="195"/>
      <c r="E988" s="236"/>
      <c r="F988" s="195"/>
      <c r="G988" s="231">
        <f t="shared" si="15"/>
        <v>0</v>
      </c>
      <c r="H988" s="232" t="s">
        <v>414</v>
      </c>
      <c r="I988" s="232"/>
      <c r="J988" s="232"/>
    </row>
    <row r="989" spans="1:10" ht="13.2" customHeight="1" x14ac:dyDescent="0.25">
      <c r="A989" s="262" t="s">
        <v>4225</v>
      </c>
      <c r="B989" s="194" t="s">
        <v>1475</v>
      </c>
      <c r="C989" s="195"/>
      <c r="D989" s="195"/>
      <c r="E989" s="236"/>
      <c r="F989" s="195"/>
      <c r="G989" s="231">
        <f t="shared" si="15"/>
        <v>0</v>
      </c>
      <c r="H989" s="232" t="s">
        <v>414</v>
      </c>
      <c r="I989" s="232"/>
      <c r="J989" s="232"/>
    </row>
    <row r="990" spans="1:10" ht="13.2" customHeight="1" x14ac:dyDescent="0.25">
      <c r="A990" s="262" t="s">
        <v>4226</v>
      </c>
      <c r="B990" s="194" t="s">
        <v>1476</v>
      </c>
      <c r="C990" s="195"/>
      <c r="D990" s="195"/>
      <c r="E990" s="236"/>
      <c r="F990" s="195"/>
      <c r="G990" s="231">
        <f t="shared" si="15"/>
        <v>0</v>
      </c>
      <c r="H990" s="232" t="s">
        <v>414</v>
      </c>
      <c r="I990" s="232"/>
      <c r="J990" s="232"/>
    </row>
    <row r="991" spans="1:10" ht="13.2" customHeight="1" x14ac:dyDescent="0.25">
      <c r="A991" s="262" t="s">
        <v>4227</v>
      </c>
      <c r="B991" s="194" t="s">
        <v>1477</v>
      </c>
      <c r="C991" s="195"/>
      <c r="D991" s="195"/>
      <c r="E991" s="236"/>
      <c r="F991" s="195"/>
      <c r="G991" s="231">
        <f t="shared" si="15"/>
        <v>0</v>
      </c>
      <c r="H991" s="232" t="s">
        <v>414</v>
      </c>
      <c r="I991" s="232"/>
      <c r="J991" s="232"/>
    </row>
    <row r="992" spans="1:10" ht="13.2" customHeight="1" x14ac:dyDescent="0.25">
      <c r="A992" s="262" t="s">
        <v>4228</v>
      </c>
      <c r="B992" s="194" t="s">
        <v>1478</v>
      </c>
      <c r="C992" s="195"/>
      <c r="D992" s="195"/>
      <c r="E992" s="236"/>
      <c r="F992" s="195"/>
      <c r="G992" s="231">
        <f t="shared" si="15"/>
        <v>0</v>
      </c>
      <c r="H992" s="232" t="s">
        <v>414</v>
      </c>
      <c r="I992" s="232"/>
      <c r="J992" s="232"/>
    </row>
    <row r="993" spans="1:10" ht="13.2" customHeight="1" x14ac:dyDescent="0.25">
      <c r="A993" s="262" t="s">
        <v>4229</v>
      </c>
      <c r="B993" s="194" t="s">
        <v>1479</v>
      </c>
      <c r="C993" s="195"/>
      <c r="D993" s="195"/>
      <c r="E993" s="236"/>
      <c r="F993" s="195"/>
      <c r="G993" s="231">
        <f t="shared" si="15"/>
        <v>0</v>
      </c>
      <c r="H993" s="232" t="s">
        <v>414</v>
      </c>
      <c r="I993" s="232"/>
      <c r="J993" s="232"/>
    </row>
    <row r="994" spans="1:10" ht="13.2" customHeight="1" x14ac:dyDescent="0.25">
      <c r="A994" s="262" t="s">
        <v>4230</v>
      </c>
      <c r="B994" s="194" t="s">
        <v>1480</v>
      </c>
      <c r="C994" s="195"/>
      <c r="D994" s="195"/>
      <c r="E994" s="236"/>
      <c r="F994" s="195"/>
      <c r="G994" s="231">
        <f t="shared" si="15"/>
        <v>0</v>
      </c>
      <c r="H994" s="232" t="s">
        <v>414</v>
      </c>
      <c r="I994" s="232"/>
      <c r="J994" s="232"/>
    </row>
    <row r="995" spans="1:10" ht="13.2" customHeight="1" x14ac:dyDescent="0.25">
      <c r="A995" s="262" t="s">
        <v>4231</v>
      </c>
      <c r="B995" s="194" t="s">
        <v>1481</v>
      </c>
      <c r="C995" s="195"/>
      <c r="D995" s="195"/>
      <c r="E995" s="236"/>
      <c r="F995" s="195"/>
      <c r="G995" s="231">
        <f t="shared" si="15"/>
        <v>0</v>
      </c>
      <c r="H995" s="232" t="s">
        <v>414</v>
      </c>
      <c r="I995" s="232"/>
      <c r="J995" s="232"/>
    </row>
    <row r="996" spans="1:10" ht="13.2" customHeight="1" x14ac:dyDescent="0.25">
      <c r="A996" s="262" t="s">
        <v>4232</v>
      </c>
      <c r="B996" s="194" t="s">
        <v>1482</v>
      </c>
      <c r="C996" s="195"/>
      <c r="D996" s="195"/>
      <c r="E996" s="236"/>
      <c r="F996" s="195"/>
      <c r="G996" s="231">
        <f t="shared" si="15"/>
        <v>0</v>
      </c>
      <c r="H996" s="232" t="s">
        <v>414</v>
      </c>
      <c r="I996" s="232"/>
      <c r="J996" s="232"/>
    </row>
    <row r="997" spans="1:10" ht="13.2" customHeight="1" x14ac:dyDescent="0.25">
      <c r="A997" s="262" t="s">
        <v>4233</v>
      </c>
      <c r="B997" s="194" t="s">
        <v>1483</v>
      </c>
      <c r="C997" s="195"/>
      <c r="D997" s="195"/>
      <c r="E997" s="236"/>
      <c r="F997" s="195"/>
      <c r="G997" s="231">
        <f t="shared" si="15"/>
        <v>0</v>
      </c>
      <c r="H997" s="232" t="s">
        <v>414</v>
      </c>
      <c r="I997" s="232"/>
      <c r="J997" s="232"/>
    </row>
    <row r="998" spans="1:10" ht="13.2" customHeight="1" x14ac:dyDescent="0.25">
      <c r="A998" s="262" t="s">
        <v>4234</v>
      </c>
      <c r="B998" s="194" t="s">
        <v>1484</v>
      </c>
      <c r="C998" s="195"/>
      <c r="D998" s="195"/>
      <c r="E998" s="236"/>
      <c r="F998" s="195"/>
      <c r="G998" s="231">
        <f t="shared" si="15"/>
        <v>0</v>
      </c>
      <c r="H998" s="232" t="s">
        <v>414</v>
      </c>
      <c r="I998" s="232"/>
      <c r="J998" s="232"/>
    </row>
    <row r="999" spans="1:10" ht="13.2" customHeight="1" x14ac:dyDescent="0.25">
      <c r="A999" s="262" t="s">
        <v>4235</v>
      </c>
      <c r="B999" s="194" t="s">
        <v>1485</v>
      </c>
      <c r="C999" s="195"/>
      <c r="D999" s="195"/>
      <c r="E999" s="236"/>
      <c r="F999" s="195"/>
      <c r="G999" s="231">
        <f t="shared" si="15"/>
        <v>0</v>
      </c>
      <c r="H999" s="232" t="s">
        <v>414</v>
      </c>
      <c r="I999" s="232"/>
      <c r="J999" s="232"/>
    </row>
    <row r="1000" spans="1:10" ht="13.2" customHeight="1" x14ac:dyDescent="0.25">
      <c r="A1000" s="262" t="s">
        <v>4236</v>
      </c>
      <c r="B1000" s="194" t="s">
        <v>1486</v>
      </c>
      <c r="C1000" s="195"/>
      <c r="D1000" s="195"/>
      <c r="E1000" s="236"/>
      <c r="F1000" s="195"/>
      <c r="G1000" s="231">
        <f t="shared" si="15"/>
        <v>0</v>
      </c>
      <c r="H1000" s="232" t="s">
        <v>414</v>
      </c>
      <c r="I1000" s="232"/>
      <c r="J1000" s="232"/>
    </row>
    <row r="1001" spans="1:10" ht="13.2" customHeight="1" x14ac:dyDescent="0.25">
      <c r="A1001" s="262" t="s">
        <v>4237</v>
      </c>
      <c r="B1001" s="194" t="s">
        <v>1487</v>
      </c>
      <c r="C1001" s="195"/>
      <c r="D1001" s="195"/>
      <c r="E1001" s="236"/>
      <c r="F1001" s="195"/>
      <c r="G1001" s="231">
        <f t="shared" si="15"/>
        <v>0</v>
      </c>
      <c r="H1001" s="232" t="s">
        <v>414</v>
      </c>
      <c r="I1001" s="232"/>
      <c r="J1001" s="232"/>
    </row>
    <row r="1002" spans="1:10" ht="13.2" customHeight="1" x14ac:dyDescent="0.25">
      <c r="A1002" s="262" t="s">
        <v>4238</v>
      </c>
      <c r="B1002" s="194" t="s">
        <v>1488</v>
      </c>
      <c r="C1002" s="195"/>
      <c r="D1002" s="195"/>
      <c r="E1002" s="236"/>
      <c r="F1002" s="195"/>
      <c r="G1002" s="231">
        <f t="shared" si="15"/>
        <v>0</v>
      </c>
      <c r="H1002" s="232" t="s">
        <v>414</v>
      </c>
      <c r="I1002" s="232"/>
      <c r="J1002" s="232"/>
    </row>
    <row r="1003" spans="1:10" ht="13.2" customHeight="1" x14ac:dyDescent="0.25">
      <c r="A1003" s="262" t="s">
        <v>4239</v>
      </c>
      <c r="B1003" s="194" t="s">
        <v>1489</v>
      </c>
      <c r="C1003" s="195"/>
      <c r="D1003" s="195"/>
      <c r="E1003" s="236"/>
      <c r="F1003" s="195"/>
      <c r="G1003" s="231">
        <f t="shared" si="15"/>
        <v>0</v>
      </c>
      <c r="H1003" s="232" t="s">
        <v>414</v>
      </c>
      <c r="I1003" s="232"/>
      <c r="J1003" s="232"/>
    </row>
    <row r="1004" spans="1:10" ht="13.2" customHeight="1" x14ac:dyDescent="0.25">
      <c r="A1004" s="262" t="s">
        <v>4240</v>
      </c>
      <c r="B1004" s="194" t="s">
        <v>1490</v>
      </c>
      <c r="C1004" s="195"/>
      <c r="D1004" s="195"/>
      <c r="E1004" s="236"/>
      <c r="F1004" s="195"/>
      <c r="G1004" s="231">
        <f t="shared" si="15"/>
        <v>0</v>
      </c>
      <c r="H1004" s="232" t="s">
        <v>414</v>
      </c>
      <c r="I1004" s="232"/>
      <c r="J1004" s="232"/>
    </row>
    <row r="1005" spans="1:10" ht="13.2" customHeight="1" x14ac:dyDescent="0.25">
      <c r="A1005" s="262" t="s">
        <v>4241</v>
      </c>
      <c r="B1005" s="194" t="s">
        <v>1491</v>
      </c>
      <c r="C1005" s="195"/>
      <c r="D1005" s="195"/>
      <c r="E1005" s="236"/>
      <c r="F1005" s="195"/>
      <c r="G1005" s="231">
        <f t="shared" si="15"/>
        <v>0</v>
      </c>
      <c r="H1005" s="232" t="s">
        <v>414</v>
      </c>
      <c r="I1005" s="232"/>
      <c r="J1005" s="232"/>
    </row>
    <row r="1006" spans="1:10" ht="13.2" customHeight="1" x14ac:dyDescent="0.25">
      <c r="A1006" s="262" t="s">
        <v>4242</v>
      </c>
      <c r="B1006" s="194" t="s">
        <v>1492</v>
      </c>
      <c r="C1006" s="195"/>
      <c r="D1006" s="195"/>
      <c r="E1006" s="236"/>
      <c r="F1006" s="195"/>
      <c r="G1006" s="231">
        <f t="shared" si="15"/>
        <v>0</v>
      </c>
      <c r="H1006" s="232" t="s">
        <v>414</v>
      </c>
      <c r="I1006" s="232"/>
      <c r="J1006" s="232"/>
    </row>
    <row r="1007" spans="1:10" ht="13.2" customHeight="1" x14ac:dyDescent="0.25">
      <c r="A1007" s="262" t="s">
        <v>4243</v>
      </c>
      <c r="B1007" s="194" t="s">
        <v>1493</v>
      </c>
      <c r="C1007" s="195"/>
      <c r="D1007" s="195"/>
      <c r="E1007" s="236"/>
      <c r="F1007" s="195"/>
      <c r="G1007" s="231">
        <f t="shared" si="15"/>
        <v>0</v>
      </c>
      <c r="H1007" s="232" t="s">
        <v>414</v>
      </c>
      <c r="I1007" s="232"/>
      <c r="J1007" s="232"/>
    </row>
    <row r="1008" spans="1:10" ht="13.2" customHeight="1" x14ac:dyDescent="0.25">
      <c r="A1008" s="262" t="s">
        <v>4244</v>
      </c>
      <c r="B1008" s="194" t="s">
        <v>1494</v>
      </c>
      <c r="C1008" s="195"/>
      <c r="D1008" s="195"/>
      <c r="E1008" s="236"/>
      <c r="F1008" s="195"/>
      <c r="G1008" s="231">
        <f t="shared" si="15"/>
        <v>0</v>
      </c>
      <c r="H1008" s="232" t="s">
        <v>414</v>
      </c>
      <c r="I1008" s="232"/>
      <c r="J1008" s="232"/>
    </row>
    <row r="1009" spans="1:10" ht="13.2" customHeight="1" x14ac:dyDescent="0.25">
      <c r="A1009" s="262" t="s">
        <v>4245</v>
      </c>
      <c r="B1009" s="194" t="s">
        <v>1495</v>
      </c>
      <c r="C1009" s="195"/>
      <c r="D1009" s="195"/>
      <c r="E1009" s="236"/>
      <c r="F1009" s="195"/>
      <c r="G1009" s="231">
        <f t="shared" si="15"/>
        <v>0</v>
      </c>
      <c r="H1009" s="232" t="s">
        <v>414</v>
      </c>
      <c r="I1009" s="232"/>
      <c r="J1009" s="232"/>
    </row>
    <row r="1010" spans="1:10" ht="13.2" customHeight="1" x14ac:dyDescent="0.25">
      <c r="A1010" s="262" t="s">
        <v>4246</v>
      </c>
      <c r="B1010" s="194" t="s">
        <v>1496</v>
      </c>
      <c r="C1010" s="195"/>
      <c r="D1010" s="195"/>
      <c r="E1010" s="236"/>
      <c r="F1010" s="195"/>
      <c r="G1010" s="231">
        <f t="shared" si="15"/>
        <v>0</v>
      </c>
      <c r="H1010" s="232" t="s">
        <v>414</v>
      </c>
      <c r="I1010" s="232"/>
      <c r="J1010" s="232"/>
    </row>
    <row r="1011" spans="1:10" ht="13.2" customHeight="1" x14ac:dyDescent="0.25">
      <c r="A1011" s="262" t="s">
        <v>4247</v>
      </c>
      <c r="B1011" s="194" t="s">
        <v>1497</v>
      </c>
      <c r="C1011" s="195"/>
      <c r="D1011" s="195"/>
      <c r="E1011" s="236"/>
      <c r="F1011" s="195"/>
      <c r="G1011" s="231">
        <f t="shared" si="15"/>
        <v>0</v>
      </c>
      <c r="H1011" s="232" t="s">
        <v>414</v>
      </c>
      <c r="I1011" s="232"/>
      <c r="J1011" s="232"/>
    </row>
    <row r="1012" spans="1:10" ht="13.2" customHeight="1" x14ac:dyDescent="0.25">
      <c r="A1012" s="262" t="s">
        <v>4248</v>
      </c>
      <c r="B1012" s="194" t="s">
        <v>1498</v>
      </c>
      <c r="C1012" s="195"/>
      <c r="D1012" s="195"/>
      <c r="E1012" s="236"/>
      <c r="F1012" s="195"/>
      <c r="G1012" s="231">
        <f t="shared" si="15"/>
        <v>0</v>
      </c>
      <c r="H1012" s="232" t="s">
        <v>414</v>
      </c>
      <c r="I1012" s="232"/>
      <c r="J1012" s="232"/>
    </row>
    <row r="1013" spans="1:10" ht="13.2" customHeight="1" x14ac:dyDescent="0.25">
      <c r="A1013" s="262" t="s">
        <v>4249</v>
      </c>
      <c r="B1013" s="194" t="s">
        <v>1499</v>
      </c>
      <c r="C1013" s="195"/>
      <c r="D1013" s="195"/>
      <c r="E1013" s="236"/>
      <c r="F1013" s="195"/>
      <c r="G1013" s="231">
        <f t="shared" si="15"/>
        <v>0</v>
      </c>
      <c r="H1013" s="232" t="s">
        <v>414</v>
      </c>
      <c r="I1013" s="232"/>
      <c r="J1013" s="232"/>
    </row>
    <row r="1014" spans="1:10" ht="13.2" customHeight="1" x14ac:dyDescent="0.25">
      <c r="A1014" s="262" t="s">
        <v>4250</v>
      </c>
      <c r="B1014" s="194" t="s">
        <v>1500</v>
      </c>
      <c r="C1014" s="195"/>
      <c r="D1014" s="195"/>
      <c r="E1014" s="236"/>
      <c r="F1014" s="195"/>
      <c r="G1014" s="231">
        <f t="shared" si="15"/>
        <v>0</v>
      </c>
      <c r="H1014" s="232" t="s">
        <v>414</v>
      </c>
      <c r="I1014" s="232"/>
      <c r="J1014" s="232"/>
    </row>
    <row r="1015" spans="1:10" ht="13.2" customHeight="1" x14ac:dyDescent="0.25">
      <c r="A1015" s="262" t="s">
        <v>4251</v>
      </c>
      <c r="B1015" s="194" t="s">
        <v>1501</v>
      </c>
      <c r="C1015" s="195"/>
      <c r="D1015" s="195"/>
      <c r="E1015" s="236"/>
      <c r="F1015" s="195"/>
      <c r="G1015" s="231">
        <f t="shared" si="15"/>
        <v>0</v>
      </c>
      <c r="H1015" s="232" t="s">
        <v>414</v>
      </c>
      <c r="I1015" s="232"/>
      <c r="J1015" s="232"/>
    </row>
    <row r="1016" spans="1:10" ht="13.2" customHeight="1" x14ac:dyDescent="0.25">
      <c r="A1016" s="262" t="s">
        <v>4252</v>
      </c>
      <c r="B1016" s="194" t="s">
        <v>1502</v>
      </c>
      <c r="C1016" s="195"/>
      <c r="D1016" s="195"/>
      <c r="E1016" s="236"/>
      <c r="F1016" s="195"/>
      <c r="G1016" s="231">
        <f t="shared" si="15"/>
        <v>0</v>
      </c>
      <c r="H1016" s="232" t="s">
        <v>414</v>
      </c>
      <c r="I1016" s="232"/>
      <c r="J1016" s="232"/>
    </row>
    <row r="1017" spans="1:10" ht="13.2" customHeight="1" x14ac:dyDescent="0.25">
      <c r="A1017" s="262" t="s">
        <v>4253</v>
      </c>
      <c r="B1017" s="194" t="s">
        <v>1503</v>
      </c>
      <c r="C1017" s="195"/>
      <c r="D1017" s="195"/>
      <c r="E1017" s="236"/>
      <c r="F1017" s="195"/>
      <c r="G1017" s="231">
        <f t="shared" si="15"/>
        <v>0</v>
      </c>
      <c r="H1017" s="232" t="s">
        <v>414</v>
      </c>
      <c r="I1017" s="232"/>
      <c r="J1017" s="232"/>
    </row>
    <row r="1018" spans="1:10" ht="13.2" customHeight="1" x14ac:dyDescent="0.25">
      <c r="A1018" s="262" t="s">
        <v>4254</v>
      </c>
      <c r="B1018" s="194" t="s">
        <v>1504</v>
      </c>
      <c r="C1018" s="195"/>
      <c r="D1018" s="195"/>
      <c r="E1018" s="236"/>
      <c r="F1018" s="195"/>
      <c r="G1018" s="231">
        <f t="shared" si="15"/>
        <v>0</v>
      </c>
      <c r="H1018" s="232" t="s">
        <v>414</v>
      </c>
      <c r="I1018" s="232"/>
      <c r="J1018" s="232"/>
    </row>
    <row r="1019" spans="1:10" ht="13.2" customHeight="1" x14ac:dyDescent="0.25">
      <c r="A1019" s="262" t="s">
        <v>4255</v>
      </c>
      <c r="B1019" s="194" t="s">
        <v>1505</v>
      </c>
      <c r="C1019" s="195"/>
      <c r="D1019" s="195"/>
      <c r="E1019" s="236"/>
      <c r="F1019" s="195"/>
      <c r="G1019" s="231">
        <f t="shared" si="15"/>
        <v>0</v>
      </c>
      <c r="H1019" s="232" t="s">
        <v>414</v>
      </c>
      <c r="I1019" s="232"/>
      <c r="J1019" s="232"/>
    </row>
    <row r="1020" spans="1:10" ht="13.2" customHeight="1" x14ac:dyDescent="0.25">
      <c r="A1020" s="263" t="s">
        <v>5785</v>
      </c>
      <c r="B1020" s="194" t="s">
        <v>5784</v>
      </c>
      <c r="C1020" s="236">
        <v>0</v>
      </c>
      <c r="D1020" s="195"/>
      <c r="E1020" s="236"/>
      <c r="F1020" s="195"/>
      <c r="G1020" s="231">
        <f t="shared" si="15"/>
        <v>0</v>
      </c>
      <c r="H1020" s="232" t="s">
        <v>414</v>
      </c>
      <c r="I1020" s="232"/>
      <c r="J1020" s="232"/>
    </row>
    <row r="1021" spans="1:10" ht="13.2" customHeight="1" x14ac:dyDescent="0.25">
      <c r="A1021" s="263" t="s">
        <v>5787</v>
      </c>
      <c r="B1021" s="194" t="s">
        <v>5786</v>
      </c>
      <c r="C1021" s="236">
        <v>0</v>
      </c>
      <c r="D1021" s="195"/>
      <c r="E1021" s="236"/>
      <c r="F1021" s="195"/>
      <c r="G1021" s="231">
        <f t="shared" si="15"/>
        <v>0</v>
      </c>
      <c r="H1021" s="232" t="s">
        <v>414</v>
      </c>
      <c r="I1021" s="232"/>
      <c r="J1021" s="232"/>
    </row>
    <row r="1022" spans="1:10" ht="13.2" customHeight="1" x14ac:dyDescent="0.25">
      <c r="A1022" s="263" t="s">
        <v>5789</v>
      </c>
      <c r="B1022" s="194" t="s">
        <v>5788</v>
      </c>
      <c r="C1022" s="236">
        <v>0</v>
      </c>
      <c r="D1022" s="195"/>
      <c r="E1022" s="236"/>
      <c r="F1022" s="195"/>
      <c r="G1022" s="231">
        <f t="shared" si="15"/>
        <v>0</v>
      </c>
      <c r="H1022" s="232" t="s">
        <v>414</v>
      </c>
      <c r="I1022" s="232"/>
      <c r="J1022" s="232"/>
    </row>
    <row r="1023" spans="1:10" ht="13.2" customHeight="1" x14ac:dyDescent="0.25">
      <c r="A1023" s="262" t="s">
        <v>4256</v>
      </c>
      <c r="B1023" s="194" t="s">
        <v>1506</v>
      </c>
      <c r="C1023" s="195"/>
      <c r="D1023" s="195"/>
      <c r="E1023" s="236"/>
      <c r="F1023" s="195"/>
      <c r="G1023" s="231">
        <f t="shared" si="15"/>
        <v>0</v>
      </c>
      <c r="H1023" s="232" t="s">
        <v>414</v>
      </c>
      <c r="I1023" s="232"/>
      <c r="J1023" s="232"/>
    </row>
    <row r="1024" spans="1:10" ht="13.2" customHeight="1" x14ac:dyDescent="0.25">
      <c r="A1024" s="262" t="s">
        <v>4257</v>
      </c>
      <c r="B1024" s="194" t="s">
        <v>1509</v>
      </c>
      <c r="C1024" s="195"/>
      <c r="D1024" s="195"/>
      <c r="E1024" s="236"/>
      <c r="F1024" s="195"/>
      <c r="G1024" s="231">
        <f t="shared" si="15"/>
        <v>0</v>
      </c>
      <c r="H1024" s="232" t="s">
        <v>414</v>
      </c>
      <c r="I1024" s="232" t="s">
        <v>179</v>
      </c>
      <c r="J1024" s="232" t="s">
        <v>180</v>
      </c>
    </row>
    <row r="1025" spans="1:10" ht="13.2" customHeight="1" x14ac:dyDescent="0.25">
      <c r="A1025" s="262" t="s">
        <v>4258</v>
      </c>
      <c r="B1025" s="194" t="s">
        <v>1510</v>
      </c>
      <c r="C1025" s="195"/>
      <c r="D1025" s="195"/>
      <c r="E1025" s="236"/>
      <c r="F1025" s="195"/>
      <c r="G1025" s="231">
        <f t="shared" si="15"/>
        <v>0</v>
      </c>
      <c r="H1025" s="232" t="s">
        <v>414</v>
      </c>
      <c r="I1025" s="232" t="s">
        <v>179</v>
      </c>
      <c r="J1025" s="232" t="s">
        <v>180</v>
      </c>
    </row>
    <row r="1026" spans="1:10" ht="13.2" customHeight="1" x14ac:dyDescent="0.25">
      <c r="A1026" s="262" t="s">
        <v>4259</v>
      </c>
      <c r="B1026" s="194" t="s">
        <v>1511</v>
      </c>
      <c r="C1026" s="195"/>
      <c r="D1026" s="195"/>
      <c r="E1026" s="236"/>
      <c r="F1026" s="195"/>
      <c r="G1026" s="231">
        <f t="shared" si="15"/>
        <v>0</v>
      </c>
      <c r="H1026" s="232" t="s">
        <v>414</v>
      </c>
      <c r="I1026" s="232" t="s">
        <v>179</v>
      </c>
      <c r="J1026" s="232" t="s">
        <v>180</v>
      </c>
    </row>
    <row r="1027" spans="1:10" ht="13.2" customHeight="1" x14ac:dyDescent="0.25">
      <c r="A1027" s="262" t="s">
        <v>4260</v>
      </c>
      <c r="B1027" s="194" t="s">
        <v>1512</v>
      </c>
      <c r="C1027" s="195"/>
      <c r="D1027" s="195"/>
      <c r="E1027" s="236"/>
      <c r="F1027" s="195"/>
      <c r="G1027" s="231">
        <f t="shared" si="15"/>
        <v>0</v>
      </c>
      <c r="H1027" s="232" t="s">
        <v>414</v>
      </c>
      <c r="I1027" s="232" t="s">
        <v>179</v>
      </c>
      <c r="J1027" s="232" t="s">
        <v>180</v>
      </c>
    </row>
    <row r="1028" spans="1:10" ht="13.2" customHeight="1" x14ac:dyDescent="0.25">
      <c r="A1028" s="262" t="s">
        <v>4261</v>
      </c>
      <c r="B1028" s="194" t="s">
        <v>1513</v>
      </c>
      <c r="C1028" s="195"/>
      <c r="D1028" s="195"/>
      <c r="E1028" s="236"/>
      <c r="F1028" s="195"/>
      <c r="G1028" s="231">
        <f t="shared" si="15"/>
        <v>0</v>
      </c>
      <c r="H1028" s="232" t="s">
        <v>414</v>
      </c>
      <c r="I1028" s="232" t="s">
        <v>179</v>
      </c>
      <c r="J1028" s="232" t="s">
        <v>180</v>
      </c>
    </row>
    <row r="1029" spans="1:10" ht="13.2" customHeight="1" x14ac:dyDescent="0.25">
      <c r="A1029" s="262" t="s">
        <v>4262</v>
      </c>
      <c r="B1029" s="194" t="s">
        <v>1514</v>
      </c>
      <c r="C1029" s="195"/>
      <c r="D1029" s="195"/>
      <c r="E1029" s="236"/>
      <c r="F1029" s="195"/>
      <c r="G1029" s="231">
        <f t="shared" ref="G1029:G1085" si="16">+C1029-D1029+E1029+F1029</f>
        <v>0</v>
      </c>
      <c r="H1029" s="232" t="s">
        <v>414</v>
      </c>
      <c r="I1029" s="232" t="s">
        <v>179</v>
      </c>
      <c r="J1029" s="232" t="s">
        <v>180</v>
      </c>
    </row>
    <row r="1030" spans="1:10" ht="13.2" customHeight="1" x14ac:dyDescent="0.25">
      <c r="A1030" s="262" t="s">
        <v>4263</v>
      </c>
      <c r="B1030" s="194" t="s">
        <v>1517</v>
      </c>
      <c r="C1030" s="195"/>
      <c r="D1030" s="195"/>
      <c r="E1030" s="236"/>
      <c r="F1030" s="195"/>
      <c r="G1030" s="231">
        <f t="shared" si="16"/>
        <v>0</v>
      </c>
      <c r="H1030" s="232" t="s">
        <v>414</v>
      </c>
      <c r="I1030" s="232" t="s">
        <v>179</v>
      </c>
      <c r="J1030" s="232" t="s">
        <v>180</v>
      </c>
    </row>
    <row r="1031" spans="1:10" ht="13.2" customHeight="1" x14ac:dyDescent="0.25">
      <c r="A1031" s="262" t="s">
        <v>4264</v>
      </c>
      <c r="B1031" s="194" t="s">
        <v>1518</v>
      </c>
      <c r="C1031" s="195"/>
      <c r="D1031" s="195"/>
      <c r="E1031" s="236"/>
      <c r="F1031" s="195"/>
      <c r="G1031" s="231">
        <f t="shared" si="16"/>
        <v>0</v>
      </c>
      <c r="H1031" s="232" t="s">
        <v>414</v>
      </c>
      <c r="I1031" s="232" t="s">
        <v>179</v>
      </c>
      <c r="J1031" s="232" t="s">
        <v>180</v>
      </c>
    </row>
    <row r="1032" spans="1:10" ht="13.2" customHeight="1" x14ac:dyDescent="0.25">
      <c r="A1032" s="262" t="s">
        <v>4265</v>
      </c>
      <c r="B1032" s="194" t="s">
        <v>1519</v>
      </c>
      <c r="C1032" s="195"/>
      <c r="D1032" s="195"/>
      <c r="E1032" s="236"/>
      <c r="F1032" s="195"/>
      <c r="G1032" s="231">
        <f t="shared" si="16"/>
        <v>0</v>
      </c>
      <c r="H1032" s="232" t="s">
        <v>414</v>
      </c>
      <c r="I1032" s="232" t="s">
        <v>179</v>
      </c>
      <c r="J1032" s="232" t="s">
        <v>180</v>
      </c>
    </row>
    <row r="1033" spans="1:10" ht="13.2" customHeight="1" x14ac:dyDescent="0.25">
      <c r="A1033" s="262" t="s">
        <v>4266</v>
      </c>
      <c r="B1033" s="194" t="s">
        <v>1520</v>
      </c>
      <c r="C1033" s="195"/>
      <c r="D1033" s="195"/>
      <c r="E1033" s="236"/>
      <c r="F1033" s="195"/>
      <c r="G1033" s="231">
        <f t="shared" si="16"/>
        <v>0</v>
      </c>
      <c r="H1033" s="232" t="s">
        <v>414</v>
      </c>
      <c r="I1033" s="232" t="s">
        <v>179</v>
      </c>
      <c r="J1033" s="232" t="s">
        <v>180</v>
      </c>
    </row>
    <row r="1034" spans="1:10" ht="13.2" customHeight="1" x14ac:dyDescent="0.25">
      <c r="A1034" s="262" t="s">
        <v>4267</v>
      </c>
      <c r="B1034" s="194" t="s">
        <v>1521</v>
      </c>
      <c r="C1034" s="195"/>
      <c r="D1034" s="195"/>
      <c r="E1034" s="236"/>
      <c r="F1034" s="195"/>
      <c r="G1034" s="231">
        <f t="shared" si="16"/>
        <v>0</v>
      </c>
      <c r="H1034" s="232" t="s">
        <v>414</v>
      </c>
      <c r="I1034" s="232" t="s">
        <v>179</v>
      </c>
      <c r="J1034" s="232" t="s">
        <v>180</v>
      </c>
    </row>
    <row r="1035" spans="1:10" ht="13.2" customHeight="1" x14ac:dyDescent="0.25">
      <c r="A1035" s="262" t="s">
        <v>4268</v>
      </c>
      <c r="B1035" s="194" t="s">
        <v>1523</v>
      </c>
      <c r="C1035" s="195"/>
      <c r="D1035" s="195"/>
      <c r="E1035" s="236"/>
      <c r="F1035" s="195"/>
      <c r="G1035" s="231">
        <f t="shared" si="16"/>
        <v>0</v>
      </c>
      <c r="H1035" s="232" t="s">
        <v>414</v>
      </c>
      <c r="I1035" s="414" t="s">
        <v>179</v>
      </c>
      <c r="J1035" s="414" t="s">
        <v>180</v>
      </c>
    </row>
    <row r="1036" spans="1:10" ht="13.2" customHeight="1" x14ac:dyDescent="0.25">
      <c r="A1036" s="262" t="s">
        <v>4269</v>
      </c>
      <c r="B1036" s="194" t="s">
        <v>1524</v>
      </c>
      <c r="C1036" s="195"/>
      <c r="D1036" s="195"/>
      <c r="E1036" s="236"/>
      <c r="F1036" s="195"/>
      <c r="G1036" s="231">
        <f t="shared" si="16"/>
        <v>0</v>
      </c>
      <c r="H1036" s="232" t="s">
        <v>414</v>
      </c>
      <c r="I1036" s="232" t="s">
        <v>179</v>
      </c>
      <c r="J1036" s="232" t="s">
        <v>180</v>
      </c>
    </row>
    <row r="1037" spans="1:10" ht="13.2" customHeight="1" x14ac:dyDescent="0.25">
      <c r="A1037" s="262" t="s">
        <v>3737</v>
      </c>
      <c r="B1037" s="194" t="s">
        <v>1525</v>
      </c>
      <c r="C1037" s="195"/>
      <c r="D1037" s="195"/>
      <c r="E1037" s="236"/>
      <c r="F1037" s="195"/>
      <c r="G1037" s="231">
        <f t="shared" si="16"/>
        <v>0</v>
      </c>
      <c r="H1037" s="232" t="s">
        <v>1526</v>
      </c>
      <c r="I1037" s="232" t="s">
        <v>1527</v>
      </c>
      <c r="J1037" s="232" t="s">
        <v>1528</v>
      </c>
    </row>
    <row r="1038" spans="1:10" ht="13.2" customHeight="1" x14ac:dyDescent="0.25">
      <c r="A1038" s="262" t="s">
        <v>3738</v>
      </c>
      <c r="B1038" s="194" t="s">
        <v>1532</v>
      </c>
      <c r="C1038" s="195"/>
      <c r="D1038" s="195"/>
      <c r="E1038" s="236"/>
      <c r="F1038" s="195"/>
      <c r="G1038" s="231">
        <f t="shared" si="16"/>
        <v>0</v>
      </c>
      <c r="H1038" s="232" t="s">
        <v>1533</v>
      </c>
      <c r="I1038" s="232" t="s">
        <v>1527</v>
      </c>
      <c r="J1038" s="232" t="s">
        <v>1528</v>
      </c>
    </row>
    <row r="1039" spans="1:10" ht="13.2" customHeight="1" x14ac:dyDescent="0.25">
      <c r="A1039" s="262" t="s">
        <v>3739</v>
      </c>
      <c r="B1039" s="194" t="s">
        <v>1534</v>
      </c>
      <c r="C1039" s="195"/>
      <c r="D1039" s="195"/>
      <c r="E1039" s="236"/>
      <c r="F1039" s="195"/>
      <c r="G1039" s="231">
        <f t="shared" si="16"/>
        <v>0</v>
      </c>
      <c r="H1039" s="232" t="s">
        <v>1535</v>
      </c>
      <c r="I1039" s="232" t="s">
        <v>1527</v>
      </c>
      <c r="J1039" s="232" t="s">
        <v>1528</v>
      </c>
    </row>
    <row r="1040" spans="1:10" ht="13.2" customHeight="1" x14ac:dyDescent="0.25">
      <c r="A1040" s="262" t="s">
        <v>3740</v>
      </c>
      <c r="B1040" s="194" t="s">
        <v>1536</v>
      </c>
      <c r="C1040" s="195"/>
      <c r="D1040" s="195"/>
      <c r="E1040" s="236"/>
      <c r="F1040" s="195"/>
      <c r="G1040" s="231">
        <f t="shared" si="16"/>
        <v>0</v>
      </c>
      <c r="H1040" s="232" t="s">
        <v>1537</v>
      </c>
      <c r="I1040" s="232" t="s">
        <v>1527</v>
      </c>
      <c r="J1040" s="232" t="s">
        <v>1528</v>
      </c>
    </row>
    <row r="1041" spans="1:10" ht="13.2" customHeight="1" x14ac:dyDescent="0.25">
      <c r="A1041" s="262" t="s">
        <v>3741</v>
      </c>
      <c r="B1041" s="194" t="s">
        <v>1538</v>
      </c>
      <c r="C1041" s="195"/>
      <c r="D1041" s="195"/>
      <c r="E1041" s="236"/>
      <c r="F1041" s="195"/>
      <c r="G1041" s="231">
        <f t="shared" si="16"/>
        <v>0</v>
      </c>
      <c r="H1041" s="232" t="s">
        <v>1539</v>
      </c>
      <c r="I1041" s="232" t="s">
        <v>1527</v>
      </c>
      <c r="J1041" s="232" t="s">
        <v>1528</v>
      </c>
    </row>
    <row r="1042" spans="1:10" ht="13.2" customHeight="1" x14ac:dyDescent="0.25">
      <c r="A1042" s="262" t="s">
        <v>3742</v>
      </c>
      <c r="B1042" s="194" t="s">
        <v>1540</v>
      </c>
      <c r="C1042" s="195"/>
      <c r="D1042" s="195"/>
      <c r="E1042" s="236"/>
      <c r="F1042" s="195"/>
      <c r="G1042" s="231">
        <f t="shared" si="16"/>
        <v>0</v>
      </c>
      <c r="H1042" s="232" t="s">
        <v>1541</v>
      </c>
      <c r="I1042" s="232" t="s">
        <v>1527</v>
      </c>
      <c r="J1042" s="232" t="s">
        <v>1528</v>
      </c>
    </row>
    <row r="1043" spans="1:10" ht="13.2" customHeight="1" x14ac:dyDescent="0.25">
      <c r="A1043" s="262" t="s">
        <v>3743</v>
      </c>
      <c r="B1043" s="194" t="s">
        <v>1542</v>
      </c>
      <c r="C1043" s="195"/>
      <c r="D1043" s="195"/>
      <c r="E1043" s="236"/>
      <c r="F1043" s="195"/>
      <c r="G1043" s="231">
        <f t="shared" si="16"/>
        <v>0</v>
      </c>
      <c r="H1043" s="232" t="s">
        <v>1543</v>
      </c>
      <c r="I1043" s="232" t="s">
        <v>1527</v>
      </c>
      <c r="J1043" s="232" t="s">
        <v>1528</v>
      </c>
    </row>
    <row r="1044" spans="1:10" ht="13.2" customHeight="1" x14ac:dyDescent="0.25">
      <c r="A1044" s="262" t="s">
        <v>3744</v>
      </c>
      <c r="B1044" s="194" t="s">
        <v>1544</v>
      </c>
      <c r="C1044" s="195"/>
      <c r="D1044" s="195"/>
      <c r="E1044" s="236"/>
      <c r="F1044" s="195"/>
      <c r="G1044" s="231">
        <f t="shared" si="16"/>
        <v>0</v>
      </c>
      <c r="H1044" s="232" t="s">
        <v>1545</v>
      </c>
      <c r="I1044" s="232" t="s">
        <v>1527</v>
      </c>
      <c r="J1044" s="232" t="s">
        <v>1528</v>
      </c>
    </row>
    <row r="1045" spans="1:10" ht="13.2" customHeight="1" x14ac:dyDescent="0.25">
      <c r="A1045" s="262" t="s">
        <v>3745</v>
      </c>
      <c r="B1045" s="194" t="s">
        <v>1546</v>
      </c>
      <c r="C1045" s="195"/>
      <c r="D1045" s="195"/>
      <c r="E1045" s="236"/>
      <c r="F1045" s="195"/>
      <c r="G1045" s="231">
        <f t="shared" si="16"/>
        <v>0</v>
      </c>
      <c r="H1045" s="232" t="s">
        <v>1547</v>
      </c>
      <c r="I1045" s="232" t="s">
        <v>1527</v>
      </c>
      <c r="J1045" s="232" t="s">
        <v>1528</v>
      </c>
    </row>
    <row r="1046" spans="1:10" ht="13.2" customHeight="1" x14ac:dyDescent="0.25">
      <c r="A1046" s="262" t="s">
        <v>3746</v>
      </c>
      <c r="B1046" s="194" t="s">
        <v>1548</v>
      </c>
      <c r="C1046" s="195"/>
      <c r="D1046" s="195"/>
      <c r="E1046" s="236"/>
      <c r="F1046" s="195"/>
      <c r="G1046" s="231">
        <f t="shared" si="16"/>
        <v>0</v>
      </c>
      <c r="H1046" s="232" t="s">
        <v>1549</v>
      </c>
      <c r="I1046" s="232" t="s">
        <v>1527</v>
      </c>
      <c r="J1046" s="232" t="s">
        <v>1528</v>
      </c>
    </row>
    <row r="1047" spans="1:10" ht="13.2" customHeight="1" x14ac:dyDescent="0.25">
      <c r="A1047" s="262" t="s">
        <v>3747</v>
      </c>
      <c r="B1047" s="194" t="s">
        <v>1550</v>
      </c>
      <c r="C1047" s="195"/>
      <c r="D1047" s="195"/>
      <c r="E1047" s="236"/>
      <c r="F1047" s="195"/>
      <c r="G1047" s="231">
        <f t="shared" si="16"/>
        <v>0</v>
      </c>
      <c r="H1047" s="232" t="s">
        <v>1551</v>
      </c>
      <c r="I1047" s="232" t="s">
        <v>1527</v>
      </c>
      <c r="J1047" s="232" t="s">
        <v>1528</v>
      </c>
    </row>
    <row r="1048" spans="1:10" ht="13.2" customHeight="1" x14ac:dyDescent="0.25">
      <c r="A1048" s="262" t="s">
        <v>3748</v>
      </c>
      <c r="B1048" s="194" t="s">
        <v>1552</v>
      </c>
      <c r="C1048" s="195"/>
      <c r="D1048" s="195"/>
      <c r="E1048" s="236"/>
      <c r="F1048" s="195"/>
      <c r="G1048" s="231">
        <f t="shared" si="16"/>
        <v>0</v>
      </c>
      <c r="H1048" s="232" t="s">
        <v>1553</v>
      </c>
      <c r="I1048" s="232" t="s">
        <v>1527</v>
      </c>
      <c r="J1048" s="232" t="s">
        <v>1528</v>
      </c>
    </row>
    <row r="1049" spans="1:10" ht="13.2" customHeight="1" x14ac:dyDescent="0.25">
      <c r="A1049" s="262" t="s">
        <v>3749</v>
      </c>
      <c r="B1049" s="194" t="s">
        <v>1554</v>
      </c>
      <c r="C1049" s="195"/>
      <c r="D1049" s="195"/>
      <c r="E1049" s="236"/>
      <c r="F1049" s="195"/>
      <c r="G1049" s="231">
        <f t="shared" si="16"/>
        <v>0</v>
      </c>
      <c r="H1049" s="232" t="s">
        <v>1555</v>
      </c>
      <c r="I1049" s="232" t="s">
        <v>1527</v>
      </c>
      <c r="J1049" s="232" t="s">
        <v>1528</v>
      </c>
    </row>
    <row r="1050" spans="1:10" ht="13.2" customHeight="1" x14ac:dyDescent="0.25">
      <c r="A1050" s="262" t="s">
        <v>3750</v>
      </c>
      <c r="B1050" s="194" t="s">
        <v>1556</v>
      </c>
      <c r="C1050" s="195"/>
      <c r="D1050" s="195"/>
      <c r="E1050" s="236"/>
      <c r="F1050" s="195"/>
      <c r="G1050" s="231">
        <f t="shared" si="16"/>
        <v>0</v>
      </c>
      <c r="H1050" s="232" t="s">
        <v>1557</v>
      </c>
      <c r="I1050" s="232" t="s">
        <v>1527</v>
      </c>
      <c r="J1050" s="232" t="s">
        <v>1528</v>
      </c>
    </row>
    <row r="1051" spans="1:10" ht="13.2" customHeight="1" x14ac:dyDescent="0.25">
      <c r="A1051" s="262" t="s">
        <v>3751</v>
      </c>
      <c r="B1051" s="194" t="s">
        <v>1558</v>
      </c>
      <c r="C1051" s="195"/>
      <c r="D1051" s="195"/>
      <c r="E1051" s="236"/>
      <c r="F1051" s="195"/>
      <c r="G1051" s="231">
        <f t="shared" si="16"/>
        <v>0</v>
      </c>
      <c r="H1051" s="232" t="s">
        <v>1559</v>
      </c>
      <c r="I1051" s="232" t="s">
        <v>1527</v>
      </c>
      <c r="J1051" s="232" t="s">
        <v>1528</v>
      </c>
    </row>
    <row r="1052" spans="1:10" ht="13.2" customHeight="1" x14ac:dyDescent="0.25">
      <c r="A1052" s="262" t="s">
        <v>3752</v>
      </c>
      <c r="B1052" s="194" t="s">
        <v>1560</v>
      </c>
      <c r="C1052" s="195"/>
      <c r="D1052" s="195"/>
      <c r="E1052" s="236"/>
      <c r="F1052" s="195"/>
      <c r="G1052" s="231">
        <f t="shared" si="16"/>
        <v>0</v>
      </c>
      <c r="H1052" s="232" t="s">
        <v>1561</v>
      </c>
      <c r="I1052" s="232" t="s">
        <v>1527</v>
      </c>
      <c r="J1052" s="232" t="s">
        <v>1528</v>
      </c>
    </row>
    <row r="1053" spans="1:10" ht="13.2" customHeight="1" x14ac:dyDescent="0.25">
      <c r="A1053" s="262" t="s">
        <v>3753</v>
      </c>
      <c r="B1053" s="194" t="s">
        <v>1562</v>
      </c>
      <c r="C1053" s="195"/>
      <c r="D1053" s="195"/>
      <c r="E1053" s="236"/>
      <c r="F1053" s="195"/>
      <c r="G1053" s="231">
        <f t="shared" si="16"/>
        <v>0</v>
      </c>
      <c r="H1053" s="232" t="s">
        <v>1563</v>
      </c>
      <c r="I1053" s="232" t="s">
        <v>1527</v>
      </c>
      <c r="J1053" s="232" t="s">
        <v>1528</v>
      </c>
    </row>
    <row r="1054" spans="1:10" ht="13.2" customHeight="1" x14ac:dyDescent="0.25">
      <c r="A1054" s="262" t="s">
        <v>3754</v>
      </c>
      <c r="B1054" s="194" t="s">
        <v>1564</v>
      </c>
      <c r="C1054" s="195"/>
      <c r="D1054" s="195"/>
      <c r="E1054" s="236"/>
      <c r="F1054" s="195"/>
      <c r="G1054" s="231">
        <f t="shared" si="16"/>
        <v>0</v>
      </c>
      <c r="H1054" s="232" t="s">
        <v>1565</v>
      </c>
      <c r="I1054" s="232" t="s">
        <v>1527</v>
      </c>
      <c r="J1054" s="232" t="s">
        <v>1528</v>
      </c>
    </row>
    <row r="1055" spans="1:10" ht="13.2" customHeight="1" x14ac:dyDescent="0.25">
      <c r="A1055" s="262" t="s">
        <v>3755</v>
      </c>
      <c r="B1055" s="194" t="s">
        <v>1566</v>
      </c>
      <c r="C1055" s="195"/>
      <c r="D1055" s="195"/>
      <c r="E1055" s="236"/>
      <c r="F1055" s="195"/>
      <c r="G1055" s="231">
        <f t="shared" si="16"/>
        <v>0</v>
      </c>
      <c r="H1055" s="232" t="s">
        <v>1567</v>
      </c>
      <c r="I1055" s="232" t="s">
        <v>1527</v>
      </c>
      <c r="J1055" s="232" t="s">
        <v>1528</v>
      </c>
    </row>
    <row r="1056" spans="1:10" ht="13.2" customHeight="1" x14ac:dyDescent="0.25">
      <c r="A1056" s="262" t="s">
        <v>3756</v>
      </c>
      <c r="B1056" s="194" t="s">
        <v>1568</v>
      </c>
      <c r="C1056" s="195"/>
      <c r="D1056" s="195"/>
      <c r="E1056" s="236"/>
      <c r="F1056" s="195"/>
      <c r="G1056" s="231">
        <f t="shared" si="16"/>
        <v>0</v>
      </c>
      <c r="H1056" s="232" t="s">
        <v>1569</v>
      </c>
      <c r="I1056" s="232" t="s">
        <v>1527</v>
      </c>
      <c r="J1056" s="232" t="s">
        <v>1528</v>
      </c>
    </row>
    <row r="1057" spans="1:10" ht="13.2" customHeight="1" x14ac:dyDescent="0.25">
      <c r="A1057" s="262" t="s">
        <v>3757</v>
      </c>
      <c r="B1057" s="194" t="s">
        <v>1570</v>
      </c>
      <c r="C1057" s="195"/>
      <c r="D1057" s="195"/>
      <c r="E1057" s="236"/>
      <c r="F1057" s="195"/>
      <c r="G1057" s="231">
        <f t="shared" si="16"/>
        <v>0</v>
      </c>
      <c r="H1057" s="232" t="s">
        <v>1571</v>
      </c>
      <c r="I1057" s="232" t="s">
        <v>1527</v>
      </c>
      <c r="J1057" s="232" t="s">
        <v>1528</v>
      </c>
    </row>
    <row r="1058" spans="1:10" ht="13.2" customHeight="1" x14ac:dyDescent="0.25">
      <c r="A1058" s="262" t="s">
        <v>3758</v>
      </c>
      <c r="B1058" s="194" t="s">
        <v>1572</v>
      </c>
      <c r="C1058" s="195"/>
      <c r="D1058" s="195"/>
      <c r="E1058" s="236"/>
      <c r="F1058" s="195"/>
      <c r="G1058" s="231">
        <f t="shared" si="16"/>
        <v>0</v>
      </c>
      <c r="H1058" s="232" t="s">
        <v>1573</v>
      </c>
      <c r="I1058" s="232" t="s">
        <v>1527</v>
      </c>
      <c r="J1058" s="232" t="s">
        <v>1528</v>
      </c>
    </row>
    <row r="1059" spans="1:10" ht="13.2" customHeight="1" x14ac:dyDescent="0.25">
      <c r="A1059" s="262" t="s">
        <v>3759</v>
      </c>
      <c r="B1059" s="194" t="s">
        <v>1574</v>
      </c>
      <c r="C1059" s="195"/>
      <c r="D1059" s="195"/>
      <c r="E1059" s="236"/>
      <c r="F1059" s="195"/>
      <c r="G1059" s="231">
        <f t="shared" si="16"/>
        <v>0</v>
      </c>
      <c r="H1059" s="232" t="s">
        <v>1575</v>
      </c>
      <c r="I1059" s="232" t="s">
        <v>1527</v>
      </c>
      <c r="J1059" s="232" t="s">
        <v>1528</v>
      </c>
    </row>
    <row r="1060" spans="1:10" ht="13.2" customHeight="1" x14ac:dyDescent="0.25">
      <c r="A1060" s="262" t="s">
        <v>3760</v>
      </c>
      <c r="B1060" s="194" t="s">
        <v>1576</v>
      </c>
      <c r="C1060" s="195"/>
      <c r="D1060" s="195"/>
      <c r="E1060" s="236"/>
      <c r="F1060" s="195"/>
      <c r="G1060" s="231">
        <f t="shared" si="16"/>
        <v>0</v>
      </c>
      <c r="H1060" s="232" t="s">
        <v>1577</v>
      </c>
      <c r="I1060" s="232" t="s">
        <v>1527</v>
      </c>
      <c r="J1060" s="232" t="s">
        <v>1528</v>
      </c>
    </row>
    <row r="1061" spans="1:10" ht="13.2" customHeight="1" x14ac:dyDescent="0.25">
      <c r="A1061" s="262" t="s">
        <v>3761</v>
      </c>
      <c r="B1061" s="194" t="s">
        <v>1578</v>
      </c>
      <c r="C1061" s="195"/>
      <c r="D1061" s="195"/>
      <c r="E1061" s="236"/>
      <c r="F1061" s="195"/>
      <c r="G1061" s="231">
        <f t="shared" si="16"/>
        <v>0</v>
      </c>
      <c r="H1061" s="232" t="s">
        <v>1579</v>
      </c>
      <c r="I1061" s="232" t="s">
        <v>1527</v>
      </c>
      <c r="J1061" s="232" t="s">
        <v>1528</v>
      </c>
    </row>
    <row r="1062" spans="1:10" ht="13.2" customHeight="1" x14ac:dyDescent="0.25">
      <c r="A1062" s="262" t="s">
        <v>3762</v>
      </c>
      <c r="B1062" s="194" t="s">
        <v>1580</v>
      </c>
      <c r="C1062" s="195"/>
      <c r="D1062" s="195"/>
      <c r="E1062" s="236"/>
      <c r="F1062" s="195"/>
      <c r="G1062" s="231">
        <f t="shared" si="16"/>
        <v>0</v>
      </c>
      <c r="H1062" s="232" t="s">
        <v>1581</v>
      </c>
      <c r="I1062" s="232" t="s">
        <v>1527</v>
      </c>
      <c r="J1062" s="232" t="s">
        <v>1528</v>
      </c>
    </row>
    <row r="1063" spans="1:10" ht="13.2" customHeight="1" x14ac:dyDescent="0.25">
      <c r="A1063" s="262" t="s">
        <v>3763</v>
      </c>
      <c r="B1063" s="194" t="s">
        <v>1582</v>
      </c>
      <c r="C1063" s="195"/>
      <c r="D1063" s="195"/>
      <c r="E1063" s="236"/>
      <c r="F1063" s="195"/>
      <c r="G1063" s="231">
        <f t="shared" si="16"/>
        <v>0</v>
      </c>
      <c r="H1063" s="232" t="s">
        <v>1583</v>
      </c>
      <c r="I1063" s="232" t="s">
        <v>1527</v>
      </c>
      <c r="J1063" s="232" t="s">
        <v>1528</v>
      </c>
    </row>
    <row r="1064" spans="1:10" ht="13.2" customHeight="1" x14ac:dyDescent="0.25">
      <c r="A1064" s="262" t="s">
        <v>3764</v>
      </c>
      <c r="B1064" s="194" t="s">
        <v>1584</v>
      </c>
      <c r="C1064" s="195"/>
      <c r="D1064" s="195"/>
      <c r="E1064" s="236"/>
      <c r="F1064" s="195"/>
      <c r="G1064" s="231">
        <f t="shared" si="16"/>
        <v>0</v>
      </c>
      <c r="H1064" s="232" t="s">
        <v>1585</v>
      </c>
      <c r="I1064" s="232" t="s">
        <v>1527</v>
      </c>
      <c r="J1064" s="232" t="s">
        <v>1528</v>
      </c>
    </row>
    <row r="1065" spans="1:10" ht="13.2" customHeight="1" x14ac:dyDescent="0.25">
      <c r="A1065" s="262" t="s">
        <v>3765</v>
      </c>
      <c r="B1065" s="194" t="s">
        <v>1586</v>
      </c>
      <c r="C1065" s="195"/>
      <c r="D1065" s="195"/>
      <c r="E1065" s="236"/>
      <c r="F1065" s="195"/>
      <c r="G1065" s="231">
        <f t="shared" si="16"/>
        <v>0</v>
      </c>
      <c r="H1065" s="232" t="s">
        <v>1587</v>
      </c>
      <c r="I1065" s="232" t="s">
        <v>1527</v>
      </c>
      <c r="J1065" s="232" t="s">
        <v>1528</v>
      </c>
    </row>
    <row r="1066" spans="1:10" ht="13.2" customHeight="1" x14ac:dyDescent="0.25">
      <c r="A1066" s="262" t="s">
        <v>3766</v>
      </c>
      <c r="B1066" s="194" t="s">
        <v>1588</v>
      </c>
      <c r="C1066" s="195"/>
      <c r="D1066" s="195"/>
      <c r="E1066" s="236"/>
      <c r="F1066" s="195"/>
      <c r="G1066" s="231">
        <f t="shared" si="16"/>
        <v>0</v>
      </c>
      <c r="H1066" s="232" t="s">
        <v>1589</v>
      </c>
      <c r="I1066" s="232" t="s">
        <v>1527</v>
      </c>
      <c r="J1066" s="232" t="s">
        <v>1528</v>
      </c>
    </row>
    <row r="1067" spans="1:10" ht="13.2" customHeight="1" x14ac:dyDescent="0.25">
      <c r="A1067" s="262" t="s">
        <v>3767</v>
      </c>
      <c r="B1067" s="194" t="s">
        <v>1590</v>
      </c>
      <c r="C1067" s="195"/>
      <c r="D1067" s="195"/>
      <c r="E1067" s="236"/>
      <c r="F1067" s="195"/>
      <c r="G1067" s="231">
        <f t="shared" si="16"/>
        <v>0</v>
      </c>
      <c r="H1067" s="232" t="s">
        <v>1591</v>
      </c>
      <c r="I1067" s="232" t="s">
        <v>1527</v>
      </c>
      <c r="J1067" s="232" t="s">
        <v>1528</v>
      </c>
    </row>
    <row r="1068" spans="1:10" ht="13.2" customHeight="1" x14ac:dyDescent="0.25">
      <c r="A1068" s="262" t="s">
        <v>3768</v>
      </c>
      <c r="B1068" s="194" t="s">
        <v>1592</v>
      </c>
      <c r="C1068" s="195"/>
      <c r="D1068" s="195"/>
      <c r="E1068" s="236"/>
      <c r="F1068" s="195"/>
      <c r="G1068" s="231">
        <f t="shared" si="16"/>
        <v>0</v>
      </c>
      <c r="H1068" s="232" t="s">
        <v>1593</v>
      </c>
      <c r="I1068" s="232" t="s">
        <v>1527</v>
      </c>
      <c r="J1068" s="232" t="s">
        <v>1528</v>
      </c>
    </row>
    <row r="1069" spans="1:10" ht="13.2" customHeight="1" x14ac:dyDescent="0.25">
      <c r="A1069" s="262" t="s">
        <v>3769</v>
      </c>
      <c r="B1069" s="194" t="s">
        <v>1594</v>
      </c>
      <c r="C1069" s="195"/>
      <c r="D1069" s="195"/>
      <c r="E1069" s="236"/>
      <c r="F1069" s="195"/>
      <c r="G1069" s="231">
        <f t="shared" si="16"/>
        <v>0</v>
      </c>
      <c r="H1069" s="232" t="s">
        <v>1595</v>
      </c>
      <c r="I1069" s="232" t="s">
        <v>1527</v>
      </c>
      <c r="J1069" s="232" t="s">
        <v>1528</v>
      </c>
    </row>
    <row r="1070" spans="1:10" ht="13.2" customHeight="1" x14ac:dyDescent="0.25">
      <c r="A1070" s="262" t="s">
        <v>3770</v>
      </c>
      <c r="B1070" s="194" t="s">
        <v>1596</v>
      </c>
      <c r="C1070" s="195"/>
      <c r="D1070" s="195"/>
      <c r="E1070" s="236"/>
      <c r="F1070" s="195"/>
      <c r="G1070" s="231">
        <f t="shared" si="16"/>
        <v>0</v>
      </c>
      <c r="H1070" s="232" t="s">
        <v>1597</v>
      </c>
      <c r="I1070" s="232" t="s">
        <v>1527</v>
      </c>
      <c r="J1070" s="232" t="s">
        <v>1528</v>
      </c>
    </row>
    <row r="1071" spans="1:10" ht="13.2" customHeight="1" x14ac:dyDescent="0.25">
      <c r="A1071" s="262" t="s">
        <v>3771</v>
      </c>
      <c r="B1071" s="194" t="s">
        <v>1598</v>
      </c>
      <c r="C1071" s="195"/>
      <c r="D1071" s="195"/>
      <c r="E1071" s="236"/>
      <c r="F1071" s="195"/>
      <c r="G1071" s="231">
        <f t="shared" si="16"/>
        <v>0</v>
      </c>
      <c r="H1071" s="232" t="s">
        <v>1599</v>
      </c>
      <c r="I1071" s="232" t="s">
        <v>1527</v>
      </c>
      <c r="J1071" s="232" t="s">
        <v>1528</v>
      </c>
    </row>
    <row r="1072" spans="1:10" ht="13.2" customHeight="1" x14ac:dyDescent="0.25">
      <c r="A1072" s="262" t="s">
        <v>3772</v>
      </c>
      <c r="B1072" s="194" t="s">
        <v>1600</v>
      </c>
      <c r="C1072" s="195"/>
      <c r="D1072" s="195"/>
      <c r="E1072" s="236"/>
      <c r="F1072" s="195"/>
      <c r="G1072" s="231">
        <f t="shared" si="16"/>
        <v>0</v>
      </c>
      <c r="H1072" s="232" t="s">
        <v>1601</v>
      </c>
      <c r="I1072" s="232" t="s">
        <v>1527</v>
      </c>
      <c r="J1072" s="232" t="s">
        <v>1528</v>
      </c>
    </row>
    <row r="1073" spans="1:10" ht="13.2" customHeight="1" x14ac:dyDescent="0.25">
      <c r="A1073" s="262" t="s">
        <v>3773</v>
      </c>
      <c r="B1073" s="194" t="s">
        <v>1602</v>
      </c>
      <c r="C1073" s="195"/>
      <c r="D1073" s="195"/>
      <c r="E1073" s="236"/>
      <c r="F1073" s="195"/>
      <c r="G1073" s="231">
        <f t="shared" si="16"/>
        <v>0</v>
      </c>
      <c r="H1073" s="232" t="s">
        <v>1603</v>
      </c>
      <c r="I1073" s="232" t="s">
        <v>1527</v>
      </c>
      <c r="J1073" s="232" t="s">
        <v>1528</v>
      </c>
    </row>
    <row r="1074" spans="1:10" ht="13.2" customHeight="1" x14ac:dyDescent="0.25">
      <c r="A1074" s="262" t="s">
        <v>3774</v>
      </c>
      <c r="B1074" s="194" t="s">
        <v>1604</v>
      </c>
      <c r="C1074" s="195"/>
      <c r="D1074" s="195"/>
      <c r="E1074" s="236"/>
      <c r="F1074" s="195"/>
      <c r="G1074" s="231">
        <f t="shared" si="16"/>
        <v>0</v>
      </c>
      <c r="H1074" s="232" t="s">
        <v>1605</v>
      </c>
      <c r="I1074" s="232" t="s">
        <v>1527</v>
      </c>
      <c r="J1074" s="232" t="s">
        <v>1528</v>
      </c>
    </row>
    <row r="1075" spans="1:10" ht="13.2" customHeight="1" x14ac:dyDescent="0.25">
      <c r="A1075" s="262" t="s">
        <v>3775</v>
      </c>
      <c r="B1075" s="194" t="s">
        <v>1606</v>
      </c>
      <c r="C1075" s="195"/>
      <c r="D1075" s="195"/>
      <c r="E1075" s="236"/>
      <c r="F1075" s="195"/>
      <c r="G1075" s="231">
        <f t="shared" si="16"/>
        <v>0</v>
      </c>
      <c r="H1075" s="232" t="s">
        <v>1607</v>
      </c>
      <c r="I1075" s="232" t="s">
        <v>1527</v>
      </c>
      <c r="J1075" s="232" t="s">
        <v>1528</v>
      </c>
    </row>
    <row r="1076" spans="1:10" ht="13.2" customHeight="1" x14ac:dyDescent="0.25">
      <c r="A1076" s="262" t="s">
        <v>3776</v>
      </c>
      <c r="B1076" s="194" t="s">
        <v>1608</v>
      </c>
      <c r="C1076" s="195"/>
      <c r="D1076" s="195"/>
      <c r="E1076" s="236"/>
      <c r="F1076" s="195"/>
      <c r="G1076" s="231">
        <f t="shared" si="16"/>
        <v>0</v>
      </c>
      <c r="H1076" s="232" t="s">
        <v>1609</v>
      </c>
      <c r="I1076" s="232" t="s">
        <v>1527</v>
      </c>
      <c r="J1076" s="232" t="s">
        <v>1528</v>
      </c>
    </row>
    <row r="1077" spans="1:10" ht="13.2" customHeight="1" x14ac:dyDescent="0.25">
      <c r="A1077" s="262" t="s">
        <v>3777</v>
      </c>
      <c r="B1077" s="194" t="s">
        <v>1610</v>
      </c>
      <c r="C1077" s="195"/>
      <c r="D1077" s="195"/>
      <c r="E1077" s="236"/>
      <c r="F1077" s="195"/>
      <c r="G1077" s="231">
        <f t="shared" si="16"/>
        <v>0</v>
      </c>
      <c r="H1077" s="232" t="s">
        <v>1611</v>
      </c>
      <c r="I1077" s="232" t="s">
        <v>1527</v>
      </c>
      <c r="J1077" s="232" t="s">
        <v>1528</v>
      </c>
    </row>
    <row r="1078" spans="1:10" ht="13.2" customHeight="1" x14ac:dyDescent="0.25">
      <c r="A1078" s="262" t="s">
        <v>3778</v>
      </c>
      <c r="B1078" s="194" t="s">
        <v>1612</v>
      </c>
      <c r="C1078" s="195"/>
      <c r="D1078" s="195"/>
      <c r="E1078" s="236"/>
      <c r="F1078" s="195"/>
      <c r="G1078" s="231">
        <f t="shared" si="16"/>
        <v>0</v>
      </c>
      <c r="H1078" s="232" t="s">
        <v>1613</v>
      </c>
      <c r="I1078" s="232" t="s">
        <v>1527</v>
      </c>
      <c r="J1078" s="232" t="s">
        <v>1528</v>
      </c>
    </row>
    <row r="1079" spans="1:10" ht="13.2" customHeight="1" x14ac:dyDescent="0.25">
      <c r="A1079" s="262" t="s">
        <v>3779</v>
      </c>
      <c r="B1079" s="194" t="s">
        <v>1614</v>
      </c>
      <c r="C1079" s="195"/>
      <c r="D1079" s="195"/>
      <c r="E1079" s="236"/>
      <c r="F1079" s="195"/>
      <c r="G1079" s="231">
        <f t="shared" si="16"/>
        <v>0</v>
      </c>
      <c r="H1079" s="232" t="s">
        <v>1615</v>
      </c>
      <c r="I1079" s="232" t="s">
        <v>1527</v>
      </c>
      <c r="J1079" s="232" t="s">
        <v>1528</v>
      </c>
    </row>
    <row r="1080" spans="1:10" ht="13.2" customHeight="1" x14ac:dyDescent="0.25">
      <c r="A1080" s="262" t="s">
        <v>3780</v>
      </c>
      <c r="B1080" s="194" t="s">
        <v>1616</v>
      </c>
      <c r="C1080" s="195"/>
      <c r="D1080" s="195"/>
      <c r="E1080" s="236"/>
      <c r="F1080" s="195"/>
      <c r="G1080" s="231">
        <f t="shared" si="16"/>
        <v>0</v>
      </c>
      <c r="H1080" s="232" t="s">
        <v>1617</v>
      </c>
      <c r="I1080" s="232" t="s">
        <v>1527</v>
      </c>
      <c r="J1080" s="232" t="s">
        <v>1528</v>
      </c>
    </row>
    <row r="1081" spans="1:10" ht="13.2" customHeight="1" x14ac:dyDescent="0.25">
      <c r="A1081" s="262" t="s">
        <v>4270</v>
      </c>
      <c r="B1081" s="194" t="s">
        <v>1618</v>
      </c>
      <c r="C1081" s="195"/>
      <c r="D1081" s="195"/>
      <c r="E1081" s="236"/>
      <c r="F1081" s="195"/>
      <c r="G1081" s="231">
        <f t="shared" si="16"/>
        <v>0</v>
      </c>
      <c r="H1081" s="232" t="s">
        <v>414</v>
      </c>
      <c r="I1081" s="232" t="s">
        <v>179</v>
      </c>
      <c r="J1081" s="232" t="s">
        <v>180</v>
      </c>
    </row>
    <row r="1082" spans="1:10" ht="13.2" customHeight="1" x14ac:dyDescent="0.25">
      <c r="A1082" s="262" t="s">
        <v>3228</v>
      </c>
      <c r="B1082" s="194" t="s">
        <v>1619</v>
      </c>
      <c r="C1082" s="195"/>
      <c r="D1082" s="195"/>
      <c r="E1082" s="236"/>
      <c r="F1082" s="195"/>
      <c r="G1082" s="231">
        <f t="shared" si="16"/>
        <v>0</v>
      </c>
      <c r="H1082" s="231" t="s">
        <v>7886</v>
      </c>
      <c r="I1082" s="232" t="s">
        <v>179</v>
      </c>
      <c r="J1082" s="232" t="s">
        <v>180</v>
      </c>
    </row>
    <row r="1083" spans="1:10" ht="13.2" customHeight="1" x14ac:dyDescent="0.25">
      <c r="A1083" s="262" t="s">
        <v>3288</v>
      </c>
      <c r="B1083" s="194" t="s">
        <v>1620</v>
      </c>
      <c r="C1083" s="195"/>
      <c r="D1083" s="195"/>
      <c r="E1083" s="236"/>
      <c r="F1083" s="195"/>
      <c r="G1083" s="231">
        <f t="shared" si="16"/>
        <v>0</v>
      </c>
      <c r="H1083" s="232" t="s">
        <v>1621</v>
      </c>
      <c r="I1083" s="232" t="s">
        <v>1527</v>
      </c>
      <c r="J1083" s="232" t="s">
        <v>9753</v>
      </c>
    </row>
    <row r="1084" spans="1:10" ht="13.2" customHeight="1" x14ac:dyDescent="0.25">
      <c r="A1084" s="262" t="s">
        <v>3289</v>
      </c>
      <c r="B1084" s="194" t="s">
        <v>1623</v>
      </c>
      <c r="C1084" s="195"/>
      <c r="D1084" s="195"/>
      <c r="E1084" s="236"/>
      <c r="F1084" s="195"/>
      <c r="G1084" s="231">
        <f t="shared" si="16"/>
        <v>0</v>
      </c>
      <c r="H1084" s="232" t="s">
        <v>1624</v>
      </c>
      <c r="I1084" s="232" t="s">
        <v>1527</v>
      </c>
      <c r="J1084" s="232" t="s">
        <v>9753</v>
      </c>
    </row>
    <row r="1085" spans="1:10" ht="13.2" customHeight="1" x14ac:dyDescent="0.25">
      <c r="A1085" s="444" t="s">
        <v>4271</v>
      </c>
      <c r="B1085" s="445" t="s">
        <v>1626</v>
      </c>
      <c r="C1085" s="446"/>
      <c r="D1085" s="446"/>
      <c r="E1085" s="447"/>
      <c r="F1085" s="446"/>
      <c r="G1085" s="448">
        <f t="shared" si="16"/>
        <v>0</v>
      </c>
      <c r="H1085" s="449" t="s">
        <v>414</v>
      </c>
      <c r="I1085" s="449" t="s">
        <v>179</v>
      </c>
      <c r="J1085" s="449" t="s">
        <v>180</v>
      </c>
    </row>
    <row r="1086" spans="1:10" ht="23.4" customHeight="1" x14ac:dyDescent="0.25">
      <c r="B1086" s="450" t="s">
        <v>9757</v>
      </c>
      <c r="C1086" s="451">
        <f t="shared" ref="C1086:G1086" si="17">SUM(C3:C1085)</f>
        <v>0</v>
      </c>
      <c r="D1086" s="451">
        <f t="shared" si="17"/>
        <v>0</v>
      </c>
      <c r="E1086" s="451">
        <f t="shared" si="17"/>
        <v>0</v>
      </c>
      <c r="F1086" s="451">
        <f t="shared" si="17"/>
        <v>0</v>
      </c>
      <c r="G1086" s="451">
        <f t="shared" si="17"/>
        <v>0</v>
      </c>
    </row>
  </sheetData>
  <sheetProtection sort="0" autoFilter="0"/>
  <autoFilter ref="A2:J1086" xr:uid="{00000000-0009-0000-0000-000001000000}"/>
  <mergeCells count="1">
    <mergeCell ref="A1:F1"/>
  </mergeCells>
  <printOptions gridLines="1"/>
  <pageMargins left="0.75" right="0.75" top="1" bottom="1" header="0.5" footer="0.5"/>
  <pageSetup paperSize="9" orientation="portrait" horizontalDpi="360" verticalDpi="360" r:id="rId1"/>
  <headerFooter alignWithMargins="0">
    <oddHeader>&amp;A</oddHeader>
    <oddFooter>Page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220"/>
  <sheetViews>
    <sheetView zoomScale="95" zoomScaleNormal="95" workbookViewId="0">
      <pane xSplit="2" ySplit="2" topLeftCell="C9" activePane="bottomRight" state="frozen"/>
      <selection activeCell="F2" sqref="F2"/>
      <selection pane="topRight" activeCell="F2" sqref="F2"/>
      <selection pane="bottomLeft" activeCell="F2" sqref="F2"/>
      <selection pane="bottomRight" activeCell="F36" sqref="F36"/>
    </sheetView>
  </sheetViews>
  <sheetFormatPr defaultColWidth="9.33203125" defaultRowHeight="13.2" x14ac:dyDescent="0.25"/>
  <cols>
    <col min="1" max="1" width="18.44140625" style="1" customWidth="1"/>
    <col min="2" max="2" width="67.6640625" style="69" customWidth="1"/>
    <col min="3" max="4" width="22.33203125" style="7" customWidth="1"/>
    <col min="5" max="5" width="15.5546875" style="234" customWidth="1"/>
    <col min="6" max="6" width="17" style="1" customWidth="1"/>
    <col min="7" max="7" width="14.33203125" style="255" customWidth="1"/>
    <col min="8" max="8" width="41.33203125" style="1" customWidth="1"/>
    <col min="9" max="16384" width="9.33203125" style="1"/>
  </cols>
  <sheetData>
    <row r="1" spans="1:8" ht="41.25" customHeight="1" x14ac:dyDescent="0.25">
      <c r="A1" s="515" t="s">
        <v>9775</v>
      </c>
      <c r="B1" s="515"/>
      <c r="C1" s="515"/>
      <c r="D1" s="515"/>
      <c r="E1" s="515"/>
    </row>
    <row r="2" spans="1:8" ht="90" customHeight="1" x14ac:dyDescent="0.25">
      <c r="A2" s="82" t="s">
        <v>5362</v>
      </c>
      <c r="B2" s="503" t="s">
        <v>9776</v>
      </c>
      <c r="C2" s="228" t="s">
        <v>9630</v>
      </c>
      <c r="D2" s="228" t="s">
        <v>9628</v>
      </c>
      <c r="E2" s="228" t="s">
        <v>9631</v>
      </c>
      <c r="F2" s="82" t="s">
        <v>5778</v>
      </c>
      <c r="G2" s="82" t="s">
        <v>5777</v>
      </c>
      <c r="H2" s="82" t="s">
        <v>5779</v>
      </c>
    </row>
    <row r="3" spans="1:8" s="2" customFormat="1" x14ac:dyDescent="0.25">
      <c r="A3" s="237" t="s">
        <v>4299</v>
      </c>
      <c r="B3" s="238" t="s">
        <v>1627</v>
      </c>
      <c r="C3" s="196"/>
      <c r="D3" s="256"/>
      <c r="E3" s="244">
        <f>+C3+D3</f>
        <v>0</v>
      </c>
      <c r="F3" s="245" t="s">
        <v>1628</v>
      </c>
      <c r="G3" s="246" t="s">
        <v>1371</v>
      </c>
      <c r="H3" s="245" t="s">
        <v>1372</v>
      </c>
    </row>
    <row r="4" spans="1:8" s="2" customFormat="1" x14ac:dyDescent="0.25">
      <c r="A4" s="239" t="s">
        <v>4300</v>
      </c>
      <c r="B4" s="240" t="s">
        <v>1629</v>
      </c>
      <c r="C4" s="197"/>
      <c r="D4" s="257"/>
      <c r="E4" s="247">
        <f t="shared" ref="E4:E67" si="0">+C4+D4</f>
        <v>0</v>
      </c>
      <c r="F4" s="241" t="s">
        <v>1630</v>
      </c>
      <c r="G4" s="248" t="s">
        <v>1371</v>
      </c>
      <c r="H4" s="241" t="s">
        <v>1372</v>
      </c>
    </row>
    <row r="5" spans="1:8" s="2" customFormat="1" x14ac:dyDescent="0.25">
      <c r="A5" s="239" t="s">
        <v>4301</v>
      </c>
      <c r="B5" s="240" t="s">
        <v>1631</v>
      </c>
      <c r="C5" s="197"/>
      <c r="D5" s="257"/>
      <c r="E5" s="247">
        <f t="shared" si="0"/>
        <v>0</v>
      </c>
      <c r="F5" s="241" t="s">
        <v>1632</v>
      </c>
      <c r="G5" s="248" t="s">
        <v>1371</v>
      </c>
      <c r="H5" s="241" t="s">
        <v>1372</v>
      </c>
    </row>
    <row r="6" spans="1:8" s="2" customFormat="1" ht="26.4" x14ac:dyDescent="0.25">
      <c r="A6" s="239" t="s">
        <v>4302</v>
      </c>
      <c r="B6" s="240" t="s">
        <v>1633</v>
      </c>
      <c r="C6" s="197"/>
      <c r="D6" s="257"/>
      <c r="E6" s="247">
        <f t="shared" si="0"/>
        <v>0</v>
      </c>
      <c r="F6" s="241" t="s">
        <v>1634</v>
      </c>
      <c r="G6" s="248" t="s">
        <v>1371</v>
      </c>
      <c r="H6" s="241" t="s">
        <v>1372</v>
      </c>
    </row>
    <row r="7" spans="1:8" s="2" customFormat="1" x14ac:dyDescent="0.25">
      <c r="A7" s="239" t="s">
        <v>4303</v>
      </c>
      <c r="B7" s="240" t="s">
        <v>1635</v>
      </c>
      <c r="C7" s="197"/>
      <c r="D7" s="257"/>
      <c r="E7" s="247">
        <f t="shared" si="0"/>
        <v>0</v>
      </c>
      <c r="F7" s="241" t="s">
        <v>1636</v>
      </c>
      <c r="G7" s="248" t="s">
        <v>1371</v>
      </c>
      <c r="H7" s="241" t="s">
        <v>1372</v>
      </c>
    </row>
    <row r="8" spans="1:8" s="2" customFormat="1" x14ac:dyDescent="0.25">
      <c r="A8" s="239" t="s">
        <v>4304</v>
      </c>
      <c r="B8" s="240" t="s">
        <v>1637</v>
      </c>
      <c r="C8" s="197"/>
      <c r="D8" s="257"/>
      <c r="E8" s="247">
        <f t="shared" si="0"/>
        <v>0</v>
      </c>
      <c r="F8" s="241" t="s">
        <v>1638</v>
      </c>
      <c r="G8" s="248" t="s">
        <v>1371</v>
      </c>
      <c r="H8" s="241" t="s">
        <v>1372</v>
      </c>
    </row>
    <row r="9" spans="1:8" s="2" customFormat="1" x14ac:dyDescent="0.25">
      <c r="A9" s="239" t="s">
        <v>4305</v>
      </c>
      <c r="B9" s="240" t="s">
        <v>1639</v>
      </c>
      <c r="C9" s="197"/>
      <c r="D9" s="257"/>
      <c r="E9" s="247">
        <f t="shared" si="0"/>
        <v>0</v>
      </c>
      <c r="F9" s="241" t="s">
        <v>1640</v>
      </c>
      <c r="G9" s="248" t="s">
        <v>1371</v>
      </c>
      <c r="H9" s="241" t="s">
        <v>1372</v>
      </c>
    </row>
    <row r="10" spans="1:8" s="2" customFormat="1" ht="26.4" x14ac:dyDescent="0.25">
      <c r="A10" s="239" t="s">
        <v>4306</v>
      </c>
      <c r="B10" s="240" t="s">
        <v>1641</v>
      </c>
      <c r="C10" s="197"/>
      <c r="D10" s="257"/>
      <c r="E10" s="247">
        <f t="shared" si="0"/>
        <v>0</v>
      </c>
      <c r="F10" s="241" t="s">
        <v>1642</v>
      </c>
      <c r="G10" s="248" t="s">
        <v>1371</v>
      </c>
      <c r="H10" s="241" t="s">
        <v>1372</v>
      </c>
    </row>
    <row r="11" spans="1:8" s="2" customFormat="1" x14ac:dyDescent="0.25">
      <c r="A11" s="239" t="s">
        <v>4307</v>
      </c>
      <c r="B11" s="240" t="s">
        <v>1643</v>
      </c>
      <c r="C11" s="197"/>
      <c r="D11" s="257"/>
      <c r="E11" s="247">
        <f t="shared" si="0"/>
        <v>0</v>
      </c>
      <c r="F11" s="241" t="s">
        <v>1644</v>
      </c>
      <c r="G11" s="248" t="s">
        <v>1371</v>
      </c>
      <c r="H11" s="241" t="s">
        <v>1372</v>
      </c>
    </row>
    <row r="12" spans="1:8" s="2" customFormat="1" ht="39.6" x14ac:dyDescent="0.25">
      <c r="A12" s="239" t="s">
        <v>4308</v>
      </c>
      <c r="B12" s="240" t="s">
        <v>1645</v>
      </c>
      <c r="C12" s="197"/>
      <c r="D12" s="257"/>
      <c r="E12" s="247">
        <f t="shared" si="0"/>
        <v>0</v>
      </c>
      <c r="F12" s="241" t="s">
        <v>1646</v>
      </c>
      <c r="G12" s="248" t="s">
        <v>1371</v>
      </c>
      <c r="H12" s="241" t="s">
        <v>1372</v>
      </c>
    </row>
    <row r="13" spans="1:8" s="2" customFormat="1" x14ac:dyDescent="0.25">
      <c r="A13" s="239" t="s">
        <v>4287</v>
      </c>
      <c r="B13" s="240" t="s">
        <v>1647</v>
      </c>
      <c r="C13" s="197"/>
      <c r="D13" s="257"/>
      <c r="E13" s="247">
        <f t="shared" si="0"/>
        <v>0</v>
      </c>
      <c r="F13" s="241" t="s">
        <v>1529</v>
      </c>
      <c r="G13" s="248" t="s">
        <v>1530</v>
      </c>
      <c r="H13" s="241" t="s">
        <v>1531</v>
      </c>
    </row>
    <row r="14" spans="1:8" s="2" customFormat="1" x14ac:dyDescent="0.25">
      <c r="A14" s="239" t="s">
        <v>4309</v>
      </c>
      <c r="B14" s="240" t="s">
        <v>1648</v>
      </c>
      <c r="C14" s="197"/>
      <c r="D14" s="257"/>
      <c r="E14" s="247">
        <f t="shared" si="0"/>
        <v>0</v>
      </c>
      <c r="F14" s="241" t="s">
        <v>1649</v>
      </c>
      <c r="G14" s="248" t="s">
        <v>1371</v>
      </c>
      <c r="H14" s="241" t="s">
        <v>1372</v>
      </c>
    </row>
    <row r="15" spans="1:8" s="2" customFormat="1" x14ac:dyDescent="0.25">
      <c r="A15" s="239" t="s">
        <v>4310</v>
      </c>
      <c r="B15" s="240" t="s">
        <v>1650</v>
      </c>
      <c r="C15" s="197"/>
      <c r="D15" s="257"/>
      <c r="E15" s="247">
        <f t="shared" si="0"/>
        <v>0</v>
      </c>
      <c r="F15" s="241" t="s">
        <v>1651</v>
      </c>
      <c r="G15" s="248" t="s">
        <v>1515</v>
      </c>
      <c r="H15" s="241" t="s">
        <v>1516</v>
      </c>
    </row>
    <row r="16" spans="1:8" s="2" customFormat="1" x14ac:dyDescent="0.25">
      <c r="A16" s="239" t="s">
        <v>4311</v>
      </c>
      <c r="B16" s="240" t="s">
        <v>1652</v>
      </c>
      <c r="C16" s="197"/>
      <c r="D16" s="257"/>
      <c r="E16" s="247">
        <f t="shared" si="0"/>
        <v>0</v>
      </c>
      <c r="F16" s="241" t="s">
        <v>1653</v>
      </c>
      <c r="G16" s="248" t="s">
        <v>1515</v>
      </c>
      <c r="H16" s="241" t="s">
        <v>1516</v>
      </c>
    </row>
    <row r="17" spans="1:8" s="2" customFormat="1" x14ac:dyDescent="0.25">
      <c r="A17" s="239" t="s">
        <v>4312</v>
      </c>
      <c r="B17" s="240" t="s">
        <v>1654</v>
      </c>
      <c r="C17" s="197"/>
      <c r="D17" s="257"/>
      <c r="E17" s="247">
        <f t="shared" si="0"/>
        <v>0</v>
      </c>
      <c r="F17" s="241" t="s">
        <v>1655</v>
      </c>
      <c r="G17" s="248" t="s">
        <v>1515</v>
      </c>
      <c r="H17" s="241" t="s">
        <v>1516</v>
      </c>
    </row>
    <row r="18" spans="1:8" s="2" customFormat="1" x14ac:dyDescent="0.25">
      <c r="A18" s="239" t="s">
        <v>4313</v>
      </c>
      <c r="B18" s="240" t="s">
        <v>1656</v>
      </c>
      <c r="C18" s="197"/>
      <c r="D18" s="257"/>
      <c r="E18" s="247">
        <f t="shared" si="0"/>
        <v>0</v>
      </c>
      <c r="F18" s="241" t="s">
        <v>1657</v>
      </c>
      <c r="G18" s="248" t="s">
        <v>1515</v>
      </c>
      <c r="H18" s="241" t="s">
        <v>1516</v>
      </c>
    </row>
    <row r="19" spans="1:8" s="2" customFormat="1" x14ac:dyDescent="0.25">
      <c r="A19" s="239" t="s">
        <v>4314</v>
      </c>
      <c r="B19" s="240" t="s">
        <v>1658</v>
      </c>
      <c r="C19" s="197"/>
      <c r="D19" s="257"/>
      <c r="E19" s="247">
        <f t="shared" si="0"/>
        <v>0</v>
      </c>
      <c r="F19" s="241" t="s">
        <v>1659</v>
      </c>
      <c r="G19" s="248" t="s">
        <v>1371</v>
      </c>
      <c r="H19" s="241" t="s">
        <v>1372</v>
      </c>
    </row>
    <row r="20" spans="1:8" s="2" customFormat="1" x14ac:dyDescent="0.25">
      <c r="A20" s="239" t="s">
        <v>4315</v>
      </c>
      <c r="B20" s="240" t="s">
        <v>1660</v>
      </c>
      <c r="C20" s="197"/>
      <c r="D20" s="257"/>
      <c r="E20" s="247">
        <f t="shared" si="0"/>
        <v>0</v>
      </c>
      <c r="F20" s="241" t="s">
        <v>1661</v>
      </c>
      <c r="G20" s="248" t="s">
        <v>1371</v>
      </c>
      <c r="H20" s="241" t="s">
        <v>1372</v>
      </c>
    </row>
    <row r="21" spans="1:8" s="2" customFormat="1" x14ac:dyDescent="0.25">
      <c r="A21" s="239" t="s">
        <v>4316</v>
      </c>
      <c r="B21" s="240" t="s">
        <v>1662</v>
      </c>
      <c r="C21" s="197"/>
      <c r="D21" s="257"/>
      <c r="E21" s="247">
        <f t="shared" si="0"/>
        <v>0</v>
      </c>
      <c r="F21" s="241" t="s">
        <v>1663</v>
      </c>
      <c r="G21" s="248" t="s">
        <v>1371</v>
      </c>
      <c r="H21" s="241" t="s">
        <v>1372</v>
      </c>
    </row>
    <row r="22" spans="1:8" s="2" customFormat="1" x14ac:dyDescent="0.25">
      <c r="A22" s="239" t="s">
        <v>4317</v>
      </c>
      <c r="B22" s="240" t="s">
        <v>1664</v>
      </c>
      <c r="C22" s="197"/>
      <c r="D22" s="257"/>
      <c r="E22" s="247">
        <f t="shared" si="0"/>
        <v>0</v>
      </c>
      <c r="F22" s="241" t="s">
        <v>1665</v>
      </c>
      <c r="G22" s="248" t="s">
        <v>1371</v>
      </c>
      <c r="H22" s="241" t="s">
        <v>1372</v>
      </c>
    </row>
    <row r="23" spans="1:8" s="2" customFormat="1" x14ac:dyDescent="0.25">
      <c r="A23" s="239" t="s">
        <v>4318</v>
      </c>
      <c r="B23" s="240" t="s">
        <v>1666</v>
      </c>
      <c r="C23" s="197"/>
      <c r="D23" s="257"/>
      <c r="E23" s="247">
        <f t="shared" si="0"/>
        <v>0</v>
      </c>
      <c r="F23" s="241" t="s">
        <v>1667</v>
      </c>
      <c r="G23" s="248" t="s">
        <v>1371</v>
      </c>
      <c r="H23" s="241" t="s">
        <v>1372</v>
      </c>
    </row>
    <row r="24" spans="1:8" s="2" customFormat="1" x14ac:dyDescent="0.25">
      <c r="A24" s="239" t="s">
        <v>4319</v>
      </c>
      <c r="B24" s="240" t="s">
        <v>1668</v>
      </c>
      <c r="C24" s="197"/>
      <c r="D24" s="257"/>
      <c r="E24" s="247">
        <f t="shared" si="0"/>
        <v>0</v>
      </c>
      <c r="F24" s="241" t="s">
        <v>1669</v>
      </c>
      <c r="G24" s="248" t="s">
        <v>1371</v>
      </c>
      <c r="H24" s="241" t="s">
        <v>1372</v>
      </c>
    </row>
    <row r="25" spans="1:8" s="2" customFormat="1" x14ac:dyDescent="0.25">
      <c r="A25" s="239" t="s">
        <v>4320</v>
      </c>
      <c r="B25" s="240" t="s">
        <v>1670</v>
      </c>
      <c r="C25" s="197"/>
      <c r="D25" s="257"/>
      <c r="E25" s="247">
        <f t="shared" si="0"/>
        <v>0</v>
      </c>
      <c r="F25" s="241" t="s">
        <v>1671</v>
      </c>
      <c r="G25" s="248" t="s">
        <v>411</v>
      </c>
      <c r="H25" s="241" t="s">
        <v>412</v>
      </c>
    </row>
    <row r="26" spans="1:8" s="2" customFormat="1" x14ac:dyDescent="0.25">
      <c r="A26" s="239" t="s">
        <v>4321</v>
      </c>
      <c r="B26" s="240" t="s">
        <v>1672</v>
      </c>
      <c r="C26" s="197"/>
      <c r="D26" s="257"/>
      <c r="E26" s="247">
        <f t="shared" si="0"/>
        <v>0</v>
      </c>
      <c r="F26" s="241" t="s">
        <v>1673</v>
      </c>
      <c r="G26" s="248" t="s">
        <v>411</v>
      </c>
      <c r="H26" s="241" t="s">
        <v>412</v>
      </c>
    </row>
    <row r="27" spans="1:8" s="2" customFormat="1" x14ac:dyDescent="0.25">
      <c r="A27" s="239" t="s">
        <v>4322</v>
      </c>
      <c r="B27" s="240" t="s">
        <v>1674</v>
      </c>
      <c r="C27" s="197"/>
      <c r="D27" s="257"/>
      <c r="E27" s="247">
        <f t="shared" si="0"/>
        <v>0</v>
      </c>
      <c r="F27" s="241" t="s">
        <v>1675</v>
      </c>
      <c r="G27" s="248" t="s">
        <v>411</v>
      </c>
      <c r="H27" s="241" t="s">
        <v>412</v>
      </c>
    </row>
    <row r="28" spans="1:8" s="2" customFormat="1" x14ac:dyDescent="0.25">
      <c r="A28" s="239" t="s">
        <v>4323</v>
      </c>
      <c r="B28" s="240" t="s">
        <v>1676</v>
      </c>
      <c r="C28" s="197"/>
      <c r="D28" s="257"/>
      <c r="E28" s="247">
        <f t="shared" si="0"/>
        <v>0</v>
      </c>
      <c r="F28" s="241" t="s">
        <v>1677</v>
      </c>
      <c r="G28" s="248" t="s">
        <v>411</v>
      </c>
      <c r="H28" s="241" t="s">
        <v>412</v>
      </c>
    </row>
    <row r="29" spans="1:8" s="2" customFormat="1" x14ac:dyDescent="0.25">
      <c r="A29" s="239" t="s">
        <v>4324</v>
      </c>
      <c r="B29" s="240" t="s">
        <v>1678</v>
      </c>
      <c r="C29" s="197"/>
      <c r="D29" s="257"/>
      <c r="E29" s="247">
        <f t="shared" si="0"/>
        <v>0</v>
      </c>
      <c r="F29" s="241" t="s">
        <v>1679</v>
      </c>
      <c r="G29" s="248" t="s">
        <v>411</v>
      </c>
      <c r="H29" s="241" t="s">
        <v>412</v>
      </c>
    </row>
    <row r="30" spans="1:8" s="2" customFormat="1" x14ac:dyDescent="0.25">
      <c r="A30" s="239" t="s">
        <v>4325</v>
      </c>
      <c r="B30" s="240" t="s">
        <v>1680</v>
      </c>
      <c r="C30" s="197"/>
      <c r="D30" s="257"/>
      <c r="E30" s="247">
        <f t="shared" si="0"/>
        <v>0</v>
      </c>
      <c r="F30" s="241" t="s">
        <v>1681</v>
      </c>
      <c r="G30" s="248" t="s">
        <v>411</v>
      </c>
      <c r="H30" s="241" t="s">
        <v>412</v>
      </c>
    </row>
    <row r="31" spans="1:8" s="2" customFormat="1" x14ac:dyDescent="0.25">
      <c r="A31" s="239" t="s">
        <v>4326</v>
      </c>
      <c r="B31" s="240" t="s">
        <v>1682</v>
      </c>
      <c r="C31" s="197"/>
      <c r="D31" s="257"/>
      <c r="E31" s="247">
        <f t="shared" si="0"/>
        <v>0</v>
      </c>
      <c r="F31" s="241" t="s">
        <v>1683</v>
      </c>
      <c r="G31" s="248" t="s">
        <v>411</v>
      </c>
      <c r="H31" s="241" t="s">
        <v>412</v>
      </c>
    </row>
    <row r="32" spans="1:8" s="2" customFormat="1" x14ac:dyDescent="0.25">
      <c r="A32" s="239" t="s">
        <v>4327</v>
      </c>
      <c r="B32" s="240" t="s">
        <v>1684</v>
      </c>
      <c r="C32" s="197"/>
      <c r="D32" s="257"/>
      <c r="E32" s="247">
        <f t="shared" si="0"/>
        <v>0</v>
      </c>
      <c r="F32" s="241" t="s">
        <v>1685</v>
      </c>
      <c r="G32" s="248" t="s">
        <v>411</v>
      </c>
      <c r="H32" s="241" t="s">
        <v>412</v>
      </c>
    </row>
    <row r="33" spans="1:8" s="2" customFormat="1" x14ac:dyDescent="0.25">
      <c r="A33" s="239" t="s">
        <v>4328</v>
      </c>
      <c r="B33" s="240" t="s">
        <v>1686</v>
      </c>
      <c r="C33" s="197"/>
      <c r="D33" s="257"/>
      <c r="E33" s="247">
        <f t="shared" si="0"/>
        <v>0</v>
      </c>
      <c r="F33" s="241" t="s">
        <v>1687</v>
      </c>
      <c r="G33" s="248" t="s">
        <v>411</v>
      </c>
      <c r="H33" s="241" t="s">
        <v>412</v>
      </c>
    </row>
    <row r="34" spans="1:8" s="2" customFormat="1" x14ac:dyDescent="0.25">
      <c r="A34" s="239" t="s">
        <v>4329</v>
      </c>
      <c r="B34" s="240" t="s">
        <v>1688</v>
      </c>
      <c r="C34" s="197"/>
      <c r="D34" s="257"/>
      <c r="E34" s="247">
        <f t="shared" si="0"/>
        <v>0</v>
      </c>
      <c r="F34" s="241" t="s">
        <v>1689</v>
      </c>
      <c r="G34" s="248" t="s">
        <v>411</v>
      </c>
      <c r="H34" s="241" t="s">
        <v>412</v>
      </c>
    </row>
    <row r="35" spans="1:8" s="2" customFormat="1" x14ac:dyDescent="0.25">
      <c r="A35" s="239" t="s">
        <v>4330</v>
      </c>
      <c r="B35" s="240" t="s">
        <v>1690</v>
      </c>
      <c r="C35" s="197"/>
      <c r="D35" s="257"/>
      <c r="E35" s="247">
        <f t="shared" si="0"/>
        <v>0</v>
      </c>
      <c r="F35" s="241" t="s">
        <v>1691</v>
      </c>
      <c r="G35" s="248" t="s">
        <v>411</v>
      </c>
      <c r="H35" s="241" t="s">
        <v>412</v>
      </c>
    </row>
    <row r="36" spans="1:8" s="2" customFormat="1" x14ac:dyDescent="0.25">
      <c r="A36" s="239" t="s">
        <v>4331</v>
      </c>
      <c r="B36" s="240" t="s">
        <v>1692</v>
      </c>
      <c r="C36" s="197"/>
      <c r="D36" s="257"/>
      <c r="E36" s="247">
        <f t="shared" si="0"/>
        <v>0</v>
      </c>
      <c r="F36" s="241" t="s">
        <v>1693</v>
      </c>
      <c r="G36" s="248" t="s">
        <v>411</v>
      </c>
      <c r="H36" s="241" t="s">
        <v>412</v>
      </c>
    </row>
    <row r="37" spans="1:8" s="2" customFormat="1" x14ac:dyDescent="0.25">
      <c r="A37" s="239" t="s">
        <v>4332</v>
      </c>
      <c r="B37" s="240" t="s">
        <v>1694</v>
      </c>
      <c r="C37" s="197"/>
      <c r="D37" s="257"/>
      <c r="E37" s="247">
        <f t="shared" si="0"/>
        <v>0</v>
      </c>
      <c r="F37" s="241" t="s">
        <v>1695</v>
      </c>
      <c r="G37" s="248" t="s">
        <v>411</v>
      </c>
      <c r="H37" s="241" t="s">
        <v>412</v>
      </c>
    </row>
    <row r="38" spans="1:8" s="2" customFormat="1" x14ac:dyDescent="0.25">
      <c r="A38" s="239" t="s">
        <v>4333</v>
      </c>
      <c r="B38" s="240" t="s">
        <v>1696</v>
      </c>
      <c r="C38" s="197"/>
      <c r="D38" s="257"/>
      <c r="E38" s="247">
        <f t="shared" si="0"/>
        <v>0</v>
      </c>
      <c r="F38" s="241" t="s">
        <v>1697</v>
      </c>
      <c r="G38" s="248" t="s">
        <v>411</v>
      </c>
      <c r="H38" s="241" t="s">
        <v>412</v>
      </c>
    </row>
    <row r="39" spans="1:8" s="2" customFormat="1" x14ac:dyDescent="0.25">
      <c r="A39" s="239" t="s">
        <v>4334</v>
      </c>
      <c r="B39" s="240" t="s">
        <v>1698</v>
      </c>
      <c r="C39" s="197"/>
      <c r="D39" s="257"/>
      <c r="E39" s="247">
        <f t="shared" si="0"/>
        <v>0</v>
      </c>
      <c r="F39" s="241" t="s">
        <v>1699</v>
      </c>
      <c r="G39" s="248" t="s">
        <v>411</v>
      </c>
      <c r="H39" s="241" t="s">
        <v>412</v>
      </c>
    </row>
    <row r="40" spans="1:8" s="2" customFormat="1" x14ac:dyDescent="0.25">
      <c r="A40" s="239" t="s">
        <v>4335</v>
      </c>
      <c r="B40" s="240" t="s">
        <v>1700</v>
      </c>
      <c r="C40" s="197"/>
      <c r="D40" s="257"/>
      <c r="E40" s="247">
        <f t="shared" si="0"/>
        <v>0</v>
      </c>
      <c r="F40" s="241" t="s">
        <v>1529</v>
      </c>
      <c r="G40" s="248" t="s">
        <v>1530</v>
      </c>
      <c r="H40" s="241" t="s">
        <v>1531</v>
      </c>
    </row>
    <row r="41" spans="1:8" s="2" customFormat="1" x14ac:dyDescent="0.25">
      <c r="A41" s="239" t="s">
        <v>4336</v>
      </c>
      <c r="B41" s="240" t="s">
        <v>1701</v>
      </c>
      <c r="C41" s="197"/>
      <c r="D41" s="257"/>
      <c r="E41" s="247">
        <f t="shared" si="0"/>
        <v>0</v>
      </c>
      <c r="F41" s="241" t="s">
        <v>1529</v>
      </c>
      <c r="G41" s="248" t="s">
        <v>1530</v>
      </c>
      <c r="H41" s="241" t="s">
        <v>1531</v>
      </c>
    </row>
    <row r="42" spans="1:8" s="2" customFormat="1" x14ac:dyDescent="0.25">
      <c r="A42" s="239" t="s">
        <v>4337</v>
      </c>
      <c r="B42" s="240" t="s">
        <v>1702</v>
      </c>
      <c r="C42" s="197"/>
      <c r="D42" s="257"/>
      <c r="E42" s="247">
        <f t="shared" si="0"/>
        <v>0</v>
      </c>
      <c r="F42" s="241" t="s">
        <v>1529</v>
      </c>
      <c r="G42" s="248" t="s">
        <v>1530</v>
      </c>
      <c r="H42" s="241" t="s">
        <v>1531</v>
      </c>
    </row>
    <row r="43" spans="1:8" s="2" customFormat="1" x14ac:dyDescent="0.25">
      <c r="A43" s="239" t="s">
        <v>4338</v>
      </c>
      <c r="B43" s="240" t="s">
        <v>1703</v>
      </c>
      <c r="C43" s="197"/>
      <c r="D43" s="257"/>
      <c r="E43" s="247">
        <f t="shared" si="0"/>
        <v>0</v>
      </c>
      <c r="F43" s="241" t="s">
        <v>1529</v>
      </c>
      <c r="G43" s="248" t="s">
        <v>1530</v>
      </c>
      <c r="H43" s="241" t="s">
        <v>1531</v>
      </c>
    </row>
    <row r="44" spans="1:8" s="2" customFormat="1" x14ac:dyDescent="0.25">
      <c r="A44" s="239" t="s">
        <v>4339</v>
      </c>
      <c r="B44" s="240" t="s">
        <v>1704</v>
      </c>
      <c r="C44" s="197"/>
      <c r="D44" s="257"/>
      <c r="E44" s="247">
        <f t="shared" si="0"/>
        <v>0</v>
      </c>
      <c r="F44" s="241" t="s">
        <v>1529</v>
      </c>
      <c r="G44" s="248" t="s">
        <v>1530</v>
      </c>
      <c r="H44" s="241" t="s">
        <v>1531</v>
      </c>
    </row>
    <row r="45" spans="1:8" s="2" customFormat="1" x14ac:dyDescent="0.25">
      <c r="A45" s="239" t="s">
        <v>4340</v>
      </c>
      <c r="B45" s="240" t="s">
        <v>1705</v>
      </c>
      <c r="C45" s="197"/>
      <c r="D45" s="257"/>
      <c r="E45" s="247">
        <f t="shared" si="0"/>
        <v>0</v>
      </c>
      <c r="F45" s="241" t="s">
        <v>1529</v>
      </c>
      <c r="G45" s="248" t="s">
        <v>1530</v>
      </c>
      <c r="H45" s="241" t="s">
        <v>1531</v>
      </c>
    </row>
    <row r="46" spans="1:8" s="2" customFormat="1" x14ac:dyDescent="0.25">
      <c r="A46" s="239" t="s">
        <v>4341</v>
      </c>
      <c r="B46" s="240" t="s">
        <v>1706</v>
      </c>
      <c r="C46" s="197"/>
      <c r="D46" s="257"/>
      <c r="E46" s="247">
        <f t="shared" si="0"/>
        <v>0</v>
      </c>
      <c r="F46" s="241" t="s">
        <v>1529</v>
      </c>
      <c r="G46" s="248" t="s">
        <v>1530</v>
      </c>
      <c r="H46" s="241" t="s">
        <v>1531</v>
      </c>
    </row>
    <row r="47" spans="1:8" s="2" customFormat="1" x14ac:dyDescent="0.25">
      <c r="A47" s="239" t="s">
        <v>4342</v>
      </c>
      <c r="B47" s="240" t="s">
        <v>1707</v>
      </c>
      <c r="C47" s="197"/>
      <c r="D47" s="257"/>
      <c r="E47" s="247">
        <f t="shared" si="0"/>
        <v>0</v>
      </c>
      <c r="F47" s="241" t="s">
        <v>1529</v>
      </c>
      <c r="G47" s="248" t="s">
        <v>1530</v>
      </c>
      <c r="H47" s="241" t="s">
        <v>1531</v>
      </c>
    </row>
    <row r="48" spans="1:8" s="2" customFormat="1" x14ac:dyDescent="0.25">
      <c r="A48" s="239" t="s">
        <v>4343</v>
      </c>
      <c r="B48" s="240" t="s">
        <v>1708</v>
      </c>
      <c r="C48" s="197"/>
      <c r="D48" s="257"/>
      <c r="E48" s="247">
        <f t="shared" si="0"/>
        <v>0</v>
      </c>
      <c r="F48" s="241" t="s">
        <v>1529</v>
      </c>
      <c r="G48" s="248" t="s">
        <v>1530</v>
      </c>
      <c r="H48" s="241" t="s">
        <v>1531</v>
      </c>
    </row>
    <row r="49" spans="1:8" s="2" customFormat="1" x14ac:dyDescent="0.25">
      <c r="A49" s="239" t="s">
        <v>4344</v>
      </c>
      <c r="B49" s="240" t="s">
        <v>1709</v>
      </c>
      <c r="C49" s="197"/>
      <c r="D49" s="257"/>
      <c r="E49" s="247">
        <f t="shared" si="0"/>
        <v>0</v>
      </c>
      <c r="F49" s="241" t="s">
        <v>1529</v>
      </c>
      <c r="G49" s="248" t="s">
        <v>1530</v>
      </c>
      <c r="H49" s="241" t="s">
        <v>1531</v>
      </c>
    </row>
    <row r="50" spans="1:8" s="2" customFormat="1" x14ac:dyDescent="0.25">
      <c r="A50" s="239" t="s">
        <v>4345</v>
      </c>
      <c r="B50" s="240" t="s">
        <v>1710</v>
      </c>
      <c r="C50" s="197"/>
      <c r="D50" s="257"/>
      <c r="E50" s="247">
        <f t="shared" si="0"/>
        <v>0</v>
      </c>
      <c r="F50" s="241" t="s">
        <v>1529</v>
      </c>
      <c r="G50" s="248" t="s">
        <v>1530</v>
      </c>
      <c r="H50" s="241" t="s">
        <v>1531</v>
      </c>
    </row>
    <row r="51" spans="1:8" s="2" customFormat="1" x14ac:dyDescent="0.25">
      <c r="A51" s="239" t="s">
        <v>4346</v>
      </c>
      <c r="B51" s="240" t="s">
        <v>1711</v>
      </c>
      <c r="C51" s="197"/>
      <c r="D51" s="257"/>
      <c r="E51" s="247">
        <f t="shared" si="0"/>
        <v>0</v>
      </c>
      <c r="F51" s="241" t="s">
        <v>1529</v>
      </c>
      <c r="G51" s="248" t="s">
        <v>1530</v>
      </c>
      <c r="H51" s="241" t="s">
        <v>1531</v>
      </c>
    </row>
    <row r="52" spans="1:8" s="2" customFormat="1" x14ac:dyDescent="0.25">
      <c r="A52" s="239" t="s">
        <v>4347</v>
      </c>
      <c r="B52" s="240" t="s">
        <v>1712</v>
      </c>
      <c r="C52" s="197"/>
      <c r="D52" s="257"/>
      <c r="E52" s="247">
        <f t="shared" si="0"/>
        <v>0</v>
      </c>
      <c r="F52" s="241" t="s">
        <v>1529</v>
      </c>
      <c r="G52" s="248" t="s">
        <v>1530</v>
      </c>
      <c r="H52" s="241" t="s">
        <v>1531</v>
      </c>
    </row>
    <row r="53" spans="1:8" s="2" customFormat="1" x14ac:dyDescent="0.25">
      <c r="A53" s="239" t="s">
        <v>4348</v>
      </c>
      <c r="B53" s="240" t="s">
        <v>1713</v>
      </c>
      <c r="C53" s="197"/>
      <c r="D53" s="257"/>
      <c r="E53" s="247">
        <f t="shared" si="0"/>
        <v>0</v>
      </c>
      <c r="F53" s="241" t="s">
        <v>1529</v>
      </c>
      <c r="G53" s="248" t="s">
        <v>1530</v>
      </c>
      <c r="H53" s="241" t="s">
        <v>1531</v>
      </c>
    </row>
    <row r="54" spans="1:8" s="2" customFormat="1" x14ac:dyDescent="0.25">
      <c r="A54" s="239" t="s">
        <v>4349</v>
      </c>
      <c r="B54" s="240" t="s">
        <v>1714</v>
      </c>
      <c r="C54" s="197"/>
      <c r="D54" s="257"/>
      <c r="E54" s="247">
        <f t="shared" si="0"/>
        <v>0</v>
      </c>
      <c r="F54" s="241" t="s">
        <v>1529</v>
      </c>
      <c r="G54" s="248" t="s">
        <v>1530</v>
      </c>
      <c r="H54" s="241" t="s">
        <v>1531</v>
      </c>
    </row>
    <row r="55" spans="1:8" s="2" customFormat="1" x14ac:dyDescent="0.25">
      <c r="A55" s="239" t="s">
        <v>4350</v>
      </c>
      <c r="B55" s="240" t="s">
        <v>1715</v>
      </c>
      <c r="C55" s="197"/>
      <c r="D55" s="257"/>
      <c r="E55" s="247">
        <f t="shared" si="0"/>
        <v>0</v>
      </c>
      <c r="F55" s="241" t="s">
        <v>1529</v>
      </c>
      <c r="G55" s="248" t="s">
        <v>1530</v>
      </c>
      <c r="H55" s="241" t="s">
        <v>1531</v>
      </c>
    </row>
    <row r="56" spans="1:8" s="2" customFormat="1" x14ac:dyDescent="0.25">
      <c r="A56" s="239" t="s">
        <v>4351</v>
      </c>
      <c r="B56" s="240" t="s">
        <v>1716</v>
      </c>
      <c r="C56" s="197"/>
      <c r="D56" s="257"/>
      <c r="E56" s="247">
        <f t="shared" si="0"/>
        <v>0</v>
      </c>
      <c r="F56" s="241" t="s">
        <v>1529</v>
      </c>
      <c r="G56" s="248" t="s">
        <v>1530</v>
      </c>
      <c r="H56" s="241" t="s">
        <v>1531</v>
      </c>
    </row>
    <row r="57" spans="1:8" s="2" customFormat="1" x14ac:dyDescent="0.25">
      <c r="A57" s="239" t="s">
        <v>4352</v>
      </c>
      <c r="B57" s="240" t="s">
        <v>1717</v>
      </c>
      <c r="C57" s="197"/>
      <c r="D57" s="257"/>
      <c r="E57" s="247">
        <f t="shared" si="0"/>
        <v>0</v>
      </c>
      <c r="F57" s="241" t="s">
        <v>1529</v>
      </c>
      <c r="G57" s="248" t="s">
        <v>1530</v>
      </c>
      <c r="H57" s="241" t="s">
        <v>1531</v>
      </c>
    </row>
    <row r="58" spans="1:8" s="2" customFormat="1" x14ac:dyDescent="0.25">
      <c r="A58" s="239" t="s">
        <v>4353</v>
      </c>
      <c r="B58" s="240" t="s">
        <v>1718</v>
      </c>
      <c r="C58" s="197"/>
      <c r="D58" s="257"/>
      <c r="E58" s="247">
        <f t="shared" si="0"/>
        <v>0</v>
      </c>
      <c r="F58" s="241" t="s">
        <v>1529</v>
      </c>
      <c r="G58" s="248" t="s">
        <v>1530</v>
      </c>
      <c r="H58" s="241" t="s">
        <v>1531</v>
      </c>
    </row>
    <row r="59" spans="1:8" s="2" customFormat="1" x14ac:dyDescent="0.25">
      <c r="A59" s="239" t="s">
        <v>4354</v>
      </c>
      <c r="B59" s="240" t="s">
        <v>1719</v>
      </c>
      <c r="C59" s="197"/>
      <c r="D59" s="257"/>
      <c r="E59" s="247">
        <f t="shared" si="0"/>
        <v>0</v>
      </c>
      <c r="F59" s="241" t="s">
        <v>1529</v>
      </c>
      <c r="G59" s="248" t="s">
        <v>1530</v>
      </c>
      <c r="H59" s="241" t="s">
        <v>1531</v>
      </c>
    </row>
    <row r="60" spans="1:8" s="2" customFormat="1" x14ac:dyDescent="0.25">
      <c r="A60" s="239" t="s">
        <v>4355</v>
      </c>
      <c r="B60" s="240" t="s">
        <v>1720</v>
      </c>
      <c r="C60" s="197"/>
      <c r="D60" s="257"/>
      <c r="E60" s="247">
        <f t="shared" si="0"/>
        <v>0</v>
      </c>
      <c r="F60" s="241" t="s">
        <v>1529</v>
      </c>
      <c r="G60" s="248" t="s">
        <v>1530</v>
      </c>
      <c r="H60" s="241" t="s">
        <v>1531</v>
      </c>
    </row>
    <row r="61" spans="1:8" s="2" customFormat="1" x14ac:dyDescent="0.25">
      <c r="A61" s="239" t="s">
        <v>4356</v>
      </c>
      <c r="B61" s="240" t="s">
        <v>1721</v>
      </c>
      <c r="C61" s="197"/>
      <c r="D61" s="257"/>
      <c r="E61" s="247">
        <f t="shared" si="0"/>
        <v>0</v>
      </c>
      <c r="F61" s="241" t="s">
        <v>1529</v>
      </c>
      <c r="G61" s="248" t="s">
        <v>1530</v>
      </c>
      <c r="H61" s="241" t="s">
        <v>1531</v>
      </c>
    </row>
    <row r="62" spans="1:8" s="2" customFormat="1" x14ac:dyDescent="0.25">
      <c r="A62" s="239" t="s">
        <v>4357</v>
      </c>
      <c r="B62" s="240" t="s">
        <v>1722</v>
      </c>
      <c r="C62" s="197"/>
      <c r="D62" s="257"/>
      <c r="E62" s="247">
        <f t="shared" si="0"/>
        <v>0</v>
      </c>
      <c r="F62" s="241" t="s">
        <v>1529</v>
      </c>
      <c r="G62" s="248" t="s">
        <v>1530</v>
      </c>
      <c r="H62" s="241" t="s">
        <v>1531</v>
      </c>
    </row>
    <row r="63" spans="1:8" s="2" customFormat="1" x14ac:dyDescent="0.25">
      <c r="A63" s="239" t="s">
        <v>4358</v>
      </c>
      <c r="B63" s="240" t="s">
        <v>1723</v>
      </c>
      <c r="C63" s="197"/>
      <c r="D63" s="257"/>
      <c r="E63" s="247">
        <f t="shared" si="0"/>
        <v>0</v>
      </c>
      <c r="F63" s="241" t="s">
        <v>1529</v>
      </c>
      <c r="G63" s="248" t="s">
        <v>1530</v>
      </c>
      <c r="H63" s="241" t="s">
        <v>1531</v>
      </c>
    </row>
    <row r="64" spans="1:8" s="2" customFormat="1" x14ac:dyDescent="0.25">
      <c r="A64" s="239" t="s">
        <v>4359</v>
      </c>
      <c r="B64" s="240" t="s">
        <v>1724</v>
      </c>
      <c r="C64" s="197"/>
      <c r="D64" s="257"/>
      <c r="E64" s="247">
        <f t="shared" si="0"/>
        <v>0</v>
      </c>
      <c r="F64" s="241" t="s">
        <v>1529</v>
      </c>
      <c r="G64" s="248" t="s">
        <v>1530</v>
      </c>
      <c r="H64" s="241" t="s">
        <v>1531</v>
      </c>
    </row>
    <row r="65" spans="1:8" s="2" customFormat="1" x14ac:dyDescent="0.25">
      <c r="A65" s="239" t="s">
        <v>4360</v>
      </c>
      <c r="B65" s="240" t="s">
        <v>1725</v>
      </c>
      <c r="C65" s="197"/>
      <c r="D65" s="257"/>
      <c r="E65" s="247">
        <f t="shared" si="0"/>
        <v>0</v>
      </c>
      <c r="F65" s="241" t="s">
        <v>1529</v>
      </c>
      <c r="G65" s="248" t="s">
        <v>1530</v>
      </c>
      <c r="H65" s="241" t="s">
        <v>1531</v>
      </c>
    </row>
    <row r="66" spans="1:8" s="2" customFormat="1" x14ac:dyDescent="0.25">
      <c r="A66" s="239" t="s">
        <v>4361</v>
      </c>
      <c r="B66" s="240" t="s">
        <v>1726</v>
      </c>
      <c r="C66" s="197"/>
      <c r="D66" s="257"/>
      <c r="E66" s="247">
        <f t="shared" si="0"/>
        <v>0</v>
      </c>
      <c r="F66" s="241" t="s">
        <v>1529</v>
      </c>
      <c r="G66" s="248" t="s">
        <v>1530</v>
      </c>
      <c r="H66" s="241" t="s">
        <v>1531</v>
      </c>
    </row>
    <row r="67" spans="1:8" s="2" customFormat="1" x14ac:dyDescent="0.25">
      <c r="A67" s="239" t="s">
        <v>4362</v>
      </c>
      <c r="B67" s="240" t="s">
        <v>1727</v>
      </c>
      <c r="C67" s="197"/>
      <c r="D67" s="257"/>
      <c r="E67" s="247">
        <f t="shared" si="0"/>
        <v>0</v>
      </c>
      <c r="F67" s="241" t="s">
        <v>1529</v>
      </c>
      <c r="G67" s="248" t="s">
        <v>1530</v>
      </c>
      <c r="H67" s="241" t="s">
        <v>1531</v>
      </c>
    </row>
    <row r="68" spans="1:8" s="2" customFormat="1" x14ac:dyDescent="0.25">
      <c r="A68" s="239" t="s">
        <v>4363</v>
      </c>
      <c r="B68" s="240" t="s">
        <v>1728</v>
      </c>
      <c r="C68" s="197"/>
      <c r="D68" s="257"/>
      <c r="E68" s="247">
        <f t="shared" ref="E68:E131" si="1">+C68+D68</f>
        <v>0</v>
      </c>
      <c r="F68" s="241" t="s">
        <v>1729</v>
      </c>
      <c r="G68" s="248" t="s">
        <v>1371</v>
      </c>
      <c r="H68" s="241" t="s">
        <v>1372</v>
      </c>
    </row>
    <row r="69" spans="1:8" s="2" customFormat="1" x14ac:dyDescent="0.25">
      <c r="A69" s="239" t="s">
        <v>4364</v>
      </c>
      <c r="B69" s="240" t="s">
        <v>1730</v>
      </c>
      <c r="C69" s="197"/>
      <c r="D69" s="257"/>
      <c r="E69" s="247">
        <f t="shared" si="1"/>
        <v>0</v>
      </c>
      <c r="F69" s="241" t="s">
        <v>1731</v>
      </c>
      <c r="G69" s="248" t="s">
        <v>1371</v>
      </c>
      <c r="H69" s="241" t="s">
        <v>1372</v>
      </c>
    </row>
    <row r="70" spans="1:8" s="2" customFormat="1" x14ac:dyDescent="0.25">
      <c r="A70" s="239" t="s">
        <v>4365</v>
      </c>
      <c r="B70" s="240" t="s">
        <v>1732</v>
      </c>
      <c r="C70" s="197"/>
      <c r="D70" s="257"/>
      <c r="E70" s="247">
        <f t="shared" si="1"/>
        <v>0</v>
      </c>
      <c r="F70" s="241" t="s">
        <v>1733</v>
      </c>
      <c r="G70" s="248" t="s">
        <v>1371</v>
      </c>
      <c r="H70" s="241" t="s">
        <v>1372</v>
      </c>
    </row>
    <row r="71" spans="1:8" s="2" customFormat="1" ht="26.4" x14ac:dyDescent="0.25">
      <c r="A71" s="239" t="s">
        <v>4366</v>
      </c>
      <c r="B71" s="240" t="s">
        <v>1734</v>
      </c>
      <c r="C71" s="197"/>
      <c r="D71" s="257"/>
      <c r="E71" s="247">
        <f t="shared" si="1"/>
        <v>0</v>
      </c>
      <c r="F71" s="241" t="s">
        <v>1733</v>
      </c>
      <c r="G71" s="248" t="s">
        <v>1371</v>
      </c>
      <c r="H71" s="241" t="s">
        <v>1372</v>
      </c>
    </row>
    <row r="72" spans="1:8" s="2" customFormat="1" x14ac:dyDescent="0.25">
      <c r="A72" s="239" t="s">
        <v>4275</v>
      </c>
      <c r="B72" s="240" t="s">
        <v>1735</v>
      </c>
      <c r="C72" s="197"/>
      <c r="D72" s="257"/>
      <c r="E72" s="247">
        <f t="shared" si="1"/>
        <v>0</v>
      </c>
      <c r="F72" s="241" t="s">
        <v>1736</v>
      </c>
      <c r="G72" s="248" t="s">
        <v>1371</v>
      </c>
      <c r="H72" s="241" t="s">
        <v>1372</v>
      </c>
    </row>
    <row r="73" spans="1:8" s="2" customFormat="1" x14ac:dyDescent="0.25">
      <c r="A73" s="239" t="s">
        <v>4276</v>
      </c>
      <c r="B73" s="240" t="s">
        <v>1737</v>
      </c>
      <c r="C73" s="197"/>
      <c r="D73" s="257"/>
      <c r="E73" s="247">
        <f t="shared" si="1"/>
        <v>0</v>
      </c>
      <c r="F73" s="241" t="s">
        <v>1738</v>
      </c>
      <c r="G73" s="248" t="s">
        <v>1371</v>
      </c>
      <c r="H73" s="241" t="s">
        <v>1372</v>
      </c>
    </row>
    <row r="74" spans="1:8" s="2" customFormat="1" x14ac:dyDescent="0.25">
      <c r="A74" s="239" t="s">
        <v>4288</v>
      </c>
      <c r="B74" s="240" t="s">
        <v>1740</v>
      </c>
      <c r="C74" s="197"/>
      <c r="D74" s="257"/>
      <c r="E74" s="247">
        <f t="shared" si="1"/>
        <v>0</v>
      </c>
      <c r="F74" s="241" t="s">
        <v>1529</v>
      </c>
      <c r="G74" s="248" t="s">
        <v>1530</v>
      </c>
      <c r="H74" s="241" t="s">
        <v>1531</v>
      </c>
    </row>
    <row r="75" spans="1:8" s="2" customFormat="1" x14ac:dyDescent="0.25">
      <c r="A75" s="239" t="s">
        <v>4289</v>
      </c>
      <c r="B75" s="240" t="s">
        <v>1741</v>
      </c>
      <c r="C75" s="197"/>
      <c r="D75" s="257"/>
      <c r="E75" s="247">
        <f t="shared" si="1"/>
        <v>0</v>
      </c>
      <c r="F75" s="241" t="s">
        <v>1529</v>
      </c>
      <c r="G75" s="248" t="s">
        <v>1530</v>
      </c>
      <c r="H75" s="241" t="s">
        <v>1531</v>
      </c>
    </row>
    <row r="76" spans="1:8" s="2" customFormat="1" x14ac:dyDescent="0.25">
      <c r="A76" s="239" t="s">
        <v>4290</v>
      </c>
      <c r="B76" s="240" t="s">
        <v>1742</v>
      </c>
      <c r="C76" s="197"/>
      <c r="D76" s="257"/>
      <c r="E76" s="247">
        <f t="shared" si="1"/>
        <v>0</v>
      </c>
      <c r="F76" s="241" t="s">
        <v>1529</v>
      </c>
      <c r="G76" s="248" t="s">
        <v>1530</v>
      </c>
      <c r="H76" s="241" t="s">
        <v>1531</v>
      </c>
    </row>
    <row r="77" spans="1:8" s="2" customFormat="1" x14ac:dyDescent="0.25">
      <c r="A77" s="239" t="s">
        <v>4367</v>
      </c>
      <c r="B77" s="240" t="s">
        <v>1743</v>
      </c>
      <c r="C77" s="197"/>
      <c r="D77" s="257"/>
      <c r="E77" s="247">
        <f t="shared" si="1"/>
        <v>0</v>
      </c>
      <c r="F77" s="241" t="s">
        <v>1529</v>
      </c>
      <c r="G77" s="248" t="s">
        <v>1530</v>
      </c>
      <c r="H77" s="241" t="s">
        <v>1531</v>
      </c>
    </row>
    <row r="78" spans="1:8" s="2" customFormat="1" x14ac:dyDescent="0.25">
      <c r="A78" s="239" t="s">
        <v>4368</v>
      </c>
      <c r="B78" s="240" t="s">
        <v>1744</v>
      </c>
      <c r="C78" s="197"/>
      <c r="D78" s="257"/>
      <c r="E78" s="247">
        <f t="shared" si="1"/>
        <v>0</v>
      </c>
      <c r="F78" s="241" t="s">
        <v>1529</v>
      </c>
      <c r="G78" s="248" t="s">
        <v>1530</v>
      </c>
      <c r="H78" s="241" t="s">
        <v>1531</v>
      </c>
    </row>
    <row r="79" spans="1:8" s="2" customFormat="1" x14ac:dyDescent="0.25">
      <c r="A79" s="239" t="s">
        <v>4369</v>
      </c>
      <c r="B79" s="240" t="s">
        <v>1745</v>
      </c>
      <c r="C79" s="197"/>
      <c r="D79" s="257"/>
      <c r="E79" s="247">
        <f t="shared" si="1"/>
        <v>0</v>
      </c>
      <c r="F79" s="241" t="s">
        <v>1529</v>
      </c>
      <c r="G79" s="248" t="s">
        <v>1530</v>
      </c>
      <c r="H79" s="241" t="s">
        <v>1531</v>
      </c>
    </row>
    <row r="80" spans="1:8" s="2" customFormat="1" x14ac:dyDescent="0.25">
      <c r="A80" s="239" t="s">
        <v>4370</v>
      </c>
      <c r="B80" s="240" t="s">
        <v>1746</v>
      </c>
      <c r="C80" s="197"/>
      <c r="D80" s="257"/>
      <c r="E80" s="247">
        <f t="shared" si="1"/>
        <v>0</v>
      </c>
      <c r="F80" s="241" t="s">
        <v>1529</v>
      </c>
      <c r="G80" s="248" t="s">
        <v>1530</v>
      </c>
      <c r="H80" s="241" t="s">
        <v>1531</v>
      </c>
    </row>
    <row r="81" spans="1:8" s="2" customFormat="1" x14ac:dyDescent="0.25">
      <c r="A81" s="239" t="s">
        <v>4371</v>
      </c>
      <c r="B81" s="240" t="s">
        <v>1747</v>
      </c>
      <c r="C81" s="197"/>
      <c r="D81" s="257"/>
      <c r="E81" s="247">
        <f t="shared" si="1"/>
        <v>0</v>
      </c>
      <c r="F81" s="241" t="s">
        <v>1529</v>
      </c>
      <c r="G81" s="248" t="s">
        <v>1530</v>
      </c>
      <c r="H81" s="241" t="s">
        <v>1531</v>
      </c>
    </row>
    <row r="82" spans="1:8" s="2" customFormat="1" x14ac:dyDescent="0.25">
      <c r="A82" s="239" t="s">
        <v>4372</v>
      </c>
      <c r="B82" s="240" t="s">
        <v>1748</v>
      </c>
      <c r="C82" s="197"/>
      <c r="D82" s="257"/>
      <c r="E82" s="247">
        <f t="shared" si="1"/>
        <v>0</v>
      </c>
      <c r="F82" s="241" t="s">
        <v>1529</v>
      </c>
      <c r="G82" s="248" t="s">
        <v>1530</v>
      </c>
      <c r="H82" s="241" t="s">
        <v>1531</v>
      </c>
    </row>
    <row r="83" spans="1:8" s="2" customFormat="1" x14ac:dyDescent="0.25">
      <c r="A83" s="239" t="s">
        <v>4373</v>
      </c>
      <c r="B83" s="240" t="s">
        <v>1749</v>
      </c>
      <c r="C83" s="197"/>
      <c r="D83" s="257"/>
      <c r="E83" s="247">
        <f t="shared" si="1"/>
        <v>0</v>
      </c>
      <c r="F83" s="241" t="s">
        <v>1529</v>
      </c>
      <c r="G83" s="248" t="s">
        <v>1530</v>
      </c>
      <c r="H83" s="241" t="s">
        <v>1531</v>
      </c>
    </row>
    <row r="84" spans="1:8" s="2" customFormat="1" x14ac:dyDescent="0.25">
      <c r="A84" s="239" t="s">
        <v>4374</v>
      </c>
      <c r="B84" s="240" t="s">
        <v>1750</v>
      </c>
      <c r="C84" s="197"/>
      <c r="D84" s="257"/>
      <c r="E84" s="247">
        <f t="shared" si="1"/>
        <v>0</v>
      </c>
      <c r="F84" s="241" t="s">
        <v>1529</v>
      </c>
      <c r="G84" s="248" t="s">
        <v>1530</v>
      </c>
      <c r="H84" s="241" t="s">
        <v>1531</v>
      </c>
    </row>
    <row r="85" spans="1:8" s="2" customFormat="1" x14ac:dyDescent="0.25">
      <c r="A85" s="239" t="s">
        <v>4375</v>
      </c>
      <c r="B85" s="240" t="s">
        <v>1751</v>
      </c>
      <c r="C85" s="197"/>
      <c r="D85" s="257"/>
      <c r="E85" s="247">
        <f t="shared" si="1"/>
        <v>0</v>
      </c>
      <c r="F85" s="241" t="s">
        <v>1529</v>
      </c>
      <c r="G85" s="248" t="s">
        <v>1530</v>
      </c>
      <c r="H85" s="241" t="s">
        <v>1531</v>
      </c>
    </row>
    <row r="86" spans="1:8" s="2" customFormat="1" x14ac:dyDescent="0.25">
      <c r="A86" s="239" t="s">
        <v>4376</v>
      </c>
      <c r="B86" s="240" t="s">
        <v>1752</v>
      </c>
      <c r="C86" s="197"/>
      <c r="D86" s="257"/>
      <c r="E86" s="247">
        <f t="shared" si="1"/>
        <v>0</v>
      </c>
      <c r="F86" s="241" t="s">
        <v>1529</v>
      </c>
      <c r="G86" s="248" t="s">
        <v>1530</v>
      </c>
      <c r="H86" s="241" t="s">
        <v>1531</v>
      </c>
    </row>
    <row r="87" spans="1:8" s="2" customFormat="1" x14ac:dyDescent="0.25">
      <c r="A87" s="239" t="s">
        <v>4377</v>
      </c>
      <c r="B87" s="240" t="s">
        <v>1753</v>
      </c>
      <c r="C87" s="197"/>
      <c r="D87" s="257"/>
      <c r="E87" s="247">
        <f t="shared" si="1"/>
        <v>0</v>
      </c>
      <c r="F87" s="241" t="s">
        <v>1529</v>
      </c>
      <c r="G87" s="248" t="s">
        <v>1530</v>
      </c>
      <c r="H87" s="241" t="s">
        <v>1531</v>
      </c>
    </row>
    <row r="88" spans="1:8" s="2" customFormat="1" x14ac:dyDescent="0.25">
      <c r="A88" s="239" t="s">
        <v>4378</v>
      </c>
      <c r="B88" s="240" t="s">
        <v>1754</v>
      </c>
      <c r="C88" s="197"/>
      <c r="D88" s="257"/>
      <c r="E88" s="247">
        <f t="shared" si="1"/>
        <v>0</v>
      </c>
      <c r="F88" s="241" t="s">
        <v>1529</v>
      </c>
      <c r="G88" s="248" t="s">
        <v>1530</v>
      </c>
      <c r="H88" s="241" t="s">
        <v>1531</v>
      </c>
    </row>
    <row r="89" spans="1:8" s="2" customFormat="1" x14ac:dyDescent="0.25">
      <c r="A89" s="239" t="s">
        <v>4379</v>
      </c>
      <c r="B89" s="240" t="s">
        <v>1755</v>
      </c>
      <c r="C89" s="197"/>
      <c r="D89" s="257"/>
      <c r="E89" s="247">
        <f t="shared" si="1"/>
        <v>0</v>
      </c>
      <c r="F89" s="241" t="s">
        <v>1529</v>
      </c>
      <c r="G89" s="248" t="s">
        <v>1530</v>
      </c>
      <c r="H89" s="241" t="s">
        <v>1531</v>
      </c>
    </row>
    <row r="90" spans="1:8" s="2" customFormat="1" x14ac:dyDescent="0.25">
      <c r="A90" s="239" t="s">
        <v>4380</v>
      </c>
      <c r="B90" s="240" t="s">
        <v>1756</v>
      </c>
      <c r="C90" s="197"/>
      <c r="D90" s="257"/>
      <c r="E90" s="247">
        <f t="shared" si="1"/>
        <v>0</v>
      </c>
      <c r="F90" s="241" t="s">
        <v>1529</v>
      </c>
      <c r="G90" s="248" t="s">
        <v>1530</v>
      </c>
      <c r="H90" s="241" t="s">
        <v>1531</v>
      </c>
    </row>
    <row r="91" spans="1:8" s="2" customFormat="1" x14ac:dyDescent="0.25">
      <c r="A91" s="239" t="s">
        <v>4381</v>
      </c>
      <c r="B91" s="240" t="s">
        <v>1757</v>
      </c>
      <c r="C91" s="197"/>
      <c r="D91" s="257"/>
      <c r="E91" s="247">
        <f t="shared" si="1"/>
        <v>0</v>
      </c>
      <c r="F91" s="241" t="s">
        <v>1529</v>
      </c>
      <c r="G91" s="248" t="s">
        <v>1530</v>
      </c>
      <c r="H91" s="241" t="s">
        <v>1531</v>
      </c>
    </row>
    <row r="92" spans="1:8" s="2" customFormat="1" x14ac:dyDescent="0.25">
      <c r="A92" s="239" t="s">
        <v>4382</v>
      </c>
      <c r="B92" s="240" t="s">
        <v>1758</v>
      </c>
      <c r="C92" s="197"/>
      <c r="D92" s="257"/>
      <c r="E92" s="247">
        <f t="shared" si="1"/>
        <v>0</v>
      </c>
      <c r="F92" s="241" t="s">
        <v>1529</v>
      </c>
      <c r="G92" s="248" t="s">
        <v>1530</v>
      </c>
      <c r="H92" s="241" t="s">
        <v>1531</v>
      </c>
    </row>
    <row r="93" spans="1:8" s="2" customFormat="1" x14ac:dyDescent="0.25">
      <c r="A93" s="239" t="s">
        <v>4383</v>
      </c>
      <c r="B93" s="240" t="s">
        <v>1759</v>
      </c>
      <c r="C93" s="197"/>
      <c r="D93" s="257"/>
      <c r="E93" s="247">
        <f t="shared" si="1"/>
        <v>0</v>
      </c>
      <c r="F93" s="241" t="s">
        <v>1529</v>
      </c>
      <c r="G93" s="248" t="s">
        <v>1530</v>
      </c>
      <c r="H93" s="241" t="s">
        <v>1531</v>
      </c>
    </row>
    <row r="94" spans="1:8" s="2" customFormat="1" x14ac:dyDescent="0.25">
      <c r="A94" s="239" t="s">
        <v>4384</v>
      </c>
      <c r="B94" s="240" t="s">
        <v>1760</v>
      </c>
      <c r="C94" s="197"/>
      <c r="D94" s="257"/>
      <c r="E94" s="247">
        <f t="shared" si="1"/>
        <v>0</v>
      </c>
      <c r="F94" s="241" t="s">
        <v>1529</v>
      </c>
      <c r="G94" s="248" t="s">
        <v>1530</v>
      </c>
      <c r="H94" s="241" t="s">
        <v>1531</v>
      </c>
    </row>
    <row r="95" spans="1:8" s="2" customFormat="1" x14ac:dyDescent="0.25">
      <c r="A95" s="239" t="s">
        <v>4385</v>
      </c>
      <c r="B95" s="240" t="s">
        <v>1761</v>
      </c>
      <c r="C95" s="197"/>
      <c r="D95" s="257"/>
      <c r="E95" s="247">
        <f t="shared" si="1"/>
        <v>0</v>
      </c>
      <c r="F95" s="241" t="s">
        <v>1529</v>
      </c>
      <c r="G95" s="248" t="s">
        <v>1530</v>
      </c>
      <c r="H95" s="241" t="s">
        <v>1531</v>
      </c>
    </row>
    <row r="96" spans="1:8" s="2" customFormat="1" x14ac:dyDescent="0.25">
      <c r="A96" s="239" t="s">
        <v>4386</v>
      </c>
      <c r="B96" s="240" t="s">
        <v>1762</v>
      </c>
      <c r="C96" s="197"/>
      <c r="D96" s="257"/>
      <c r="E96" s="247">
        <f t="shared" si="1"/>
        <v>0</v>
      </c>
      <c r="F96" s="241" t="s">
        <v>1529</v>
      </c>
      <c r="G96" s="248" t="s">
        <v>1530</v>
      </c>
      <c r="H96" s="241" t="s">
        <v>1531</v>
      </c>
    </row>
    <row r="97" spans="1:8" s="2" customFormat="1" x14ac:dyDescent="0.25">
      <c r="A97" s="239" t="s">
        <v>4387</v>
      </c>
      <c r="B97" s="240" t="s">
        <v>1763</v>
      </c>
      <c r="C97" s="197"/>
      <c r="D97" s="257"/>
      <c r="E97" s="247">
        <f t="shared" si="1"/>
        <v>0</v>
      </c>
      <c r="F97" s="241" t="s">
        <v>1529</v>
      </c>
      <c r="G97" s="248" t="s">
        <v>1530</v>
      </c>
      <c r="H97" s="241" t="s">
        <v>1531</v>
      </c>
    </row>
    <row r="98" spans="1:8" s="2" customFormat="1" x14ac:dyDescent="0.25">
      <c r="A98" s="239" t="s">
        <v>4388</v>
      </c>
      <c r="B98" s="240" t="s">
        <v>1764</v>
      </c>
      <c r="C98" s="197"/>
      <c r="D98" s="257"/>
      <c r="E98" s="247">
        <f t="shared" si="1"/>
        <v>0</v>
      </c>
      <c r="F98" s="241" t="s">
        <v>1529</v>
      </c>
      <c r="G98" s="248" t="s">
        <v>1530</v>
      </c>
      <c r="H98" s="241" t="s">
        <v>1531</v>
      </c>
    </row>
    <row r="99" spans="1:8" s="2" customFormat="1" x14ac:dyDescent="0.25">
      <c r="A99" s="239" t="s">
        <v>4389</v>
      </c>
      <c r="B99" s="240" t="s">
        <v>1765</v>
      </c>
      <c r="C99" s="197"/>
      <c r="D99" s="257"/>
      <c r="E99" s="247">
        <f t="shared" si="1"/>
        <v>0</v>
      </c>
      <c r="F99" s="241" t="s">
        <v>1529</v>
      </c>
      <c r="G99" s="248" t="s">
        <v>1530</v>
      </c>
      <c r="H99" s="241" t="s">
        <v>1531</v>
      </c>
    </row>
    <row r="100" spans="1:8" s="2" customFormat="1" x14ac:dyDescent="0.25">
      <c r="A100" s="239" t="s">
        <v>4390</v>
      </c>
      <c r="B100" s="240" t="s">
        <v>1766</v>
      </c>
      <c r="C100" s="197"/>
      <c r="D100" s="257"/>
      <c r="E100" s="247">
        <f t="shared" si="1"/>
        <v>0</v>
      </c>
      <c r="F100" s="241" t="s">
        <v>1529</v>
      </c>
      <c r="G100" s="248" t="s">
        <v>1530</v>
      </c>
      <c r="H100" s="241" t="s">
        <v>1531</v>
      </c>
    </row>
    <row r="101" spans="1:8" s="2" customFormat="1" x14ac:dyDescent="0.25">
      <c r="A101" s="239" t="s">
        <v>4391</v>
      </c>
      <c r="B101" s="240" t="s">
        <v>1767</v>
      </c>
      <c r="C101" s="197"/>
      <c r="D101" s="257"/>
      <c r="E101" s="247">
        <f t="shared" si="1"/>
        <v>0</v>
      </c>
      <c r="F101" s="241" t="s">
        <v>1529</v>
      </c>
      <c r="G101" s="248" t="s">
        <v>1530</v>
      </c>
      <c r="H101" s="241" t="s">
        <v>1531</v>
      </c>
    </row>
    <row r="102" spans="1:8" s="2" customFormat="1" x14ac:dyDescent="0.25">
      <c r="A102" s="239" t="s">
        <v>4392</v>
      </c>
      <c r="B102" s="240" t="s">
        <v>1768</v>
      </c>
      <c r="C102" s="197"/>
      <c r="D102" s="257"/>
      <c r="E102" s="247">
        <f t="shared" si="1"/>
        <v>0</v>
      </c>
      <c r="F102" s="241" t="s">
        <v>1529</v>
      </c>
      <c r="G102" s="248" t="s">
        <v>1530</v>
      </c>
      <c r="H102" s="241" t="s">
        <v>1531</v>
      </c>
    </row>
    <row r="103" spans="1:8" s="2" customFormat="1" x14ac:dyDescent="0.25">
      <c r="A103" s="239" t="s">
        <v>4393</v>
      </c>
      <c r="B103" s="240" t="s">
        <v>1769</v>
      </c>
      <c r="C103" s="197"/>
      <c r="D103" s="257"/>
      <c r="E103" s="247">
        <f t="shared" si="1"/>
        <v>0</v>
      </c>
      <c r="F103" s="241" t="s">
        <v>1529</v>
      </c>
      <c r="G103" s="248" t="s">
        <v>1530</v>
      </c>
      <c r="H103" s="241" t="s">
        <v>1531</v>
      </c>
    </row>
    <row r="104" spans="1:8" s="2" customFormat="1" ht="26.4" x14ac:dyDescent="0.25">
      <c r="A104" s="239" t="s">
        <v>4394</v>
      </c>
      <c r="B104" s="240" t="s">
        <v>1770</v>
      </c>
      <c r="C104" s="197"/>
      <c r="D104" s="257"/>
      <c r="E104" s="247">
        <f t="shared" si="1"/>
        <v>0</v>
      </c>
      <c r="F104" s="241" t="s">
        <v>1529</v>
      </c>
      <c r="G104" s="248" t="s">
        <v>1530</v>
      </c>
      <c r="H104" s="241" t="s">
        <v>1531</v>
      </c>
    </row>
    <row r="105" spans="1:8" s="2" customFormat="1" x14ac:dyDescent="0.25">
      <c r="A105" s="239" t="s">
        <v>4395</v>
      </c>
      <c r="B105" s="240" t="s">
        <v>1771</v>
      </c>
      <c r="C105" s="197"/>
      <c r="D105" s="257"/>
      <c r="E105" s="247">
        <f t="shared" si="1"/>
        <v>0</v>
      </c>
      <c r="F105" s="241" t="s">
        <v>1529</v>
      </c>
      <c r="G105" s="248" t="s">
        <v>1530</v>
      </c>
      <c r="H105" s="241" t="s">
        <v>1531</v>
      </c>
    </row>
    <row r="106" spans="1:8" s="2" customFormat="1" x14ac:dyDescent="0.25">
      <c r="A106" s="239" t="s">
        <v>4396</v>
      </c>
      <c r="B106" s="240" t="s">
        <v>1772</v>
      </c>
      <c r="C106" s="197"/>
      <c r="D106" s="257"/>
      <c r="E106" s="247">
        <f t="shared" si="1"/>
        <v>0</v>
      </c>
      <c r="F106" s="241" t="s">
        <v>1529</v>
      </c>
      <c r="G106" s="248" t="s">
        <v>1530</v>
      </c>
      <c r="H106" s="241" t="s">
        <v>1531</v>
      </c>
    </row>
    <row r="107" spans="1:8" s="2" customFormat="1" x14ac:dyDescent="0.25">
      <c r="A107" s="239" t="s">
        <v>4397</v>
      </c>
      <c r="B107" s="240" t="s">
        <v>1773</v>
      </c>
      <c r="C107" s="197"/>
      <c r="D107" s="257"/>
      <c r="E107" s="247">
        <f t="shared" si="1"/>
        <v>0</v>
      </c>
      <c r="F107" s="241" t="s">
        <v>1529</v>
      </c>
      <c r="G107" s="248" t="s">
        <v>1530</v>
      </c>
      <c r="H107" s="241" t="s">
        <v>1531</v>
      </c>
    </row>
    <row r="108" spans="1:8" s="2" customFormat="1" x14ac:dyDescent="0.25">
      <c r="A108" s="239" t="s">
        <v>4398</v>
      </c>
      <c r="B108" s="240" t="s">
        <v>1774</v>
      </c>
      <c r="C108" s="197"/>
      <c r="D108" s="257"/>
      <c r="E108" s="247">
        <f t="shared" si="1"/>
        <v>0</v>
      </c>
      <c r="F108" s="241" t="s">
        <v>1529</v>
      </c>
      <c r="G108" s="248" t="s">
        <v>1530</v>
      </c>
      <c r="H108" s="241" t="s">
        <v>1531</v>
      </c>
    </row>
    <row r="109" spans="1:8" s="2" customFormat="1" x14ac:dyDescent="0.25">
      <c r="A109" s="239" t="s">
        <v>4399</v>
      </c>
      <c r="B109" s="240" t="s">
        <v>1775</v>
      </c>
      <c r="C109" s="197"/>
      <c r="D109" s="257"/>
      <c r="E109" s="247">
        <f t="shared" si="1"/>
        <v>0</v>
      </c>
      <c r="F109" s="241" t="s">
        <v>1529</v>
      </c>
      <c r="G109" s="248" t="s">
        <v>1530</v>
      </c>
      <c r="H109" s="241" t="s">
        <v>1531</v>
      </c>
    </row>
    <row r="110" spans="1:8" s="2" customFormat="1" x14ac:dyDescent="0.25">
      <c r="A110" s="239" t="s">
        <v>4400</v>
      </c>
      <c r="B110" s="240" t="s">
        <v>1776</v>
      </c>
      <c r="C110" s="197"/>
      <c r="D110" s="257"/>
      <c r="E110" s="247">
        <f t="shared" si="1"/>
        <v>0</v>
      </c>
      <c r="F110" s="241" t="s">
        <v>1529</v>
      </c>
      <c r="G110" s="248" t="s">
        <v>1530</v>
      </c>
      <c r="H110" s="241" t="s">
        <v>1531</v>
      </c>
    </row>
    <row r="111" spans="1:8" s="2" customFormat="1" ht="26.4" x14ac:dyDescent="0.25">
      <c r="A111" s="239" t="s">
        <v>4401</v>
      </c>
      <c r="B111" s="240" t="s">
        <v>1777</v>
      </c>
      <c r="C111" s="197"/>
      <c r="D111" s="257"/>
      <c r="E111" s="247">
        <f t="shared" si="1"/>
        <v>0</v>
      </c>
      <c r="F111" s="241" t="s">
        <v>1529</v>
      </c>
      <c r="G111" s="248" t="s">
        <v>1530</v>
      </c>
      <c r="H111" s="241" t="s">
        <v>1531</v>
      </c>
    </row>
    <row r="112" spans="1:8" s="2" customFormat="1" x14ac:dyDescent="0.25">
      <c r="A112" s="239" t="s">
        <v>4402</v>
      </c>
      <c r="B112" s="240" t="s">
        <v>1778</v>
      </c>
      <c r="C112" s="197"/>
      <c r="D112" s="257"/>
      <c r="E112" s="247">
        <f t="shared" si="1"/>
        <v>0</v>
      </c>
      <c r="F112" s="241" t="s">
        <v>1529</v>
      </c>
      <c r="G112" s="248" t="s">
        <v>1530</v>
      </c>
      <c r="H112" s="241" t="s">
        <v>1531</v>
      </c>
    </row>
    <row r="113" spans="1:8" s="2" customFormat="1" x14ac:dyDescent="0.25">
      <c r="A113" s="239" t="s">
        <v>4403</v>
      </c>
      <c r="B113" s="240" t="s">
        <v>1779</v>
      </c>
      <c r="C113" s="197"/>
      <c r="D113" s="257"/>
      <c r="E113" s="247">
        <f t="shared" si="1"/>
        <v>0</v>
      </c>
      <c r="F113" s="241" t="s">
        <v>1529</v>
      </c>
      <c r="G113" s="248" t="s">
        <v>1530</v>
      </c>
      <c r="H113" s="241" t="s">
        <v>1531</v>
      </c>
    </row>
    <row r="114" spans="1:8" s="2" customFormat="1" x14ac:dyDescent="0.25">
      <c r="A114" s="239" t="s">
        <v>4404</v>
      </c>
      <c r="B114" s="240" t="s">
        <v>1780</v>
      </c>
      <c r="C114" s="197"/>
      <c r="D114" s="257"/>
      <c r="E114" s="247">
        <f t="shared" si="1"/>
        <v>0</v>
      </c>
      <c r="F114" s="241" t="s">
        <v>1529</v>
      </c>
      <c r="G114" s="248" t="s">
        <v>1530</v>
      </c>
      <c r="H114" s="241" t="s">
        <v>1531</v>
      </c>
    </row>
    <row r="115" spans="1:8" s="2" customFormat="1" x14ac:dyDescent="0.25">
      <c r="A115" s="239" t="s">
        <v>4405</v>
      </c>
      <c r="B115" s="240" t="s">
        <v>1781</v>
      </c>
      <c r="C115" s="197"/>
      <c r="D115" s="257"/>
      <c r="E115" s="247">
        <f t="shared" si="1"/>
        <v>0</v>
      </c>
      <c r="F115" s="241" t="s">
        <v>1782</v>
      </c>
      <c r="G115" s="248" t="s">
        <v>1371</v>
      </c>
      <c r="H115" s="241" t="s">
        <v>1372</v>
      </c>
    </row>
    <row r="116" spans="1:8" s="2" customFormat="1" x14ac:dyDescent="0.25">
      <c r="A116" s="239" t="s">
        <v>4406</v>
      </c>
      <c r="B116" s="240" t="s">
        <v>1783</v>
      </c>
      <c r="C116" s="197"/>
      <c r="D116" s="257"/>
      <c r="E116" s="247">
        <f t="shared" si="1"/>
        <v>0</v>
      </c>
      <c r="F116" s="241" t="s">
        <v>1782</v>
      </c>
      <c r="G116" s="248" t="s">
        <v>1371</v>
      </c>
      <c r="H116" s="241" t="s">
        <v>1372</v>
      </c>
    </row>
    <row r="117" spans="1:8" s="2" customFormat="1" x14ac:dyDescent="0.25">
      <c r="A117" s="239" t="s">
        <v>4407</v>
      </c>
      <c r="B117" s="240" t="s">
        <v>1784</v>
      </c>
      <c r="C117" s="197"/>
      <c r="D117" s="257"/>
      <c r="E117" s="247">
        <f t="shared" si="1"/>
        <v>0</v>
      </c>
      <c r="F117" s="241" t="s">
        <v>1782</v>
      </c>
      <c r="G117" s="248" t="s">
        <v>1371</v>
      </c>
      <c r="H117" s="241" t="s">
        <v>1372</v>
      </c>
    </row>
    <row r="118" spans="1:8" s="2" customFormat="1" x14ac:dyDescent="0.25">
      <c r="A118" s="239" t="s">
        <v>4408</v>
      </c>
      <c r="B118" s="240" t="s">
        <v>1785</v>
      </c>
      <c r="C118" s="197"/>
      <c r="D118" s="257"/>
      <c r="E118" s="247">
        <f t="shared" si="1"/>
        <v>0</v>
      </c>
      <c r="F118" s="241" t="s">
        <v>1782</v>
      </c>
      <c r="G118" s="248" t="s">
        <v>1371</v>
      </c>
      <c r="H118" s="241" t="s">
        <v>1372</v>
      </c>
    </row>
    <row r="119" spans="1:8" s="2" customFormat="1" x14ac:dyDescent="0.25">
      <c r="A119" s="239" t="s">
        <v>4409</v>
      </c>
      <c r="B119" s="240" t="s">
        <v>1786</v>
      </c>
      <c r="C119" s="197"/>
      <c r="D119" s="257"/>
      <c r="E119" s="247">
        <f t="shared" si="1"/>
        <v>0</v>
      </c>
      <c r="F119" s="241" t="s">
        <v>1782</v>
      </c>
      <c r="G119" s="248" t="s">
        <v>1371</v>
      </c>
      <c r="H119" s="241" t="s">
        <v>1372</v>
      </c>
    </row>
    <row r="120" spans="1:8" s="2" customFormat="1" x14ac:dyDescent="0.25">
      <c r="A120" s="239" t="s">
        <v>4410</v>
      </c>
      <c r="B120" s="240" t="s">
        <v>1787</v>
      </c>
      <c r="C120" s="197"/>
      <c r="D120" s="257"/>
      <c r="E120" s="247">
        <f t="shared" si="1"/>
        <v>0</v>
      </c>
      <c r="F120" s="241" t="s">
        <v>1782</v>
      </c>
      <c r="G120" s="248" t="s">
        <v>1371</v>
      </c>
      <c r="H120" s="241" t="s">
        <v>1372</v>
      </c>
    </row>
    <row r="121" spans="1:8" s="2" customFormat="1" x14ac:dyDescent="0.25">
      <c r="A121" s="239" t="s">
        <v>4411</v>
      </c>
      <c r="B121" s="240" t="s">
        <v>1788</v>
      </c>
      <c r="C121" s="197"/>
      <c r="D121" s="257"/>
      <c r="E121" s="247">
        <f t="shared" si="1"/>
        <v>0</v>
      </c>
      <c r="F121" s="241" t="s">
        <v>1782</v>
      </c>
      <c r="G121" s="248" t="s">
        <v>1371</v>
      </c>
      <c r="H121" s="241" t="s">
        <v>1372</v>
      </c>
    </row>
    <row r="122" spans="1:8" s="2" customFormat="1" x14ac:dyDescent="0.25">
      <c r="A122" s="239" t="s">
        <v>4412</v>
      </c>
      <c r="B122" s="240" t="s">
        <v>1789</v>
      </c>
      <c r="C122" s="197"/>
      <c r="D122" s="257"/>
      <c r="E122" s="247">
        <f t="shared" si="1"/>
        <v>0</v>
      </c>
      <c r="F122" s="241" t="s">
        <v>1782</v>
      </c>
      <c r="G122" s="248" t="s">
        <v>1371</v>
      </c>
      <c r="H122" s="241" t="s">
        <v>1372</v>
      </c>
    </row>
    <row r="123" spans="1:8" s="2" customFormat="1" x14ac:dyDescent="0.25">
      <c r="A123" s="239" t="s">
        <v>4413</v>
      </c>
      <c r="B123" s="240" t="s">
        <v>1790</v>
      </c>
      <c r="C123" s="197"/>
      <c r="D123" s="257"/>
      <c r="E123" s="247">
        <f t="shared" si="1"/>
        <v>0</v>
      </c>
      <c r="F123" s="241" t="s">
        <v>1782</v>
      </c>
      <c r="G123" s="248" t="s">
        <v>1371</v>
      </c>
      <c r="H123" s="241" t="s">
        <v>1372</v>
      </c>
    </row>
    <row r="124" spans="1:8" s="2" customFormat="1" x14ac:dyDescent="0.25">
      <c r="A124" s="239" t="s">
        <v>4414</v>
      </c>
      <c r="B124" s="240" t="s">
        <v>1791</v>
      </c>
      <c r="C124" s="197"/>
      <c r="D124" s="257"/>
      <c r="E124" s="247">
        <f t="shared" si="1"/>
        <v>0</v>
      </c>
      <c r="F124" s="241" t="s">
        <v>1782</v>
      </c>
      <c r="G124" s="248" t="s">
        <v>1371</v>
      </c>
      <c r="H124" s="241" t="s">
        <v>1372</v>
      </c>
    </row>
    <row r="125" spans="1:8" s="2" customFormat="1" x14ac:dyDescent="0.25">
      <c r="A125" s="239" t="s">
        <v>4415</v>
      </c>
      <c r="B125" s="240" t="s">
        <v>1792</v>
      </c>
      <c r="C125" s="197"/>
      <c r="D125" s="257"/>
      <c r="E125" s="247">
        <f t="shared" si="1"/>
        <v>0</v>
      </c>
      <c r="F125" s="241" t="s">
        <v>1782</v>
      </c>
      <c r="G125" s="248" t="s">
        <v>1371</v>
      </c>
      <c r="H125" s="241" t="s">
        <v>1372</v>
      </c>
    </row>
    <row r="126" spans="1:8" s="2" customFormat="1" x14ac:dyDescent="0.25">
      <c r="A126" s="239" t="s">
        <v>4416</v>
      </c>
      <c r="B126" s="240" t="s">
        <v>1793</v>
      </c>
      <c r="C126" s="197"/>
      <c r="D126" s="257"/>
      <c r="E126" s="247">
        <f t="shared" si="1"/>
        <v>0</v>
      </c>
      <c r="F126" s="241" t="s">
        <v>1782</v>
      </c>
      <c r="G126" s="248" t="s">
        <v>1371</v>
      </c>
      <c r="H126" s="241" t="s">
        <v>1372</v>
      </c>
    </row>
    <row r="127" spans="1:8" s="2" customFormat="1" x14ac:dyDescent="0.25">
      <c r="A127" s="239" t="s">
        <v>4417</v>
      </c>
      <c r="B127" s="240" t="s">
        <v>1794</v>
      </c>
      <c r="C127" s="197"/>
      <c r="D127" s="257"/>
      <c r="E127" s="247">
        <f t="shared" si="1"/>
        <v>0</v>
      </c>
      <c r="F127" s="241" t="s">
        <v>1782</v>
      </c>
      <c r="G127" s="248" t="s">
        <v>1371</v>
      </c>
      <c r="H127" s="241" t="s">
        <v>1372</v>
      </c>
    </row>
    <row r="128" spans="1:8" s="2" customFormat="1" x14ac:dyDescent="0.25">
      <c r="A128" s="239" t="s">
        <v>4418</v>
      </c>
      <c r="B128" s="240" t="s">
        <v>1795</v>
      </c>
      <c r="C128" s="197"/>
      <c r="D128" s="257"/>
      <c r="E128" s="247">
        <f t="shared" si="1"/>
        <v>0</v>
      </c>
      <c r="F128" s="241" t="s">
        <v>1782</v>
      </c>
      <c r="G128" s="248" t="s">
        <v>1371</v>
      </c>
      <c r="H128" s="241" t="s">
        <v>1372</v>
      </c>
    </row>
    <row r="129" spans="1:8" s="2" customFormat="1" x14ac:dyDescent="0.25">
      <c r="A129" s="239" t="s">
        <v>4285</v>
      </c>
      <c r="B129" s="240" t="s">
        <v>1796</v>
      </c>
      <c r="C129" s="197"/>
      <c r="D129" s="257"/>
      <c r="E129" s="247">
        <f t="shared" si="1"/>
        <v>0</v>
      </c>
      <c r="F129" s="241" t="s">
        <v>1529</v>
      </c>
      <c r="G129" s="248" t="s">
        <v>1530</v>
      </c>
      <c r="H129" s="241" t="s">
        <v>1531</v>
      </c>
    </row>
    <row r="130" spans="1:8" s="2" customFormat="1" x14ac:dyDescent="0.25">
      <c r="A130" s="239" t="s">
        <v>4277</v>
      </c>
      <c r="B130" s="240" t="s">
        <v>1797</v>
      </c>
      <c r="C130" s="197"/>
      <c r="D130" s="257"/>
      <c r="E130" s="247">
        <f t="shared" si="1"/>
        <v>0</v>
      </c>
      <c r="F130" s="241" t="s">
        <v>1782</v>
      </c>
      <c r="G130" s="248" t="s">
        <v>1371</v>
      </c>
      <c r="H130" s="241" t="s">
        <v>1372</v>
      </c>
    </row>
    <row r="131" spans="1:8" s="2" customFormat="1" x14ac:dyDescent="0.25">
      <c r="A131" s="239" t="s">
        <v>4278</v>
      </c>
      <c r="B131" s="240" t="s">
        <v>1798</v>
      </c>
      <c r="C131" s="197"/>
      <c r="D131" s="257"/>
      <c r="E131" s="247">
        <f t="shared" si="1"/>
        <v>0</v>
      </c>
      <c r="F131" s="241" t="s">
        <v>1782</v>
      </c>
      <c r="G131" s="248" t="s">
        <v>1371</v>
      </c>
      <c r="H131" s="241" t="s">
        <v>1372</v>
      </c>
    </row>
    <row r="132" spans="1:8" s="2" customFormat="1" x14ac:dyDescent="0.25">
      <c r="A132" s="239" t="s">
        <v>4279</v>
      </c>
      <c r="B132" s="240" t="s">
        <v>1799</v>
      </c>
      <c r="C132" s="197"/>
      <c r="D132" s="257"/>
      <c r="E132" s="247">
        <f t="shared" ref="E132:E194" si="2">+C132+D132</f>
        <v>0</v>
      </c>
      <c r="F132" s="241" t="s">
        <v>1800</v>
      </c>
      <c r="G132" s="248" t="s">
        <v>1371</v>
      </c>
      <c r="H132" s="241" t="s">
        <v>1372</v>
      </c>
    </row>
    <row r="133" spans="1:8" s="2" customFormat="1" x14ac:dyDescent="0.25">
      <c r="A133" s="239" t="s">
        <v>4280</v>
      </c>
      <c r="B133" s="240" t="s">
        <v>1801</v>
      </c>
      <c r="C133" s="197"/>
      <c r="D133" s="257"/>
      <c r="E133" s="247">
        <f t="shared" si="2"/>
        <v>0</v>
      </c>
      <c r="F133" s="241" t="s">
        <v>1782</v>
      </c>
      <c r="G133" s="248" t="s">
        <v>1371</v>
      </c>
      <c r="H133" s="241" t="s">
        <v>1372</v>
      </c>
    </row>
    <row r="134" spans="1:8" s="2" customFormat="1" x14ac:dyDescent="0.25">
      <c r="A134" s="239" t="s">
        <v>4419</v>
      </c>
      <c r="B134" s="240" t="s">
        <v>1802</v>
      </c>
      <c r="C134" s="197"/>
      <c r="D134" s="257"/>
      <c r="E134" s="247">
        <f t="shared" si="2"/>
        <v>0</v>
      </c>
      <c r="F134" s="241" t="s">
        <v>1529</v>
      </c>
      <c r="G134" s="248" t="s">
        <v>1530</v>
      </c>
      <c r="H134" s="241" t="s">
        <v>1531</v>
      </c>
    </row>
    <row r="135" spans="1:8" s="2" customFormat="1" x14ac:dyDescent="0.25">
      <c r="A135" s="239" t="s">
        <v>4420</v>
      </c>
      <c r="B135" s="240" t="s">
        <v>1803</v>
      </c>
      <c r="C135" s="197"/>
      <c r="D135" s="257"/>
      <c r="E135" s="247">
        <f t="shared" si="2"/>
        <v>0</v>
      </c>
      <c r="F135" s="241" t="s">
        <v>1529</v>
      </c>
      <c r="G135" s="248" t="s">
        <v>1530</v>
      </c>
      <c r="H135" s="241" t="s">
        <v>1531</v>
      </c>
    </row>
    <row r="136" spans="1:8" s="2" customFormat="1" x14ac:dyDescent="0.25">
      <c r="A136" s="239" t="s">
        <v>4421</v>
      </c>
      <c r="B136" s="240" t="s">
        <v>1804</v>
      </c>
      <c r="C136" s="197"/>
      <c r="D136" s="257"/>
      <c r="E136" s="247">
        <f t="shared" si="2"/>
        <v>0</v>
      </c>
      <c r="F136" s="241" t="s">
        <v>1529</v>
      </c>
      <c r="G136" s="248" t="s">
        <v>1530</v>
      </c>
      <c r="H136" s="241" t="s">
        <v>1531</v>
      </c>
    </row>
    <row r="137" spans="1:8" s="2" customFormat="1" x14ac:dyDescent="0.25">
      <c r="A137" s="239" t="s">
        <v>4422</v>
      </c>
      <c r="B137" s="240" t="s">
        <v>1805</v>
      </c>
      <c r="C137" s="197"/>
      <c r="D137" s="257"/>
      <c r="E137" s="247">
        <f t="shared" si="2"/>
        <v>0</v>
      </c>
      <c r="F137" s="241" t="s">
        <v>1529</v>
      </c>
      <c r="G137" s="248" t="s">
        <v>1530</v>
      </c>
      <c r="H137" s="241" t="s">
        <v>1531</v>
      </c>
    </row>
    <row r="138" spans="1:8" s="2" customFormat="1" x14ac:dyDescent="0.25">
      <c r="A138" s="239" t="s">
        <v>4423</v>
      </c>
      <c r="B138" s="240" t="s">
        <v>1806</v>
      </c>
      <c r="C138" s="197"/>
      <c r="D138" s="257"/>
      <c r="E138" s="247">
        <f t="shared" si="2"/>
        <v>0</v>
      </c>
      <c r="F138" s="241" t="s">
        <v>1529</v>
      </c>
      <c r="G138" s="248" t="s">
        <v>1530</v>
      </c>
      <c r="H138" s="241" t="s">
        <v>1531</v>
      </c>
    </row>
    <row r="139" spans="1:8" s="2" customFormat="1" x14ac:dyDescent="0.25">
      <c r="A139" s="239" t="s">
        <v>4424</v>
      </c>
      <c r="B139" s="240" t="s">
        <v>1807</v>
      </c>
      <c r="C139" s="197"/>
      <c r="D139" s="257"/>
      <c r="E139" s="247">
        <f t="shared" si="2"/>
        <v>0</v>
      </c>
      <c r="F139" s="241" t="s">
        <v>1529</v>
      </c>
      <c r="G139" s="248" t="s">
        <v>1530</v>
      </c>
      <c r="H139" s="241" t="s">
        <v>1531</v>
      </c>
    </row>
    <row r="140" spans="1:8" s="2" customFormat="1" x14ac:dyDescent="0.25">
      <c r="A140" s="239" t="s">
        <v>4425</v>
      </c>
      <c r="B140" s="240" t="s">
        <v>1808</v>
      </c>
      <c r="C140" s="197"/>
      <c r="D140" s="257"/>
      <c r="E140" s="247">
        <f t="shared" si="2"/>
        <v>0</v>
      </c>
      <c r="F140" s="241" t="s">
        <v>1529</v>
      </c>
      <c r="G140" s="248" t="s">
        <v>1530</v>
      </c>
      <c r="H140" s="241" t="s">
        <v>1531</v>
      </c>
    </row>
    <row r="141" spans="1:8" s="2" customFormat="1" x14ac:dyDescent="0.25">
      <c r="A141" s="239" t="s">
        <v>4426</v>
      </c>
      <c r="B141" s="240" t="s">
        <v>1809</v>
      </c>
      <c r="C141" s="197"/>
      <c r="D141" s="257"/>
      <c r="E141" s="247">
        <f t="shared" si="2"/>
        <v>0</v>
      </c>
      <c r="F141" s="241" t="s">
        <v>1529</v>
      </c>
      <c r="G141" s="248" t="s">
        <v>1530</v>
      </c>
      <c r="H141" s="241" t="s">
        <v>1531</v>
      </c>
    </row>
    <row r="142" spans="1:8" s="2" customFormat="1" x14ac:dyDescent="0.25">
      <c r="A142" s="239" t="s">
        <v>4427</v>
      </c>
      <c r="B142" s="240" t="s">
        <v>1810</v>
      </c>
      <c r="C142" s="197"/>
      <c r="D142" s="257"/>
      <c r="E142" s="247">
        <f t="shared" si="2"/>
        <v>0</v>
      </c>
      <c r="F142" s="241" t="s">
        <v>1529</v>
      </c>
      <c r="G142" s="248" t="s">
        <v>1530</v>
      </c>
      <c r="H142" s="241" t="s">
        <v>1531</v>
      </c>
    </row>
    <row r="143" spans="1:8" s="2" customFormat="1" x14ac:dyDescent="0.25">
      <c r="A143" s="239" t="s">
        <v>4428</v>
      </c>
      <c r="B143" s="240" t="s">
        <v>1811</v>
      </c>
      <c r="C143" s="197"/>
      <c r="D143" s="257"/>
      <c r="E143" s="247">
        <f t="shared" si="2"/>
        <v>0</v>
      </c>
      <c r="F143" s="241" t="s">
        <v>1529</v>
      </c>
      <c r="G143" s="248" t="s">
        <v>1530</v>
      </c>
      <c r="H143" s="241" t="s">
        <v>1531</v>
      </c>
    </row>
    <row r="144" spans="1:8" s="2" customFormat="1" x14ac:dyDescent="0.25">
      <c r="A144" s="239" t="s">
        <v>4429</v>
      </c>
      <c r="B144" s="240" t="s">
        <v>1812</v>
      </c>
      <c r="C144" s="197"/>
      <c r="D144" s="257"/>
      <c r="E144" s="247">
        <f t="shared" si="2"/>
        <v>0</v>
      </c>
      <c r="F144" s="241" t="s">
        <v>1529</v>
      </c>
      <c r="G144" s="248" t="s">
        <v>1530</v>
      </c>
      <c r="H144" s="241" t="s">
        <v>1531</v>
      </c>
    </row>
    <row r="145" spans="1:8" s="2" customFormat="1" x14ac:dyDescent="0.25">
      <c r="A145" s="239" t="s">
        <v>4430</v>
      </c>
      <c r="B145" s="240" t="s">
        <v>1813</v>
      </c>
      <c r="C145" s="197"/>
      <c r="D145" s="257"/>
      <c r="E145" s="247">
        <f t="shared" si="2"/>
        <v>0</v>
      </c>
      <c r="F145" s="241" t="s">
        <v>1529</v>
      </c>
      <c r="G145" s="248" t="s">
        <v>1530</v>
      </c>
      <c r="H145" s="241" t="s">
        <v>1531</v>
      </c>
    </row>
    <row r="146" spans="1:8" s="2" customFormat="1" x14ac:dyDescent="0.25">
      <c r="A146" s="239" t="s">
        <v>4431</v>
      </c>
      <c r="B146" s="240" t="s">
        <v>1814</v>
      </c>
      <c r="C146" s="197"/>
      <c r="D146" s="257"/>
      <c r="E146" s="247">
        <f t="shared" si="2"/>
        <v>0</v>
      </c>
      <c r="F146" s="241" t="s">
        <v>1529</v>
      </c>
      <c r="G146" s="248" t="s">
        <v>1530</v>
      </c>
      <c r="H146" s="241" t="s">
        <v>1531</v>
      </c>
    </row>
    <row r="147" spans="1:8" s="2" customFormat="1" x14ac:dyDescent="0.25">
      <c r="A147" s="239" t="s">
        <v>4432</v>
      </c>
      <c r="B147" s="240" t="s">
        <v>1815</v>
      </c>
      <c r="C147" s="197"/>
      <c r="D147" s="257"/>
      <c r="E147" s="247">
        <f t="shared" si="2"/>
        <v>0</v>
      </c>
      <c r="F147" s="241" t="s">
        <v>1529</v>
      </c>
      <c r="G147" s="248" t="s">
        <v>1530</v>
      </c>
      <c r="H147" s="241" t="s">
        <v>1531</v>
      </c>
    </row>
    <row r="148" spans="1:8" s="2" customFormat="1" x14ac:dyDescent="0.25">
      <c r="A148" s="239" t="s">
        <v>4433</v>
      </c>
      <c r="B148" s="240" t="s">
        <v>1816</v>
      </c>
      <c r="C148" s="197"/>
      <c r="D148" s="257"/>
      <c r="E148" s="247">
        <f t="shared" si="2"/>
        <v>0</v>
      </c>
      <c r="F148" s="241" t="s">
        <v>1529</v>
      </c>
      <c r="G148" s="248" t="s">
        <v>1530</v>
      </c>
      <c r="H148" s="241" t="s">
        <v>1531</v>
      </c>
    </row>
    <row r="149" spans="1:8" s="2" customFormat="1" x14ac:dyDescent="0.25">
      <c r="A149" s="239" t="s">
        <v>4434</v>
      </c>
      <c r="B149" s="240" t="s">
        <v>1817</v>
      </c>
      <c r="C149" s="197"/>
      <c r="D149" s="257"/>
      <c r="E149" s="247">
        <f t="shared" si="2"/>
        <v>0</v>
      </c>
      <c r="F149" s="241" t="s">
        <v>1529</v>
      </c>
      <c r="G149" s="248" t="s">
        <v>1530</v>
      </c>
      <c r="H149" s="241" t="s">
        <v>1531</v>
      </c>
    </row>
    <row r="150" spans="1:8" s="2" customFormat="1" x14ac:dyDescent="0.25">
      <c r="A150" s="239" t="s">
        <v>4435</v>
      </c>
      <c r="B150" s="240" t="s">
        <v>1818</v>
      </c>
      <c r="C150" s="197"/>
      <c r="D150" s="257"/>
      <c r="E150" s="247">
        <f t="shared" si="2"/>
        <v>0</v>
      </c>
      <c r="F150" s="241" t="s">
        <v>1529</v>
      </c>
      <c r="G150" s="248" t="s">
        <v>1530</v>
      </c>
      <c r="H150" s="241" t="s">
        <v>1531</v>
      </c>
    </row>
    <row r="151" spans="1:8" s="2" customFormat="1" x14ac:dyDescent="0.25">
      <c r="A151" s="239" t="s">
        <v>4436</v>
      </c>
      <c r="B151" s="240" t="s">
        <v>1819</v>
      </c>
      <c r="C151" s="197"/>
      <c r="D151" s="257"/>
      <c r="E151" s="247">
        <f t="shared" si="2"/>
        <v>0</v>
      </c>
      <c r="F151" s="241" t="s">
        <v>1529</v>
      </c>
      <c r="G151" s="248" t="s">
        <v>1530</v>
      </c>
      <c r="H151" s="241" t="s">
        <v>1531</v>
      </c>
    </row>
    <row r="152" spans="1:8" s="2" customFormat="1" x14ac:dyDescent="0.25">
      <c r="A152" s="239" t="s">
        <v>4437</v>
      </c>
      <c r="B152" s="240" t="s">
        <v>1820</v>
      </c>
      <c r="C152" s="197"/>
      <c r="D152" s="257"/>
      <c r="E152" s="247">
        <f t="shared" si="2"/>
        <v>0</v>
      </c>
      <c r="F152" s="241" t="s">
        <v>1529</v>
      </c>
      <c r="G152" s="248" t="s">
        <v>1530</v>
      </c>
      <c r="H152" s="241" t="s">
        <v>1531</v>
      </c>
    </row>
    <row r="153" spans="1:8" s="2" customFormat="1" x14ac:dyDescent="0.25">
      <c r="A153" s="239" t="s">
        <v>4438</v>
      </c>
      <c r="B153" s="240" t="s">
        <v>1821</v>
      </c>
      <c r="C153" s="197"/>
      <c r="D153" s="257"/>
      <c r="E153" s="247">
        <f t="shared" si="2"/>
        <v>0</v>
      </c>
      <c r="F153" s="241" t="s">
        <v>1529</v>
      </c>
      <c r="G153" s="248" t="s">
        <v>1530</v>
      </c>
      <c r="H153" s="241" t="s">
        <v>1531</v>
      </c>
    </row>
    <row r="154" spans="1:8" s="2" customFormat="1" x14ac:dyDescent="0.25">
      <c r="A154" s="239" t="s">
        <v>4439</v>
      </c>
      <c r="B154" s="240" t="s">
        <v>1822</v>
      </c>
      <c r="C154" s="197"/>
      <c r="D154" s="257"/>
      <c r="E154" s="247">
        <f t="shared" si="2"/>
        <v>0</v>
      </c>
      <c r="F154" s="241" t="s">
        <v>1529</v>
      </c>
      <c r="G154" s="248" t="s">
        <v>1530</v>
      </c>
      <c r="H154" s="241" t="s">
        <v>1531</v>
      </c>
    </row>
    <row r="155" spans="1:8" s="2" customFormat="1" x14ac:dyDescent="0.25">
      <c r="A155" s="239" t="s">
        <v>4440</v>
      </c>
      <c r="B155" s="240" t="s">
        <v>1823</v>
      </c>
      <c r="C155" s="197"/>
      <c r="D155" s="257"/>
      <c r="E155" s="247">
        <f t="shared" si="2"/>
        <v>0</v>
      </c>
      <c r="F155" s="241" t="s">
        <v>1529</v>
      </c>
      <c r="G155" s="248" t="s">
        <v>1530</v>
      </c>
      <c r="H155" s="241" t="s">
        <v>1531</v>
      </c>
    </row>
    <row r="156" spans="1:8" s="2" customFormat="1" x14ac:dyDescent="0.25">
      <c r="A156" s="239" t="s">
        <v>4441</v>
      </c>
      <c r="B156" s="240" t="s">
        <v>1824</v>
      </c>
      <c r="C156" s="197"/>
      <c r="D156" s="257"/>
      <c r="E156" s="247">
        <f t="shared" si="2"/>
        <v>0</v>
      </c>
      <c r="F156" s="241" t="s">
        <v>1529</v>
      </c>
      <c r="G156" s="248" t="s">
        <v>1530</v>
      </c>
      <c r="H156" s="241" t="s">
        <v>1531</v>
      </c>
    </row>
    <row r="157" spans="1:8" s="2" customFormat="1" x14ac:dyDescent="0.25">
      <c r="A157" s="239" t="s">
        <v>4442</v>
      </c>
      <c r="B157" s="240" t="s">
        <v>1825</v>
      </c>
      <c r="C157" s="197"/>
      <c r="D157" s="257"/>
      <c r="E157" s="247">
        <f t="shared" si="2"/>
        <v>0</v>
      </c>
      <c r="F157" s="241" t="s">
        <v>1529</v>
      </c>
      <c r="G157" s="248" t="s">
        <v>1530</v>
      </c>
      <c r="H157" s="241" t="s">
        <v>1531</v>
      </c>
    </row>
    <row r="158" spans="1:8" s="2" customFormat="1" x14ac:dyDescent="0.25">
      <c r="A158" s="239" t="s">
        <v>4443</v>
      </c>
      <c r="B158" s="240" t="s">
        <v>1826</v>
      </c>
      <c r="C158" s="197"/>
      <c r="D158" s="257"/>
      <c r="E158" s="247">
        <f t="shared" si="2"/>
        <v>0</v>
      </c>
      <c r="F158" s="241" t="s">
        <v>1529</v>
      </c>
      <c r="G158" s="248" t="s">
        <v>1530</v>
      </c>
      <c r="H158" s="241" t="s">
        <v>1531</v>
      </c>
    </row>
    <row r="159" spans="1:8" s="2" customFormat="1" x14ac:dyDescent="0.25">
      <c r="A159" s="239" t="s">
        <v>4444</v>
      </c>
      <c r="B159" s="240" t="s">
        <v>1827</v>
      </c>
      <c r="C159" s="197"/>
      <c r="D159" s="257"/>
      <c r="E159" s="247">
        <f t="shared" si="2"/>
        <v>0</v>
      </c>
      <c r="F159" s="241" t="s">
        <v>1529</v>
      </c>
      <c r="G159" s="248" t="s">
        <v>1530</v>
      </c>
      <c r="H159" s="241" t="s">
        <v>1531</v>
      </c>
    </row>
    <row r="160" spans="1:8" s="2" customFormat="1" x14ac:dyDescent="0.25">
      <c r="A160" s="239" t="s">
        <v>4445</v>
      </c>
      <c r="B160" s="240" t="s">
        <v>1828</v>
      </c>
      <c r="C160" s="197"/>
      <c r="D160" s="257"/>
      <c r="E160" s="247">
        <f t="shared" si="2"/>
        <v>0</v>
      </c>
      <c r="F160" s="241" t="s">
        <v>1529</v>
      </c>
      <c r="G160" s="248" t="s">
        <v>1530</v>
      </c>
      <c r="H160" s="241" t="s">
        <v>1531</v>
      </c>
    </row>
    <row r="161" spans="1:8" s="2" customFormat="1" x14ac:dyDescent="0.25">
      <c r="A161" s="239" t="s">
        <v>4286</v>
      </c>
      <c r="B161" s="240" t="s">
        <v>1829</v>
      </c>
      <c r="C161" s="197"/>
      <c r="D161" s="257"/>
      <c r="E161" s="247">
        <f t="shared" si="2"/>
        <v>0</v>
      </c>
      <c r="F161" s="241" t="s">
        <v>1529</v>
      </c>
      <c r="G161" s="248" t="s">
        <v>1530</v>
      </c>
      <c r="H161" s="241" t="s">
        <v>1531</v>
      </c>
    </row>
    <row r="162" spans="1:8" s="2" customFormat="1" x14ac:dyDescent="0.25">
      <c r="A162" s="239" t="s">
        <v>4281</v>
      </c>
      <c r="B162" s="240" t="s">
        <v>1830</v>
      </c>
      <c r="C162" s="197"/>
      <c r="D162" s="257"/>
      <c r="E162" s="247">
        <f t="shared" si="2"/>
        <v>0</v>
      </c>
      <c r="F162" s="241" t="s">
        <v>1831</v>
      </c>
      <c r="G162" s="248" t="s">
        <v>1371</v>
      </c>
      <c r="H162" s="241" t="s">
        <v>1372</v>
      </c>
    </row>
    <row r="163" spans="1:8" s="2" customFormat="1" x14ac:dyDescent="0.25">
      <c r="A163" s="239" t="s">
        <v>4282</v>
      </c>
      <c r="B163" s="240" t="s">
        <v>1832</v>
      </c>
      <c r="C163" s="197"/>
      <c r="D163" s="257"/>
      <c r="E163" s="247">
        <f t="shared" si="2"/>
        <v>0</v>
      </c>
      <c r="F163" s="241" t="s">
        <v>1831</v>
      </c>
      <c r="G163" s="248" t="s">
        <v>1371</v>
      </c>
      <c r="H163" s="241" t="s">
        <v>1372</v>
      </c>
    </row>
    <row r="164" spans="1:8" s="2" customFormat="1" x14ac:dyDescent="0.25">
      <c r="A164" s="239" t="s">
        <v>4283</v>
      </c>
      <c r="B164" s="240" t="s">
        <v>1833</v>
      </c>
      <c r="C164" s="197"/>
      <c r="D164" s="257"/>
      <c r="E164" s="247">
        <f t="shared" si="2"/>
        <v>0</v>
      </c>
      <c r="F164" s="241" t="s">
        <v>1831</v>
      </c>
      <c r="G164" s="248" t="s">
        <v>1371</v>
      </c>
      <c r="H164" s="241" t="s">
        <v>1372</v>
      </c>
    </row>
    <row r="165" spans="1:8" s="2" customFormat="1" x14ac:dyDescent="0.25">
      <c r="A165" s="239" t="s">
        <v>4284</v>
      </c>
      <c r="B165" s="240" t="s">
        <v>1834</v>
      </c>
      <c r="C165" s="197"/>
      <c r="D165" s="257"/>
      <c r="E165" s="247">
        <f t="shared" si="2"/>
        <v>0</v>
      </c>
      <c r="F165" s="241" t="s">
        <v>1831</v>
      </c>
      <c r="G165" s="248" t="s">
        <v>1371</v>
      </c>
      <c r="H165" s="241" t="s">
        <v>1372</v>
      </c>
    </row>
    <row r="166" spans="1:8" s="2" customFormat="1" x14ac:dyDescent="0.25">
      <c r="A166" s="239" t="s">
        <v>4446</v>
      </c>
      <c r="B166" s="240" t="s">
        <v>1835</v>
      </c>
      <c r="C166" s="197"/>
      <c r="D166" s="257"/>
      <c r="E166" s="247">
        <f t="shared" si="2"/>
        <v>0</v>
      </c>
      <c r="F166" s="241" t="s">
        <v>1836</v>
      </c>
      <c r="G166" s="248" t="s">
        <v>1371</v>
      </c>
      <c r="H166" s="241" t="s">
        <v>1372</v>
      </c>
    </row>
    <row r="167" spans="1:8" s="2" customFormat="1" x14ac:dyDescent="0.25">
      <c r="A167" s="239" t="s">
        <v>4447</v>
      </c>
      <c r="B167" s="240" t="s">
        <v>1837</v>
      </c>
      <c r="C167" s="197"/>
      <c r="D167" s="257"/>
      <c r="E167" s="247">
        <f t="shared" si="2"/>
        <v>0</v>
      </c>
      <c r="F167" s="241" t="s">
        <v>1836</v>
      </c>
      <c r="G167" s="248" t="s">
        <v>1371</v>
      </c>
      <c r="H167" s="241" t="s">
        <v>1372</v>
      </c>
    </row>
    <row r="168" spans="1:8" s="2" customFormat="1" x14ac:dyDescent="0.25">
      <c r="A168" s="239" t="s">
        <v>4448</v>
      </c>
      <c r="B168" s="240" t="s">
        <v>1838</v>
      </c>
      <c r="C168" s="197"/>
      <c r="D168" s="257"/>
      <c r="E168" s="247">
        <f t="shared" si="2"/>
        <v>0</v>
      </c>
      <c r="F168" s="241" t="s">
        <v>1836</v>
      </c>
      <c r="G168" s="248" t="s">
        <v>1371</v>
      </c>
      <c r="H168" s="241" t="s">
        <v>1372</v>
      </c>
    </row>
    <row r="169" spans="1:8" s="2" customFormat="1" x14ac:dyDescent="0.25">
      <c r="A169" s="239" t="s">
        <v>4449</v>
      </c>
      <c r="B169" s="240" t="s">
        <v>1839</v>
      </c>
      <c r="C169" s="197"/>
      <c r="D169" s="257"/>
      <c r="E169" s="247">
        <f t="shared" si="2"/>
        <v>0</v>
      </c>
      <c r="F169" s="241" t="s">
        <v>1529</v>
      </c>
      <c r="G169" s="248" t="s">
        <v>1530</v>
      </c>
      <c r="H169" s="241" t="s">
        <v>1531</v>
      </c>
    </row>
    <row r="170" spans="1:8" s="2" customFormat="1" x14ac:dyDescent="0.25">
      <c r="A170" s="239" t="s">
        <v>4450</v>
      </c>
      <c r="B170" s="240" t="s">
        <v>1840</v>
      </c>
      <c r="C170" s="197"/>
      <c r="D170" s="257"/>
      <c r="E170" s="247">
        <f t="shared" si="2"/>
        <v>0</v>
      </c>
      <c r="F170" s="241" t="s">
        <v>1529</v>
      </c>
      <c r="G170" s="248" t="s">
        <v>1530</v>
      </c>
      <c r="H170" s="241" t="s">
        <v>1531</v>
      </c>
    </row>
    <row r="171" spans="1:8" s="2" customFormat="1" x14ac:dyDescent="0.25">
      <c r="A171" s="239" t="s">
        <v>4451</v>
      </c>
      <c r="B171" s="240" t="s">
        <v>1841</v>
      </c>
      <c r="C171" s="197"/>
      <c r="D171" s="257"/>
      <c r="E171" s="247">
        <f t="shared" si="2"/>
        <v>0</v>
      </c>
      <c r="F171" s="241" t="s">
        <v>1529</v>
      </c>
      <c r="G171" s="248" t="s">
        <v>1530</v>
      </c>
      <c r="H171" s="241" t="s">
        <v>1531</v>
      </c>
    </row>
    <row r="172" spans="1:8" s="2" customFormat="1" x14ac:dyDescent="0.25">
      <c r="A172" s="239" t="s">
        <v>4452</v>
      </c>
      <c r="B172" s="240" t="s">
        <v>1842</v>
      </c>
      <c r="C172" s="197"/>
      <c r="D172" s="257"/>
      <c r="E172" s="247">
        <f t="shared" si="2"/>
        <v>0</v>
      </c>
      <c r="F172" s="241" t="s">
        <v>1529</v>
      </c>
      <c r="G172" s="248" t="s">
        <v>1530</v>
      </c>
      <c r="H172" s="241" t="s">
        <v>1531</v>
      </c>
    </row>
    <row r="173" spans="1:8" s="2" customFormat="1" x14ac:dyDescent="0.25">
      <c r="A173" s="239" t="s">
        <v>4453</v>
      </c>
      <c r="B173" s="240" t="s">
        <v>1843</v>
      </c>
      <c r="C173" s="197"/>
      <c r="D173" s="257"/>
      <c r="E173" s="247">
        <f t="shared" si="2"/>
        <v>0</v>
      </c>
      <c r="F173" s="241" t="s">
        <v>1529</v>
      </c>
      <c r="G173" s="248" t="s">
        <v>1530</v>
      </c>
      <c r="H173" s="241" t="s">
        <v>1531</v>
      </c>
    </row>
    <row r="174" spans="1:8" s="2" customFormat="1" x14ac:dyDescent="0.25">
      <c r="A174" s="239" t="s">
        <v>4454</v>
      </c>
      <c r="B174" s="240" t="s">
        <v>1844</v>
      </c>
      <c r="C174" s="197"/>
      <c r="D174" s="257"/>
      <c r="E174" s="247">
        <f t="shared" si="2"/>
        <v>0</v>
      </c>
      <c r="F174" s="241" t="s">
        <v>1529</v>
      </c>
      <c r="G174" s="248" t="s">
        <v>1530</v>
      </c>
      <c r="H174" s="241" t="s">
        <v>1531</v>
      </c>
    </row>
    <row r="175" spans="1:8" s="2" customFormat="1" x14ac:dyDescent="0.25">
      <c r="A175" s="239" t="s">
        <v>4455</v>
      </c>
      <c r="B175" s="240" t="s">
        <v>1845</v>
      </c>
      <c r="C175" s="197"/>
      <c r="D175" s="257"/>
      <c r="E175" s="247">
        <f t="shared" si="2"/>
        <v>0</v>
      </c>
      <c r="F175" s="241" t="s">
        <v>1529</v>
      </c>
      <c r="G175" s="248" t="s">
        <v>1530</v>
      </c>
      <c r="H175" s="241" t="s">
        <v>1531</v>
      </c>
    </row>
    <row r="176" spans="1:8" s="2" customFormat="1" x14ac:dyDescent="0.25">
      <c r="A176" s="239" t="s">
        <v>4456</v>
      </c>
      <c r="B176" s="240" t="s">
        <v>1846</v>
      </c>
      <c r="C176" s="197"/>
      <c r="D176" s="257"/>
      <c r="E176" s="247">
        <f t="shared" si="2"/>
        <v>0</v>
      </c>
      <c r="F176" s="241" t="s">
        <v>1529</v>
      </c>
      <c r="G176" s="248" t="s">
        <v>1530</v>
      </c>
      <c r="H176" s="241" t="s">
        <v>1531</v>
      </c>
    </row>
    <row r="177" spans="1:8" s="2" customFormat="1" x14ac:dyDescent="0.25">
      <c r="A177" s="239" t="s">
        <v>4457</v>
      </c>
      <c r="B177" s="240" t="s">
        <v>1847</v>
      </c>
      <c r="C177" s="197"/>
      <c r="D177" s="257"/>
      <c r="E177" s="247">
        <f t="shared" si="2"/>
        <v>0</v>
      </c>
      <c r="F177" s="241" t="s">
        <v>1529</v>
      </c>
      <c r="G177" s="248" t="s">
        <v>1530</v>
      </c>
      <c r="H177" s="241" t="s">
        <v>1531</v>
      </c>
    </row>
    <row r="178" spans="1:8" s="2" customFormat="1" x14ac:dyDescent="0.25">
      <c r="A178" s="239" t="s">
        <v>4458</v>
      </c>
      <c r="B178" s="240" t="s">
        <v>1848</v>
      </c>
      <c r="C178" s="197"/>
      <c r="D178" s="257"/>
      <c r="E178" s="247">
        <f t="shared" si="2"/>
        <v>0</v>
      </c>
      <c r="F178" s="241" t="s">
        <v>1529</v>
      </c>
      <c r="G178" s="248" t="s">
        <v>1530</v>
      </c>
      <c r="H178" s="241" t="s">
        <v>1531</v>
      </c>
    </row>
    <row r="179" spans="1:8" s="2" customFormat="1" x14ac:dyDescent="0.25">
      <c r="A179" s="239" t="s">
        <v>4459</v>
      </c>
      <c r="B179" s="240" t="s">
        <v>1849</v>
      </c>
      <c r="C179" s="197"/>
      <c r="D179" s="257"/>
      <c r="E179" s="247">
        <f t="shared" si="2"/>
        <v>0</v>
      </c>
      <c r="F179" s="241" t="s">
        <v>1529</v>
      </c>
      <c r="G179" s="248" t="s">
        <v>1530</v>
      </c>
      <c r="H179" s="241" t="s">
        <v>1531</v>
      </c>
    </row>
    <row r="180" spans="1:8" s="2" customFormat="1" x14ac:dyDescent="0.25">
      <c r="A180" s="239" t="s">
        <v>4460</v>
      </c>
      <c r="B180" s="240" t="s">
        <v>1850</v>
      </c>
      <c r="C180" s="197"/>
      <c r="D180" s="257"/>
      <c r="E180" s="247">
        <f t="shared" si="2"/>
        <v>0</v>
      </c>
      <c r="F180" s="241" t="s">
        <v>1529</v>
      </c>
      <c r="G180" s="248" t="s">
        <v>1530</v>
      </c>
      <c r="H180" s="241" t="s">
        <v>1531</v>
      </c>
    </row>
    <row r="181" spans="1:8" s="2" customFormat="1" x14ac:dyDescent="0.25">
      <c r="A181" s="239" t="s">
        <v>4461</v>
      </c>
      <c r="B181" s="240" t="s">
        <v>1851</v>
      </c>
      <c r="C181" s="197"/>
      <c r="D181" s="257"/>
      <c r="E181" s="247">
        <f t="shared" si="2"/>
        <v>0</v>
      </c>
      <c r="F181" s="241" t="s">
        <v>1529</v>
      </c>
      <c r="G181" s="248" t="s">
        <v>1530</v>
      </c>
      <c r="H181" s="241" t="s">
        <v>1531</v>
      </c>
    </row>
    <row r="182" spans="1:8" s="2" customFormat="1" x14ac:dyDescent="0.25">
      <c r="A182" s="239" t="s">
        <v>4462</v>
      </c>
      <c r="B182" s="240" t="s">
        <v>1852</v>
      </c>
      <c r="C182" s="197"/>
      <c r="D182" s="257"/>
      <c r="E182" s="247">
        <f t="shared" si="2"/>
        <v>0</v>
      </c>
      <c r="F182" s="241" t="s">
        <v>1529</v>
      </c>
      <c r="G182" s="248" t="s">
        <v>1530</v>
      </c>
      <c r="H182" s="241" t="s">
        <v>1531</v>
      </c>
    </row>
    <row r="183" spans="1:8" s="2" customFormat="1" x14ac:dyDescent="0.25">
      <c r="A183" s="239" t="s">
        <v>4463</v>
      </c>
      <c r="B183" s="240" t="s">
        <v>1854</v>
      </c>
      <c r="C183" s="197"/>
      <c r="D183" s="257"/>
      <c r="E183" s="247">
        <f t="shared" si="2"/>
        <v>0</v>
      </c>
      <c r="F183" s="241" t="s">
        <v>1529</v>
      </c>
      <c r="G183" s="248" t="s">
        <v>1530</v>
      </c>
      <c r="H183" s="241" t="s">
        <v>1531</v>
      </c>
    </row>
    <row r="184" spans="1:8" s="2" customFormat="1" x14ac:dyDescent="0.25">
      <c r="A184" s="239" t="s">
        <v>4464</v>
      </c>
      <c r="B184" s="240" t="s">
        <v>1855</v>
      </c>
      <c r="C184" s="197"/>
      <c r="D184" s="257"/>
      <c r="E184" s="247">
        <f t="shared" si="2"/>
        <v>0</v>
      </c>
      <c r="F184" s="241" t="s">
        <v>1529</v>
      </c>
      <c r="G184" s="248" t="s">
        <v>1530</v>
      </c>
      <c r="H184" s="241" t="s">
        <v>1531</v>
      </c>
    </row>
    <row r="185" spans="1:8" s="2" customFormat="1" x14ac:dyDescent="0.25">
      <c r="A185" s="239" t="s">
        <v>4465</v>
      </c>
      <c r="B185" s="240" t="s">
        <v>1856</v>
      </c>
      <c r="C185" s="197"/>
      <c r="D185" s="257"/>
      <c r="E185" s="247">
        <f t="shared" si="2"/>
        <v>0</v>
      </c>
      <c r="F185" s="241" t="s">
        <v>1529</v>
      </c>
      <c r="G185" s="248" t="s">
        <v>1530</v>
      </c>
      <c r="H185" s="241" t="s">
        <v>1531</v>
      </c>
    </row>
    <row r="186" spans="1:8" s="2" customFormat="1" x14ac:dyDescent="0.25">
      <c r="A186" s="239" t="s">
        <v>4466</v>
      </c>
      <c r="B186" s="240" t="s">
        <v>1857</v>
      </c>
      <c r="C186" s="197"/>
      <c r="D186" s="257"/>
      <c r="E186" s="247">
        <f t="shared" si="2"/>
        <v>0</v>
      </c>
      <c r="F186" s="241" t="s">
        <v>1529</v>
      </c>
      <c r="G186" s="248" t="s">
        <v>1530</v>
      </c>
      <c r="H186" s="241" t="s">
        <v>1531</v>
      </c>
    </row>
    <row r="187" spans="1:8" s="2" customFormat="1" x14ac:dyDescent="0.25">
      <c r="A187" s="239" t="s">
        <v>4467</v>
      </c>
      <c r="B187" s="240" t="s">
        <v>1858</v>
      </c>
      <c r="C187" s="197"/>
      <c r="D187" s="257"/>
      <c r="E187" s="247">
        <f t="shared" si="2"/>
        <v>0</v>
      </c>
      <c r="F187" s="241" t="s">
        <v>1529</v>
      </c>
      <c r="G187" s="248" t="s">
        <v>1530</v>
      </c>
      <c r="H187" s="241" t="s">
        <v>1531</v>
      </c>
    </row>
    <row r="188" spans="1:8" s="2" customFormat="1" x14ac:dyDescent="0.25">
      <c r="A188" s="239" t="s">
        <v>4468</v>
      </c>
      <c r="B188" s="240" t="s">
        <v>1859</v>
      </c>
      <c r="C188" s="197"/>
      <c r="D188" s="257"/>
      <c r="E188" s="247">
        <f t="shared" si="2"/>
        <v>0</v>
      </c>
      <c r="F188" s="241" t="s">
        <v>1529</v>
      </c>
      <c r="G188" s="248" t="s">
        <v>1530</v>
      </c>
      <c r="H188" s="241" t="s">
        <v>1531</v>
      </c>
    </row>
    <row r="189" spans="1:8" s="2" customFormat="1" x14ac:dyDescent="0.25">
      <c r="A189" s="239" t="s">
        <v>4469</v>
      </c>
      <c r="B189" s="240" t="s">
        <v>1860</v>
      </c>
      <c r="C189" s="197"/>
      <c r="D189" s="257"/>
      <c r="E189" s="247">
        <f t="shared" si="2"/>
        <v>0</v>
      </c>
      <c r="F189" s="241" t="s">
        <v>1529</v>
      </c>
      <c r="G189" s="248" t="s">
        <v>1530</v>
      </c>
      <c r="H189" s="241" t="s">
        <v>1531</v>
      </c>
    </row>
    <row r="190" spans="1:8" s="2" customFormat="1" x14ac:dyDescent="0.25">
      <c r="A190" s="239" t="s">
        <v>4470</v>
      </c>
      <c r="B190" s="240" t="s">
        <v>1861</v>
      </c>
      <c r="C190" s="197"/>
      <c r="D190" s="257"/>
      <c r="E190" s="247">
        <f t="shared" si="2"/>
        <v>0</v>
      </c>
      <c r="F190" s="241" t="s">
        <v>1529</v>
      </c>
      <c r="G190" s="248" t="s">
        <v>1530</v>
      </c>
      <c r="H190" s="241" t="s">
        <v>1531</v>
      </c>
    </row>
    <row r="191" spans="1:8" s="2" customFormat="1" x14ac:dyDescent="0.25">
      <c r="A191" s="239" t="s">
        <v>4471</v>
      </c>
      <c r="B191" s="240" t="s">
        <v>1862</v>
      </c>
      <c r="C191" s="197"/>
      <c r="D191" s="257"/>
      <c r="E191" s="247">
        <f t="shared" si="2"/>
        <v>0</v>
      </c>
      <c r="F191" s="241" t="s">
        <v>1529</v>
      </c>
      <c r="G191" s="248" t="s">
        <v>1530</v>
      </c>
      <c r="H191" s="241" t="s">
        <v>1531</v>
      </c>
    </row>
    <row r="192" spans="1:8" s="2" customFormat="1" x14ac:dyDescent="0.25">
      <c r="A192" s="239" t="s">
        <v>4472</v>
      </c>
      <c r="B192" s="240" t="s">
        <v>1863</v>
      </c>
      <c r="C192" s="197"/>
      <c r="D192" s="257"/>
      <c r="E192" s="247">
        <f t="shared" si="2"/>
        <v>0</v>
      </c>
      <c r="F192" s="241" t="s">
        <v>1529</v>
      </c>
      <c r="G192" s="248" t="s">
        <v>1530</v>
      </c>
      <c r="H192" s="241" t="s">
        <v>1531</v>
      </c>
    </row>
    <row r="193" spans="1:8" s="2" customFormat="1" x14ac:dyDescent="0.25">
      <c r="A193" s="239" t="s">
        <v>4473</v>
      </c>
      <c r="B193" s="240" t="s">
        <v>1864</v>
      </c>
      <c r="C193" s="197"/>
      <c r="D193" s="257"/>
      <c r="E193" s="247">
        <f t="shared" si="2"/>
        <v>0</v>
      </c>
      <c r="F193" s="241" t="s">
        <v>1529</v>
      </c>
      <c r="G193" s="248" t="s">
        <v>1530</v>
      </c>
      <c r="H193" s="241" t="s">
        <v>1531</v>
      </c>
    </row>
    <row r="194" spans="1:8" s="2" customFormat="1" x14ac:dyDescent="0.25">
      <c r="A194" s="239" t="s">
        <v>4474</v>
      </c>
      <c r="B194" s="240" t="s">
        <v>1865</v>
      </c>
      <c r="C194" s="197"/>
      <c r="D194" s="257"/>
      <c r="E194" s="247">
        <f t="shared" si="2"/>
        <v>0</v>
      </c>
      <c r="F194" s="241" t="s">
        <v>1529</v>
      </c>
      <c r="G194" s="248" t="s">
        <v>1530</v>
      </c>
      <c r="H194" s="241" t="s">
        <v>1531</v>
      </c>
    </row>
    <row r="195" spans="1:8" s="2" customFormat="1" x14ac:dyDescent="0.25">
      <c r="A195" s="239" t="s">
        <v>4475</v>
      </c>
      <c r="B195" s="240" t="s">
        <v>1866</v>
      </c>
      <c r="C195" s="197"/>
      <c r="D195" s="257"/>
      <c r="E195" s="247">
        <f t="shared" ref="E195:E258" si="3">+C195+D195</f>
        <v>0</v>
      </c>
      <c r="F195" s="241" t="s">
        <v>1529</v>
      </c>
      <c r="G195" s="248" t="s">
        <v>1530</v>
      </c>
      <c r="H195" s="241" t="s">
        <v>1531</v>
      </c>
    </row>
    <row r="196" spans="1:8" s="2" customFormat="1" x14ac:dyDescent="0.25">
      <c r="A196" s="239" t="s">
        <v>4476</v>
      </c>
      <c r="B196" s="240" t="s">
        <v>1867</v>
      </c>
      <c r="C196" s="197"/>
      <c r="D196" s="257"/>
      <c r="E196" s="247">
        <f t="shared" si="3"/>
        <v>0</v>
      </c>
      <c r="F196" s="241" t="s">
        <v>1868</v>
      </c>
      <c r="G196" s="248" t="s">
        <v>1371</v>
      </c>
      <c r="H196" s="241" t="s">
        <v>1372</v>
      </c>
    </row>
    <row r="197" spans="1:8" s="2" customFormat="1" x14ac:dyDescent="0.25">
      <c r="A197" s="239" t="s">
        <v>4477</v>
      </c>
      <c r="B197" s="240" t="s">
        <v>1869</v>
      </c>
      <c r="C197" s="197"/>
      <c r="D197" s="257"/>
      <c r="E197" s="247">
        <f t="shared" si="3"/>
        <v>0</v>
      </c>
      <c r="F197" s="241" t="s">
        <v>1868</v>
      </c>
      <c r="G197" s="248" t="s">
        <v>1371</v>
      </c>
      <c r="H197" s="241" t="s">
        <v>1372</v>
      </c>
    </row>
    <row r="198" spans="1:8" s="2" customFormat="1" x14ac:dyDescent="0.25">
      <c r="A198" s="239" t="s">
        <v>4478</v>
      </c>
      <c r="B198" s="240" t="s">
        <v>1870</v>
      </c>
      <c r="C198" s="197"/>
      <c r="D198" s="257"/>
      <c r="E198" s="247">
        <f t="shared" si="3"/>
        <v>0</v>
      </c>
      <c r="F198" s="241" t="s">
        <v>1868</v>
      </c>
      <c r="G198" s="248" t="s">
        <v>1371</v>
      </c>
      <c r="H198" s="241" t="s">
        <v>1372</v>
      </c>
    </row>
    <row r="199" spans="1:8" s="2" customFormat="1" x14ac:dyDescent="0.25">
      <c r="A199" s="239" t="s">
        <v>4479</v>
      </c>
      <c r="B199" s="240" t="s">
        <v>1871</v>
      </c>
      <c r="C199" s="197"/>
      <c r="D199" s="257"/>
      <c r="E199" s="247">
        <f t="shared" si="3"/>
        <v>0</v>
      </c>
      <c r="F199" s="241" t="s">
        <v>1868</v>
      </c>
      <c r="G199" s="248" t="s">
        <v>1371</v>
      </c>
      <c r="H199" s="241" t="s">
        <v>1372</v>
      </c>
    </row>
    <row r="200" spans="1:8" s="2" customFormat="1" x14ac:dyDescent="0.25">
      <c r="A200" s="239" t="s">
        <v>4480</v>
      </c>
      <c r="B200" s="240" t="s">
        <v>1872</v>
      </c>
      <c r="C200" s="197"/>
      <c r="D200" s="257"/>
      <c r="E200" s="247">
        <f t="shared" si="3"/>
        <v>0</v>
      </c>
      <c r="F200" s="241" t="s">
        <v>1868</v>
      </c>
      <c r="G200" s="248" t="s">
        <v>1371</v>
      </c>
      <c r="H200" s="241" t="s">
        <v>1372</v>
      </c>
    </row>
    <row r="201" spans="1:8" s="2" customFormat="1" x14ac:dyDescent="0.25">
      <c r="A201" s="239" t="s">
        <v>4481</v>
      </c>
      <c r="B201" s="240" t="s">
        <v>1873</v>
      </c>
      <c r="C201" s="197"/>
      <c r="D201" s="257"/>
      <c r="E201" s="247">
        <f t="shared" si="3"/>
        <v>0</v>
      </c>
      <c r="F201" s="241" t="s">
        <v>1868</v>
      </c>
      <c r="G201" s="248" t="s">
        <v>1371</v>
      </c>
      <c r="H201" s="241" t="s">
        <v>1372</v>
      </c>
    </row>
    <row r="202" spans="1:8" s="2" customFormat="1" x14ac:dyDescent="0.25">
      <c r="A202" s="239" t="s">
        <v>4482</v>
      </c>
      <c r="B202" s="240" t="s">
        <v>1874</v>
      </c>
      <c r="C202" s="197"/>
      <c r="D202" s="257"/>
      <c r="E202" s="247">
        <f t="shared" si="3"/>
        <v>0</v>
      </c>
      <c r="F202" s="241" t="s">
        <v>1868</v>
      </c>
      <c r="G202" s="248" t="s">
        <v>1371</v>
      </c>
      <c r="H202" s="241" t="s">
        <v>1372</v>
      </c>
    </row>
    <row r="203" spans="1:8" s="2" customFormat="1" x14ac:dyDescent="0.25">
      <c r="A203" s="239" t="s">
        <v>4483</v>
      </c>
      <c r="B203" s="240" t="s">
        <v>1875</v>
      </c>
      <c r="C203" s="197"/>
      <c r="D203" s="257"/>
      <c r="E203" s="247">
        <f t="shared" si="3"/>
        <v>0</v>
      </c>
      <c r="F203" s="241" t="s">
        <v>1868</v>
      </c>
      <c r="G203" s="248" t="s">
        <v>1371</v>
      </c>
      <c r="H203" s="241" t="s">
        <v>1372</v>
      </c>
    </row>
    <row r="204" spans="1:8" s="2" customFormat="1" x14ac:dyDescent="0.25">
      <c r="A204" s="239" t="s">
        <v>4484</v>
      </c>
      <c r="B204" s="240" t="s">
        <v>1876</v>
      </c>
      <c r="C204" s="197"/>
      <c r="D204" s="257"/>
      <c r="E204" s="247">
        <f t="shared" si="3"/>
        <v>0</v>
      </c>
      <c r="F204" s="241" t="s">
        <v>1868</v>
      </c>
      <c r="G204" s="248" t="s">
        <v>1371</v>
      </c>
      <c r="H204" s="241" t="s">
        <v>1372</v>
      </c>
    </row>
    <row r="205" spans="1:8" s="2" customFormat="1" x14ac:dyDescent="0.25">
      <c r="A205" s="239" t="s">
        <v>4485</v>
      </c>
      <c r="B205" s="240" t="s">
        <v>1739</v>
      </c>
      <c r="C205" s="197"/>
      <c r="D205" s="257"/>
      <c r="E205" s="247">
        <f t="shared" si="3"/>
        <v>0</v>
      </c>
      <c r="F205" s="241" t="s">
        <v>1868</v>
      </c>
      <c r="G205" s="248" t="s">
        <v>1371</v>
      </c>
      <c r="H205" s="241" t="s">
        <v>1372</v>
      </c>
    </row>
    <row r="206" spans="1:8" s="2" customFormat="1" x14ac:dyDescent="0.25">
      <c r="A206" s="239" t="s">
        <v>4486</v>
      </c>
      <c r="B206" s="240" t="s">
        <v>1877</v>
      </c>
      <c r="C206" s="197"/>
      <c r="D206" s="257"/>
      <c r="E206" s="247">
        <f t="shared" si="3"/>
        <v>0</v>
      </c>
      <c r="F206" s="241" t="s">
        <v>1868</v>
      </c>
      <c r="G206" s="248" t="s">
        <v>1371</v>
      </c>
      <c r="H206" s="241" t="s">
        <v>1372</v>
      </c>
    </row>
    <row r="207" spans="1:8" s="2" customFormat="1" x14ac:dyDescent="0.25">
      <c r="A207" s="239" t="s">
        <v>4487</v>
      </c>
      <c r="B207" s="240" t="s">
        <v>1878</v>
      </c>
      <c r="C207" s="197"/>
      <c r="D207" s="257"/>
      <c r="E207" s="247">
        <f t="shared" si="3"/>
        <v>0</v>
      </c>
      <c r="F207" s="241" t="s">
        <v>1868</v>
      </c>
      <c r="G207" s="248" t="s">
        <v>1371</v>
      </c>
      <c r="H207" s="241" t="s">
        <v>1372</v>
      </c>
    </row>
    <row r="208" spans="1:8" s="2" customFormat="1" x14ac:dyDescent="0.25">
      <c r="A208" s="239" t="s">
        <v>4488</v>
      </c>
      <c r="B208" s="240" t="s">
        <v>1879</v>
      </c>
      <c r="C208" s="197"/>
      <c r="D208" s="257"/>
      <c r="E208" s="247">
        <f t="shared" si="3"/>
        <v>0</v>
      </c>
      <c r="F208" s="241" t="s">
        <v>1868</v>
      </c>
      <c r="G208" s="248" t="s">
        <v>1371</v>
      </c>
      <c r="H208" s="241" t="s">
        <v>1372</v>
      </c>
    </row>
    <row r="209" spans="1:8" s="2" customFormat="1" x14ac:dyDescent="0.25">
      <c r="A209" s="239" t="s">
        <v>4489</v>
      </c>
      <c r="B209" s="240" t="s">
        <v>1880</v>
      </c>
      <c r="C209" s="197"/>
      <c r="D209" s="257"/>
      <c r="E209" s="247">
        <f t="shared" si="3"/>
        <v>0</v>
      </c>
      <c r="F209" s="241" t="s">
        <v>1881</v>
      </c>
      <c r="G209" s="248" t="s">
        <v>1853</v>
      </c>
      <c r="H209" s="241" t="s">
        <v>1099</v>
      </c>
    </row>
    <row r="210" spans="1:8" s="2" customFormat="1" x14ac:dyDescent="0.25">
      <c r="A210" s="239" t="s">
        <v>4490</v>
      </c>
      <c r="B210" s="240" t="s">
        <v>1882</v>
      </c>
      <c r="C210" s="197"/>
      <c r="D210" s="257"/>
      <c r="E210" s="247">
        <f t="shared" si="3"/>
        <v>0</v>
      </c>
      <c r="F210" s="241" t="s">
        <v>1883</v>
      </c>
      <c r="G210" s="248" t="s">
        <v>1853</v>
      </c>
      <c r="H210" s="241" t="s">
        <v>1099</v>
      </c>
    </row>
    <row r="211" spans="1:8" s="2" customFormat="1" x14ac:dyDescent="0.25">
      <c r="A211" s="239" t="s">
        <v>4491</v>
      </c>
      <c r="B211" s="240" t="s">
        <v>1884</v>
      </c>
      <c r="C211" s="197"/>
      <c r="D211" s="257"/>
      <c r="E211" s="247">
        <f t="shared" si="3"/>
        <v>0</v>
      </c>
      <c r="F211" s="241" t="s">
        <v>1885</v>
      </c>
      <c r="G211" s="248" t="s">
        <v>1853</v>
      </c>
      <c r="H211" s="241" t="s">
        <v>1099</v>
      </c>
    </row>
    <row r="212" spans="1:8" s="2" customFormat="1" x14ac:dyDescent="0.25">
      <c r="A212" s="239" t="s">
        <v>4492</v>
      </c>
      <c r="B212" s="240" t="s">
        <v>1886</v>
      </c>
      <c r="C212" s="197"/>
      <c r="D212" s="257"/>
      <c r="E212" s="247">
        <f t="shared" si="3"/>
        <v>0</v>
      </c>
      <c r="F212" s="241" t="s">
        <v>1887</v>
      </c>
      <c r="G212" s="248" t="s">
        <v>1853</v>
      </c>
      <c r="H212" s="241" t="s">
        <v>1099</v>
      </c>
    </row>
    <row r="213" spans="1:8" s="2" customFormat="1" x14ac:dyDescent="0.25">
      <c r="A213" s="239" t="s">
        <v>4493</v>
      </c>
      <c r="B213" s="240" t="s">
        <v>1888</v>
      </c>
      <c r="C213" s="197"/>
      <c r="D213" s="257"/>
      <c r="E213" s="247">
        <f t="shared" si="3"/>
        <v>0</v>
      </c>
      <c r="F213" s="241" t="s">
        <v>1889</v>
      </c>
      <c r="G213" s="248" t="s">
        <v>1853</v>
      </c>
      <c r="H213" s="241" t="s">
        <v>1099</v>
      </c>
    </row>
    <row r="214" spans="1:8" s="2" customFormat="1" x14ac:dyDescent="0.25">
      <c r="A214" s="239" t="s">
        <v>4494</v>
      </c>
      <c r="B214" s="240" t="s">
        <v>1890</v>
      </c>
      <c r="C214" s="197"/>
      <c r="D214" s="257"/>
      <c r="E214" s="247">
        <f t="shared" si="3"/>
        <v>0</v>
      </c>
      <c r="F214" s="241" t="s">
        <v>1891</v>
      </c>
      <c r="G214" s="248" t="s">
        <v>1853</v>
      </c>
      <c r="H214" s="241" t="s">
        <v>1099</v>
      </c>
    </row>
    <row r="215" spans="1:8" s="2" customFormat="1" x14ac:dyDescent="0.25">
      <c r="A215" s="239" t="s">
        <v>4495</v>
      </c>
      <c r="B215" s="240" t="s">
        <v>1892</v>
      </c>
      <c r="C215" s="197"/>
      <c r="D215" s="257"/>
      <c r="E215" s="247">
        <f t="shared" si="3"/>
        <v>0</v>
      </c>
      <c r="F215" s="241" t="s">
        <v>1893</v>
      </c>
      <c r="G215" s="248" t="s">
        <v>1853</v>
      </c>
      <c r="H215" s="241" t="s">
        <v>1099</v>
      </c>
    </row>
    <row r="216" spans="1:8" s="2" customFormat="1" x14ac:dyDescent="0.25">
      <c r="A216" s="239" t="s">
        <v>4496</v>
      </c>
      <c r="B216" s="240" t="s">
        <v>1894</v>
      </c>
      <c r="C216" s="197"/>
      <c r="D216" s="257"/>
      <c r="E216" s="247">
        <f t="shared" si="3"/>
        <v>0</v>
      </c>
      <c r="F216" s="241" t="s">
        <v>1895</v>
      </c>
      <c r="G216" s="248" t="s">
        <v>1853</v>
      </c>
      <c r="H216" s="241" t="s">
        <v>1099</v>
      </c>
    </row>
    <row r="217" spans="1:8" s="2" customFormat="1" x14ac:dyDescent="0.25">
      <c r="A217" s="239" t="s">
        <v>4497</v>
      </c>
      <c r="B217" s="240" t="s">
        <v>1896</v>
      </c>
      <c r="C217" s="197"/>
      <c r="D217" s="257"/>
      <c r="E217" s="247">
        <f t="shared" si="3"/>
        <v>0</v>
      </c>
      <c r="F217" s="241" t="s">
        <v>1897</v>
      </c>
      <c r="G217" s="248" t="s">
        <v>1853</v>
      </c>
      <c r="H217" s="241" t="s">
        <v>1099</v>
      </c>
    </row>
    <row r="218" spans="1:8" s="2" customFormat="1" x14ac:dyDescent="0.25">
      <c r="A218" s="239" t="s">
        <v>4498</v>
      </c>
      <c r="B218" s="240" t="s">
        <v>1898</v>
      </c>
      <c r="C218" s="197"/>
      <c r="D218" s="257"/>
      <c r="E218" s="247">
        <f t="shared" si="3"/>
        <v>0</v>
      </c>
      <c r="F218" s="241" t="s">
        <v>1899</v>
      </c>
      <c r="G218" s="248" t="s">
        <v>1853</v>
      </c>
      <c r="H218" s="241" t="s">
        <v>1099</v>
      </c>
    </row>
    <row r="219" spans="1:8" s="2" customFormat="1" x14ac:dyDescent="0.25">
      <c r="A219" s="239" t="s">
        <v>4499</v>
      </c>
      <c r="B219" s="240" t="s">
        <v>1900</v>
      </c>
      <c r="C219" s="197"/>
      <c r="D219" s="257"/>
      <c r="E219" s="247">
        <f t="shared" si="3"/>
        <v>0</v>
      </c>
      <c r="F219" s="241" t="s">
        <v>1901</v>
      </c>
      <c r="G219" s="248" t="s">
        <v>1853</v>
      </c>
      <c r="H219" s="241" t="s">
        <v>1099</v>
      </c>
    </row>
    <row r="220" spans="1:8" s="2" customFormat="1" ht="26.4" x14ac:dyDescent="0.25">
      <c r="A220" s="239" t="s">
        <v>4500</v>
      </c>
      <c r="B220" s="240" t="s">
        <v>1902</v>
      </c>
      <c r="C220" s="197"/>
      <c r="D220" s="257"/>
      <c r="E220" s="247">
        <f t="shared" si="3"/>
        <v>0</v>
      </c>
      <c r="F220" s="241" t="s">
        <v>1903</v>
      </c>
      <c r="G220" s="248" t="s">
        <v>1853</v>
      </c>
      <c r="H220" s="241" t="s">
        <v>1099</v>
      </c>
    </row>
    <row r="221" spans="1:8" s="2" customFormat="1" ht="26.4" x14ac:dyDescent="0.25">
      <c r="A221" s="239" t="s">
        <v>4501</v>
      </c>
      <c r="B221" s="240" t="s">
        <v>1904</v>
      </c>
      <c r="C221" s="197"/>
      <c r="D221" s="257"/>
      <c r="E221" s="247">
        <f t="shared" si="3"/>
        <v>0</v>
      </c>
      <c r="F221" s="241" t="s">
        <v>1905</v>
      </c>
      <c r="G221" s="248" t="s">
        <v>1853</v>
      </c>
      <c r="H221" s="241" t="s">
        <v>1099</v>
      </c>
    </row>
    <row r="222" spans="1:8" s="2" customFormat="1" ht="26.4" x14ac:dyDescent="0.25">
      <c r="A222" s="239" t="s">
        <v>4502</v>
      </c>
      <c r="B222" s="240" t="s">
        <v>1906</v>
      </c>
      <c r="C222" s="197"/>
      <c r="D222" s="257"/>
      <c r="E222" s="247">
        <f t="shared" si="3"/>
        <v>0</v>
      </c>
      <c r="F222" s="241" t="s">
        <v>1907</v>
      </c>
      <c r="G222" s="248" t="s">
        <v>1853</v>
      </c>
      <c r="H222" s="241" t="s">
        <v>1099</v>
      </c>
    </row>
    <row r="223" spans="1:8" s="2" customFormat="1" x14ac:dyDescent="0.25">
      <c r="A223" s="239" t="s">
        <v>4503</v>
      </c>
      <c r="B223" s="240" t="s">
        <v>1908</v>
      </c>
      <c r="C223" s="197"/>
      <c r="D223" s="257"/>
      <c r="E223" s="247">
        <f t="shared" si="3"/>
        <v>0</v>
      </c>
      <c r="F223" s="241" t="s">
        <v>1909</v>
      </c>
      <c r="G223" s="248" t="s">
        <v>1853</v>
      </c>
      <c r="H223" s="241" t="s">
        <v>1099</v>
      </c>
    </row>
    <row r="224" spans="1:8" s="2" customFormat="1" x14ac:dyDescent="0.25">
      <c r="A224" s="239" t="s">
        <v>4504</v>
      </c>
      <c r="B224" s="240" t="s">
        <v>1910</v>
      </c>
      <c r="C224" s="197"/>
      <c r="D224" s="257"/>
      <c r="E224" s="247">
        <f t="shared" si="3"/>
        <v>0</v>
      </c>
      <c r="F224" s="241" t="s">
        <v>1911</v>
      </c>
      <c r="G224" s="248" t="s">
        <v>1853</v>
      </c>
      <c r="H224" s="241" t="s">
        <v>1099</v>
      </c>
    </row>
    <row r="225" spans="1:8" s="2" customFormat="1" x14ac:dyDescent="0.25">
      <c r="A225" s="239" t="s">
        <v>4505</v>
      </c>
      <c r="B225" s="240" t="s">
        <v>1912</v>
      </c>
      <c r="C225" s="197"/>
      <c r="D225" s="257"/>
      <c r="E225" s="247">
        <f t="shared" si="3"/>
        <v>0</v>
      </c>
      <c r="F225" s="241" t="s">
        <v>1913</v>
      </c>
      <c r="G225" s="248" t="s">
        <v>1853</v>
      </c>
      <c r="H225" s="241" t="s">
        <v>1099</v>
      </c>
    </row>
    <row r="226" spans="1:8" s="2" customFormat="1" x14ac:dyDescent="0.25">
      <c r="A226" s="239" t="s">
        <v>4506</v>
      </c>
      <c r="B226" s="240" t="s">
        <v>1914</v>
      </c>
      <c r="C226" s="197"/>
      <c r="D226" s="257"/>
      <c r="E226" s="247">
        <f t="shared" si="3"/>
        <v>0</v>
      </c>
      <c r="F226" s="241" t="s">
        <v>1915</v>
      </c>
      <c r="G226" s="248" t="s">
        <v>1853</v>
      </c>
      <c r="H226" s="241" t="s">
        <v>1099</v>
      </c>
    </row>
    <row r="227" spans="1:8" s="2" customFormat="1" x14ac:dyDescent="0.25">
      <c r="A227" s="239" t="s">
        <v>4507</v>
      </c>
      <c r="B227" s="240" t="s">
        <v>1916</v>
      </c>
      <c r="C227" s="197"/>
      <c r="D227" s="257"/>
      <c r="E227" s="247">
        <f t="shared" si="3"/>
        <v>0</v>
      </c>
      <c r="F227" s="241" t="s">
        <v>1917</v>
      </c>
      <c r="G227" s="248" t="s">
        <v>1853</v>
      </c>
      <c r="H227" s="241" t="s">
        <v>1099</v>
      </c>
    </row>
    <row r="228" spans="1:8" s="2" customFormat="1" x14ac:dyDescent="0.25">
      <c r="A228" s="239" t="s">
        <v>4508</v>
      </c>
      <c r="B228" s="240" t="s">
        <v>1918</v>
      </c>
      <c r="C228" s="197"/>
      <c r="D228" s="257"/>
      <c r="E228" s="247">
        <f t="shared" si="3"/>
        <v>0</v>
      </c>
      <c r="F228" s="241" t="s">
        <v>1919</v>
      </c>
      <c r="G228" s="248" t="s">
        <v>1853</v>
      </c>
      <c r="H228" s="241" t="s">
        <v>1099</v>
      </c>
    </row>
    <row r="229" spans="1:8" s="2" customFormat="1" x14ac:dyDescent="0.25">
      <c r="A229" s="239" t="s">
        <v>4509</v>
      </c>
      <c r="B229" s="240" t="s">
        <v>1920</v>
      </c>
      <c r="C229" s="197"/>
      <c r="D229" s="257"/>
      <c r="E229" s="247">
        <f t="shared" si="3"/>
        <v>0</v>
      </c>
      <c r="F229" s="241" t="s">
        <v>1921</v>
      </c>
      <c r="G229" s="248" t="s">
        <v>1853</v>
      </c>
      <c r="H229" s="241" t="s">
        <v>1099</v>
      </c>
    </row>
    <row r="230" spans="1:8" s="2" customFormat="1" x14ac:dyDescent="0.25">
      <c r="A230" s="239" t="s">
        <v>4510</v>
      </c>
      <c r="B230" s="240" t="s">
        <v>1922</v>
      </c>
      <c r="C230" s="197"/>
      <c r="D230" s="257"/>
      <c r="E230" s="247">
        <f t="shared" si="3"/>
        <v>0</v>
      </c>
      <c r="F230" s="241" t="s">
        <v>1923</v>
      </c>
      <c r="G230" s="248" t="s">
        <v>1853</v>
      </c>
      <c r="H230" s="241" t="s">
        <v>1099</v>
      </c>
    </row>
    <row r="231" spans="1:8" s="2" customFormat="1" x14ac:dyDescent="0.25">
      <c r="A231" s="239" t="s">
        <v>4511</v>
      </c>
      <c r="B231" s="240" t="s">
        <v>1924</v>
      </c>
      <c r="C231" s="197"/>
      <c r="D231" s="257"/>
      <c r="E231" s="247">
        <f t="shared" si="3"/>
        <v>0</v>
      </c>
      <c r="F231" s="241" t="s">
        <v>1925</v>
      </c>
      <c r="G231" s="248" t="s">
        <v>1853</v>
      </c>
      <c r="H231" s="241" t="s">
        <v>1099</v>
      </c>
    </row>
    <row r="232" spans="1:8" s="2" customFormat="1" ht="26.4" x14ac:dyDescent="0.25">
      <c r="A232" s="239" t="s">
        <v>4512</v>
      </c>
      <c r="B232" s="240" t="s">
        <v>1926</v>
      </c>
      <c r="C232" s="197"/>
      <c r="D232" s="257"/>
      <c r="E232" s="247">
        <f t="shared" si="3"/>
        <v>0</v>
      </c>
      <c r="F232" s="241" t="s">
        <v>1927</v>
      </c>
      <c r="G232" s="248" t="s">
        <v>1853</v>
      </c>
      <c r="H232" s="241" t="s">
        <v>1099</v>
      </c>
    </row>
    <row r="233" spans="1:8" s="2" customFormat="1" x14ac:dyDescent="0.25">
      <c r="A233" s="239" t="s">
        <v>4513</v>
      </c>
      <c r="B233" s="240" t="s">
        <v>1928</v>
      </c>
      <c r="C233" s="197"/>
      <c r="D233" s="257"/>
      <c r="E233" s="247">
        <f t="shared" si="3"/>
        <v>0</v>
      </c>
      <c r="F233" s="241" t="s">
        <v>1929</v>
      </c>
      <c r="G233" s="248" t="s">
        <v>1853</v>
      </c>
      <c r="H233" s="241" t="s">
        <v>1099</v>
      </c>
    </row>
    <row r="234" spans="1:8" s="2" customFormat="1" x14ac:dyDescent="0.25">
      <c r="A234" s="239" t="s">
        <v>4514</v>
      </c>
      <c r="B234" s="240" t="s">
        <v>1930</v>
      </c>
      <c r="C234" s="197"/>
      <c r="D234" s="257"/>
      <c r="E234" s="247">
        <f t="shared" si="3"/>
        <v>0</v>
      </c>
      <c r="F234" s="241" t="s">
        <v>1931</v>
      </c>
      <c r="G234" s="248" t="s">
        <v>1853</v>
      </c>
      <c r="H234" s="241" t="s">
        <v>1099</v>
      </c>
    </row>
    <row r="235" spans="1:8" s="2" customFormat="1" ht="26.4" x14ac:dyDescent="0.25">
      <c r="A235" s="239" t="s">
        <v>4515</v>
      </c>
      <c r="B235" s="240" t="s">
        <v>1932</v>
      </c>
      <c r="C235" s="197"/>
      <c r="D235" s="257"/>
      <c r="E235" s="247">
        <f t="shared" si="3"/>
        <v>0</v>
      </c>
      <c r="F235" s="241" t="s">
        <v>1933</v>
      </c>
      <c r="G235" s="248" t="s">
        <v>1853</v>
      </c>
      <c r="H235" s="241" t="s">
        <v>1099</v>
      </c>
    </row>
    <row r="236" spans="1:8" s="2" customFormat="1" x14ac:dyDescent="0.25">
      <c r="A236" s="239" t="s">
        <v>4516</v>
      </c>
      <c r="B236" s="240" t="s">
        <v>1934</v>
      </c>
      <c r="C236" s="197"/>
      <c r="D236" s="257"/>
      <c r="E236" s="247">
        <f t="shared" si="3"/>
        <v>0</v>
      </c>
      <c r="F236" s="241" t="s">
        <v>1935</v>
      </c>
      <c r="G236" s="248" t="s">
        <v>1853</v>
      </c>
      <c r="H236" s="241" t="s">
        <v>1099</v>
      </c>
    </row>
    <row r="237" spans="1:8" s="2" customFormat="1" ht="26.4" x14ac:dyDescent="0.25">
      <c r="A237" s="239" t="s">
        <v>4517</v>
      </c>
      <c r="B237" s="240" t="s">
        <v>1936</v>
      </c>
      <c r="C237" s="197"/>
      <c r="D237" s="257"/>
      <c r="E237" s="247">
        <f t="shared" si="3"/>
        <v>0</v>
      </c>
      <c r="F237" s="241" t="s">
        <v>1937</v>
      </c>
      <c r="G237" s="248" t="s">
        <v>1853</v>
      </c>
      <c r="H237" s="241" t="s">
        <v>1099</v>
      </c>
    </row>
    <row r="238" spans="1:8" s="2" customFormat="1" x14ac:dyDescent="0.25">
      <c r="A238" s="239" t="s">
        <v>4518</v>
      </c>
      <c r="B238" s="240" t="s">
        <v>1938</v>
      </c>
      <c r="C238" s="197"/>
      <c r="D238" s="257"/>
      <c r="E238" s="247">
        <f t="shared" si="3"/>
        <v>0</v>
      </c>
      <c r="F238" s="241" t="s">
        <v>1939</v>
      </c>
      <c r="G238" s="248" t="s">
        <v>1853</v>
      </c>
      <c r="H238" s="241" t="s">
        <v>1099</v>
      </c>
    </row>
    <row r="239" spans="1:8" s="2" customFormat="1" x14ac:dyDescent="0.25">
      <c r="A239" s="239" t="s">
        <v>4519</v>
      </c>
      <c r="B239" s="240" t="s">
        <v>1940</v>
      </c>
      <c r="C239" s="197"/>
      <c r="D239" s="257"/>
      <c r="E239" s="247">
        <f t="shared" si="3"/>
        <v>0</v>
      </c>
      <c r="F239" s="241" t="s">
        <v>1941</v>
      </c>
      <c r="G239" s="248" t="s">
        <v>1853</v>
      </c>
      <c r="H239" s="241" t="s">
        <v>1099</v>
      </c>
    </row>
    <row r="240" spans="1:8" s="2" customFormat="1" x14ac:dyDescent="0.25">
      <c r="A240" s="239" t="s">
        <v>4520</v>
      </c>
      <c r="B240" s="240" t="s">
        <v>1942</v>
      </c>
      <c r="C240" s="197"/>
      <c r="D240" s="257"/>
      <c r="E240" s="247">
        <f t="shared" si="3"/>
        <v>0</v>
      </c>
      <c r="F240" s="241" t="s">
        <v>1943</v>
      </c>
      <c r="G240" s="248" t="s">
        <v>1853</v>
      </c>
      <c r="H240" s="241" t="s">
        <v>1099</v>
      </c>
    </row>
    <row r="241" spans="1:8" s="2" customFormat="1" x14ac:dyDescent="0.25">
      <c r="A241" s="239" t="s">
        <v>4521</v>
      </c>
      <c r="B241" s="240" t="s">
        <v>1944</v>
      </c>
      <c r="C241" s="197"/>
      <c r="D241" s="257"/>
      <c r="E241" s="247">
        <f t="shared" si="3"/>
        <v>0</v>
      </c>
      <c r="F241" s="241" t="s">
        <v>1945</v>
      </c>
      <c r="G241" s="248" t="s">
        <v>1853</v>
      </c>
      <c r="H241" s="241" t="s">
        <v>1099</v>
      </c>
    </row>
    <row r="242" spans="1:8" s="2" customFormat="1" ht="26.4" x14ac:dyDescent="0.25">
      <c r="A242" s="239" t="s">
        <v>4522</v>
      </c>
      <c r="B242" s="240" t="s">
        <v>1946</v>
      </c>
      <c r="C242" s="197"/>
      <c r="D242" s="257"/>
      <c r="E242" s="247">
        <f t="shared" si="3"/>
        <v>0</v>
      </c>
      <c r="F242" s="241" t="s">
        <v>1947</v>
      </c>
      <c r="G242" s="248" t="s">
        <v>1853</v>
      </c>
      <c r="H242" s="241" t="s">
        <v>1099</v>
      </c>
    </row>
    <row r="243" spans="1:8" s="2" customFormat="1" ht="26.4" x14ac:dyDescent="0.25">
      <c r="A243" s="239" t="s">
        <v>4523</v>
      </c>
      <c r="B243" s="240" t="s">
        <v>1948</v>
      </c>
      <c r="C243" s="197"/>
      <c r="D243" s="257"/>
      <c r="E243" s="247">
        <f t="shared" si="3"/>
        <v>0</v>
      </c>
      <c r="F243" s="241" t="s">
        <v>1949</v>
      </c>
      <c r="G243" s="248" t="s">
        <v>1853</v>
      </c>
      <c r="H243" s="241" t="s">
        <v>1099</v>
      </c>
    </row>
    <row r="244" spans="1:8" s="2" customFormat="1" ht="39.6" x14ac:dyDescent="0.25">
      <c r="A244" s="239" t="s">
        <v>4524</v>
      </c>
      <c r="B244" s="240" t="s">
        <v>1950</v>
      </c>
      <c r="C244" s="197"/>
      <c r="D244" s="257"/>
      <c r="E244" s="247">
        <f t="shared" si="3"/>
        <v>0</v>
      </c>
      <c r="F244" s="241" t="s">
        <v>1952</v>
      </c>
      <c r="G244" s="248" t="s">
        <v>1853</v>
      </c>
      <c r="H244" s="241" t="s">
        <v>1099</v>
      </c>
    </row>
    <row r="245" spans="1:8" s="2" customFormat="1" ht="39.6" x14ac:dyDescent="0.25">
      <c r="A245" s="239" t="s">
        <v>4525</v>
      </c>
      <c r="B245" s="240" t="s">
        <v>1951</v>
      </c>
      <c r="C245" s="197"/>
      <c r="D245" s="257"/>
      <c r="E245" s="247">
        <f t="shared" si="3"/>
        <v>0</v>
      </c>
      <c r="F245" s="241" t="s">
        <v>1953</v>
      </c>
      <c r="G245" s="248" t="s">
        <v>1853</v>
      </c>
      <c r="H245" s="241" t="s">
        <v>1099</v>
      </c>
    </row>
    <row r="246" spans="1:8" s="2" customFormat="1" ht="39.6" x14ac:dyDescent="0.25">
      <c r="A246" s="239" t="s">
        <v>4526</v>
      </c>
      <c r="B246" s="240" t="s">
        <v>1954</v>
      </c>
      <c r="C246" s="197"/>
      <c r="D246" s="257"/>
      <c r="E246" s="247">
        <f t="shared" si="3"/>
        <v>0</v>
      </c>
      <c r="F246" s="241" t="s">
        <v>1955</v>
      </c>
      <c r="G246" s="248" t="s">
        <v>1853</v>
      </c>
      <c r="H246" s="241" t="s">
        <v>1099</v>
      </c>
    </row>
    <row r="247" spans="1:8" s="2" customFormat="1" ht="26.4" x14ac:dyDescent="0.25">
      <c r="A247" s="239" t="s">
        <v>4527</v>
      </c>
      <c r="B247" s="240" t="s">
        <v>1957</v>
      </c>
      <c r="C247" s="197"/>
      <c r="D247" s="257"/>
      <c r="E247" s="247">
        <f t="shared" si="3"/>
        <v>0</v>
      </c>
      <c r="F247" s="241" t="s">
        <v>1958</v>
      </c>
      <c r="G247" s="248" t="s">
        <v>1853</v>
      </c>
      <c r="H247" s="241" t="s">
        <v>1099</v>
      </c>
    </row>
    <row r="248" spans="1:8" s="2" customFormat="1" ht="26.4" x14ac:dyDescent="0.25">
      <c r="A248" s="239" t="s">
        <v>4528</v>
      </c>
      <c r="B248" s="240" t="s">
        <v>1959</v>
      </c>
      <c r="C248" s="197"/>
      <c r="D248" s="257"/>
      <c r="E248" s="247">
        <f t="shared" si="3"/>
        <v>0</v>
      </c>
      <c r="F248" s="241" t="s">
        <v>1960</v>
      </c>
      <c r="G248" s="248" t="s">
        <v>1853</v>
      </c>
      <c r="H248" s="241" t="s">
        <v>1099</v>
      </c>
    </row>
    <row r="249" spans="1:8" s="2" customFormat="1" ht="26.4" x14ac:dyDescent="0.25">
      <c r="A249" s="239" t="s">
        <v>4529</v>
      </c>
      <c r="B249" s="240" t="s">
        <v>1961</v>
      </c>
      <c r="C249" s="197"/>
      <c r="D249" s="257"/>
      <c r="E249" s="247">
        <f t="shared" si="3"/>
        <v>0</v>
      </c>
      <c r="F249" s="241" t="s">
        <v>1962</v>
      </c>
      <c r="G249" s="248" t="s">
        <v>1853</v>
      </c>
      <c r="H249" s="241" t="s">
        <v>1099</v>
      </c>
    </row>
    <row r="250" spans="1:8" s="2" customFormat="1" ht="26.4" x14ac:dyDescent="0.25">
      <c r="A250" s="239" t="s">
        <v>4530</v>
      </c>
      <c r="B250" s="240" t="s">
        <v>1956</v>
      </c>
      <c r="C250" s="197"/>
      <c r="D250" s="257"/>
      <c r="E250" s="247">
        <f t="shared" si="3"/>
        <v>0</v>
      </c>
      <c r="F250" s="241" t="s">
        <v>1963</v>
      </c>
      <c r="G250" s="248" t="s">
        <v>1853</v>
      </c>
      <c r="H250" s="241" t="s">
        <v>1099</v>
      </c>
    </row>
    <row r="251" spans="1:8" s="2" customFormat="1" ht="39.6" x14ac:dyDescent="0.25">
      <c r="A251" s="239" t="s">
        <v>4531</v>
      </c>
      <c r="B251" s="240" t="s">
        <v>1964</v>
      </c>
      <c r="C251" s="197"/>
      <c r="D251" s="257"/>
      <c r="E251" s="247">
        <f t="shared" si="3"/>
        <v>0</v>
      </c>
      <c r="F251" s="241" t="s">
        <v>1965</v>
      </c>
      <c r="G251" s="248" t="s">
        <v>1853</v>
      </c>
      <c r="H251" s="241" t="s">
        <v>1099</v>
      </c>
    </row>
    <row r="252" spans="1:8" s="2" customFormat="1" ht="39.6" x14ac:dyDescent="0.25">
      <c r="A252" s="239" t="s">
        <v>4532</v>
      </c>
      <c r="B252" s="240" t="s">
        <v>1966</v>
      </c>
      <c r="C252" s="197"/>
      <c r="D252" s="257"/>
      <c r="E252" s="247">
        <f t="shared" si="3"/>
        <v>0</v>
      </c>
      <c r="F252" s="241" t="s">
        <v>1967</v>
      </c>
      <c r="G252" s="248" t="s">
        <v>1853</v>
      </c>
      <c r="H252" s="241" t="s">
        <v>1099</v>
      </c>
    </row>
    <row r="253" spans="1:8" s="2" customFormat="1" x14ac:dyDescent="0.25">
      <c r="A253" s="239" t="s">
        <v>4533</v>
      </c>
      <c r="B253" s="240" t="s">
        <v>1968</v>
      </c>
      <c r="C253" s="197"/>
      <c r="D253" s="257"/>
      <c r="E253" s="247">
        <f t="shared" si="3"/>
        <v>0</v>
      </c>
      <c r="F253" s="241" t="s">
        <v>1969</v>
      </c>
      <c r="G253" s="248" t="s">
        <v>1853</v>
      </c>
      <c r="H253" s="241" t="s">
        <v>1099</v>
      </c>
    </row>
    <row r="254" spans="1:8" s="2" customFormat="1" x14ac:dyDescent="0.25">
      <c r="A254" s="239" t="s">
        <v>4534</v>
      </c>
      <c r="B254" s="240" t="s">
        <v>1970</v>
      </c>
      <c r="C254" s="197"/>
      <c r="D254" s="257"/>
      <c r="E254" s="247">
        <f t="shared" si="3"/>
        <v>0</v>
      </c>
      <c r="F254" s="241" t="s">
        <v>1971</v>
      </c>
      <c r="G254" s="248" t="s">
        <v>1853</v>
      </c>
      <c r="H254" s="241" t="s">
        <v>1099</v>
      </c>
    </row>
    <row r="255" spans="1:8" s="2" customFormat="1" x14ac:dyDescent="0.25">
      <c r="A255" s="239" t="s">
        <v>4535</v>
      </c>
      <c r="B255" s="240" t="s">
        <v>1972</v>
      </c>
      <c r="C255" s="197"/>
      <c r="D255" s="257"/>
      <c r="E255" s="247">
        <f t="shared" si="3"/>
        <v>0</v>
      </c>
      <c r="F255" s="241" t="s">
        <v>1973</v>
      </c>
      <c r="G255" s="248" t="s">
        <v>1853</v>
      </c>
      <c r="H255" s="241" t="s">
        <v>1099</v>
      </c>
    </row>
    <row r="256" spans="1:8" s="2" customFormat="1" x14ac:dyDescent="0.25">
      <c r="A256" s="239" t="s">
        <v>4536</v>
      </c>
      <c r="B256" s="240" t="s">
        <v>1974</v>
      </c>
      <c r="C256" s="197"/>
      <c r="D256" s="257"/>
      <c r="E256" s="247">
        <f t="shared" si="3"/>
        <v>0</v>
      </c>
      <c r="F256" s="241" t="s">
        <v>1975</v>
      </c>
      <c r="G256" s="248" t="s">
        <v>1853</v>
      </c>
      <c r="H256" s="241" t="s">
        <v>1099</v>
      </c>
    </row>
    <row r="257" spans="1:8" s="2" customFormat="1" x14ac:dyDescent="0.25">
      <c r="A257" s="239" t="s">
        <v>4537</v>
      </c>
      <c r="B257" s="240" t="s">
        <v>1976</v>
      </c>
      <c r="C257" s="197"/>
      <c r="D257" s="257"/>
      <c r="E257" s="247">
        <f t="shared" si="3"/>
        <v>0</v>
      </c>
      <c r="F257" s="241" t="s">
        <v>1977</v>
      </c>
      <c r="G257" s="248" t="s">
        <v>1853</v>
      </c>
      <c r="H257" s="241" t="s">
        <v>1099</v>
      </c>
    </row>
    <row r="258" spans="1:8" s="2" customFormat="1" x14ac:dyDescent="0.25">
      <c r="A258" s="239" t="s">
        <v>4538</v>
      </c>
      <c r="B258" s="240" t="s">
        <v>1978</v>
      </c>
      <c r="C258" s="197"/>
      <c r="D258" s="257"/>
      <c r="E258" s="247">
        <f t="shared" si="3"/>
        <v>0</v>
      </c>
      <c r="F258" s="241" t="s">
        <v>1979</v>
      </c>
      <c r="G258" s="248" t="s">
        <v>1853</v>
      </c>
      <c r="H258" s="241" t="s">
        <v>1099</v>
      </c>
    </row>
    <row r="259" spans="1:8" s="2" customFormat="1" x14ac:dyDescent="0.25">
      <c r="A259" s="239" t="s">
        <v>4539</v>
      </c>
      <c r="B259" s="240" t="s">
        <v>1981</v>
      </c>
      <c r="C259" s="197"/>
      <c r="D259" s="257"/>
      <c r="E259" s="247">
        <f t="shared" ref="E259:E291" si="4">+C259+D259</f>
        <v>0</v>
      </c>
      <c r="F259" s="241" t="s">
        <v>1982</v>
      </c>
      <c r="G259" s="248" t="s">
        <v>1980</v>
      </c>
      <c r="H259" s="241" t="s">
        <v>1138</v>
      </c>
    </row>
    <row r="260" spans="1:8" s="2" customFormat="1" x14ac:dyDescent="0.25">
      <c r="A260" s="239" t="s">
        <v>4540</v>
      </c>
      <c r="B260" s="240" t="s">
        <v>1983</v>
      </c>
      <c r="C260" s="197"/>
      <c r="D260" s="257"/>
      <c r="E260" s="247">
        <f t="shared" si="4"/>
        <v>0</v>
      </c>
      <c r="F260" s="241" t="s">
        <v>1984</v>
      </c>
      <c r="G260" s="248" t="s">
        <v>1980</v>
      </c>
      <c r="H260" s="241" t="s">
        <v>1138</v>
      </c>
    </row>
    <row r="261" spans="1:8" s="2" customFormat="1" x14ac:dyDescent="0.25">
      <c r="A261" s="239" t="s">
        <v>4541</v>
      </c>
      <c r="B261" s="240" t="s">
        <v>1985</v>
      </c>
      <c r="C261" s="197"/>
      <c r="D261" s="257"/>
      <c r="E261" s="247">
        <f t="shared" si="4"/>
        <v>0</v>
      </c>
      <c r="F261" s="241" t="s">
        <v>1986</v>
      </c>
      <c r="G261" s="248" t="s">
        <v>1980</v>
      </c>
      <c r="H261" s="241" t="s">
        <v>1138</v>
      </c>
    </row>
    <row r="262" spans="1:8" s="2" customFormat="1" x14ac:dyDescent="0.25">
      <c r="A262" s="239" t="s">
        <v>4542</v>
      </c>
      <c r="B262" s="240" t="s">
        <v>1987</v>
      </c>
      <c r="C262" s="197"/>
      <c r="D262" s="257"/>
      <c r="E262" s="247">
        <f t="shared" si="4"/>
        <v>0</v>
      </c>
      <c r="F262" s="241" t="s">
        <v>1988</v>
      </c>
      <c r="G262" s="248" t="s">
        <v>1371</v>
      </c>
      <c r="H262" s="241" t="s">
        <v>1372</v>
      </c>
    </row>
    <row r="263" spans="1:8" s="2" customFormat="1" x14ac:dyDescent="0.25">
      <c r="A263" s="239" t="s">
        <v>4543</v>
      </c>
      <c r="B263" s="240" t="s">
        <v>1989</v>
      </c>
      <c r="C263" s="197"/>
      <c r="D263" s="257"/>
      <c r="E263" s="247">
        <f t="shared" si="4"/>
        <v>0</v>
      </c>
      <c r="F263" s="241" t="s">
        <v>1990</v>
      </c>
      <c r="G263" s="248" t="s">
        <v>1371</v>
      </c>
      <c r="H263" s="241" t="s">
        <v>1372</v>
      </c>
    </row>
    <row r="264" spans="1:8" s="2" customFormat="1" x14ac:dyDescent="0.25">
      <c r="A264" s="239" t="s">
        <v>4544</v>
      </c>
      <c r="B264" s="240" t="s">
        <v>1991</v>
      </c>
      <c r="C264" s="197"/>
      <c r="D264" s="257"/>
      <c r="E264" s="247">
        <f t="shared" si="4"/>
        <v>0</v>
      </c>
      <c r="F264" s="241" t="s">
        <v>1992</v>
      </c>
      <c r="G264" s="248" t="s">
        <v>1371</v>
      </c>
      <c r="H264" s="241" t="s">
        <v>1372</v>
      </c>
    </row>
    <row r="265" spans="1:8" s="2" customFormat="1" x14ac:dyDescent="0.25">
      <c r="A265" s="239" t="s">
        <v>4545</v>
      </c>
      <c r="B265" s="240" t="s">
        <v>1993</v>
      </c>
      <c r="C265" s="197"/>
      <c r="D265" s="257"/>
      <c r="E265" s="247">
        <f t="shared" si="4"/>
        <v>0</v>
      </c>
      <c r="F265" s="241" t="s">
        <v>1994</v>
      </c>
      <c r="G265" s="248" t="s">
        <v>1980</v>
      </c>
      <c r="H265" s="241" t="s">
        <v>1138</v>
      </c>
    </row>
    <row r="266" spans="1:8" s="2" customFormat="1" x14ac:dyDescent="0.25">
      <c r="A266" s="239" t="s">
        <v>4546</v>
      </c>
      <c r="B266" s="240" t="s">
        <v>1995</v>
      </c>
      <c r="C266" s="197"/>
      <c r="D266" s="257"/>
      <c r="E266" s="247">
        <f t="shared" si="4"/>
        <v>0</v>
      </c>
      <c r="F266" s="241" t="s">
        <v>1996</v>
      </c>
      <c r="G266" s="248" t="s">
        <v>1980</v>
      </c>
      <c r="H266" s="241" t="s">
        <v>1138</v>
      </c>
    </row>
    <row r="267" spans="1:8" s="2" customFormat="1" x14ac:dyDescent="0.25">
      <c r="A267" s="239" t="s">
        <v>4547</v>
      </c>
      <c r="B267" s="240" t="s">
        <v>1997</v>
      </c>
      <c r="C267" s="197"/>
      <c r="D267" s="257"/>
      <c r="E267" s="247">
        <f t="shared" si="4"/>
        <v>0</v>
      </c>
      <c r="F267" s="241" t="s">
        <v>1998</v>
      </c>
      <c r="G267" s="248" t="s">
        <v>1980</v>
      </c>
      <c r="H267" s="241" t="s">
        <v>1138</v>
      </c>
    </row>
    <row r="268" spans="1:8" s="2" customFormat="1" x14ac:dyDescent="0.25">
      <c r="A268" s="239" t="s">
        <v>4548</v>
      </c>
      <c r="B268" s="240" t="s">
        <v>1999</v>
      </c>
      <c r="C268" s="197"/>
      <c r="D268" s="257"/>
      <c r="E268" s="247">
        <f t="shared" si="4"/>
        <v>0</v>
      </c>
      <c r="F268" s="241" t="s">
        <v>2000</v>
      </c>
      <c r="G268" s="248" t="s">
        <v>1980</v>
      </c>
      <c r="H268" s="241" t="s">
        <v>1138</v>
      </c>
    </row>
    <row r="269" spans="1:8" s="2" customFormat="1" x14ac:dyDescent="0.25">
      <c r="A269" s="239" t="s">
        <v>4549</v>
      </c>
      <c r="B269" s="240" t="s">
        <v>2001</v>
      </c>
      <c r="C269" s="197"/>
      <c r="D269" s="257"/>
      <c r="E269" s="247">
        <f t="shared" si="4"/>
        <v>0</v>
      </c>
      <c r="F269" s="241" t="s">
        <v>2002</v>
      </c>
      <c r="G269" s="248" t="s">
        <v>2003</v>
      </c>
      <c r="H269" s="241" t="s">
        <v>1056</v>
      </c>
    </row>
    <row r="270" spans="1:8" s="2" customFormat="1" x14ac:dyDescent="0.25">
      <c r="A270" s="239" t="s">
        <v>4550</v>
      </c>
      <c r="B270" s="240" t="s">
        <v>2004</v>
      </c>
      <c r="C270" s="197"/>
      <c r="D270" s="257"/>
      <c r="E270" s="247">
        <f t="shared" si="4"/>
        <v>0</v>
      </c>
      <c r="F270" s="241" t="s">
        <v>2005</v>
      </c>
      <c r="G270" s="248" t="s">
        <v>2006</v>
      </c>
      <c r="H270" s="241" t="s">
        <v>1059</v>
      </c>
    </row>
    <row r="271" spans="1:8" s="2" customFormat="1" x14ac:dyDescent="0.25">
      <c r="A271" s="239" t="s">
        <v>4551</v>
      </c>
      <c r="B271" s="240" t="s">
        <v>2007</v>
      </c>
      <c r="C271" s="197"/>
      <c r="D271" s="257"/>
      <c r="E271" s="247">
        <f t="shared" si="4"/>
        <v>0</v>
      </c>
      <c r="F271" s="241" t="s">
        <v>2008</v>
      </c>
      <c r="G271" s="248" t="s">
        <v>1980</v>
      </c>
      <c r="H271" s="241" t="s">
        <v>1138</v>
      </c>
    </row>
    <row r="272" spans="1:8" s="2" customFormat="1" x14ac:dyDescent="0.25">
      <c r="A272" s="239" t="s">
        <v>4552</v>
      </c>
      <c r="B272" s="240" t="s">
        <v>2009</v>
      </c>
      <c r="C272" s="197"/>
      <c r="D272" s="257"/>
      <c r="E272" s="247">
        <f t="shared" si="4"/>
        <v>0</v>
      </c>
      <c r="F272" s="241" t="s">
        <v>2010</v>
      </c>
      <c r="G272" s="248" t="s">
        <v>1980</v>
      </c>
      <c r="H272" s="241" t="s">
        <v>1138</v>
      </c>
    </row>
    <row r="273" spans="1:8" s="2" customFormat="1" x14ac:dyDescent="0.25">
      <c r="A273" s="239" t="s">
        <v>4553</v>
      </c>
      <c r="B273" s="240" t="s">
        <v>2011</v>
      </c>
      <c r="C273" s="197"/>
      <c r="D273" s="257"/>
      <c r="E273" s="247">
        <f t="shared" si="4"/>
        <v>0</v>
      </c>
      <c r="F273" s="241" t="s">
        <v>2012</v>
      </c>
      <c r="G273" s="248" t="s">
        <v>1980</v>
      </c>
      <c r="H273" s="241" t="s">
        <v>1138</v>
      </c>
    </row>
    <row r="274" spans="1:8" s="2" customFormat="1" x14ac:dyDescent="0.25">
      <c r="A274" s="239" t="s">
        <v>4554</v>
      </c>
      <c r="B274" s="240" t="s">
        <v>2013</v>
      </c>
      <c r="C274" s="197"/>
      <c r="D274" s="257"/>
      <c r="E274" s="247">
        <f t="shared" si="4"/>
        <v>0</v>
      </c>
      <c r="F274" s="241" t="s">
        <v>2014</v>
      </c>
      <c r="G274" s="248" t="s">
        <v>1980</v>
      </c>
      <c r="H274" s="241" t="s">
        <v>1138</v>
      </c>
    </row>
    <row r="275" spans="1:8" s="2" customFormat="1" ht="26.4" x14ac:dyDescent="0.25">
      <c r="A275" s="239" t="s">
        <v>4555</v>
      </c>
      <c r="B275" s="240" t="s">
        <v>2015</v>
      </c>
      <c r="C275" s="197"/>
      <c r="D275" s="257"/>
      <c r="E275" s="247">
        <f t="shared" si="4"/>
        <v>0</v>
      </c>
      <c r="F275" s="241" t="s">
        <v>2016</v>
      </c>
      <c r="G275" s="248" t="s">
        <v>1373</v>
      </c>
      <c r="H275" s="241" t="s">
        <v>1374</v>
      </c>
    </row>
    <row r="276" spans="1:8" s="2" customFormat="1" ht="26.4" x14ac:dyDescent="0.25">
      <c r="A276" s="239" t="s">
        <v>4556</v>
      </c>
      <c r="B276" s="240" t="s">
        <v>2017</v>
      </c>
      <c r="C276" s="197"/>
      <c r="D276" s="257"/>
      <c r="E276" s="247">
        <f t="shared" si="4"/>
        <v>0</v>
      </c>
      <c r="F276" s="241" t="s">
        <v>2018</v>
      </c>
      <c r="G276" s="248" t="s">
        <v>1373</v>
      </c>
      <c r="H276" s="241" t="s">
        <v>1374</v>
      </c>
    </row>
    <row r="277" spans="1:8" s="2" customFormat="1" ht="26.4" x14ac:dyDescent="0.25">
      <c r="A277" s="239" t="s">
        <v>4557</v>
      </c>
      <c r="B277" s="240" t="s">
        <v>2019</v>
      </c>
      <c r="C277" s="197"/>
      <c r="D277" s="257"/>
      <c r="E277" s="247">
        <f t="shared" si="4"/>
        <v>0</v>
      </c>
      <c r="F277" s="241" t="s">
        <v>2020</v>
      </c>
      <c r="G277" s="248" t="s">
        <v>1373</v>
      </c>
      <c r="H277" s="241" t="s">
        <v>1374</v>
      </c>
    </row>
    <row r="278" spans="1:8" s="2" customFormat="1" ht="26.4" x14ac:dyDescent="0.25">
      <c r="A278" s="239" t="s">
        <v>4558</v>
      </c>
      <c r="B278" s="240" t="s">
        <v>2021</v>
      </c>
      <c r="C278" s="197"/>
      <c r="D278" s="257"/>
      <c r="E278" s="247">
        <f t="shared" si="4"/>
        <v>0</v>
      </c>
      <c r="F278" s="241" t="s">
        <v>2022</v>
      </c>
      <c r="G278" s="248" t="s">
        <v>1373</v>
      </c>
      <c r="H278" s="241" t="s">
        <v>1374</v>
      </c>
    </row>
    <row r="279" spans="1:8" s="2" customFormat="1" x14ac:dyDescent="0.25">
      <c r="A279" s="239" t="s">
        <v>4559</v>
      </c>
      <c r="B279" s="240" t="s">
        <v>2023</v>
      </c>
      <c r="C279" s="197"/>
      <c r="D279" s="257"/>
      <c r="E279" s="247">
        <f t="shared" si="4"/>
        <v>0</v>
      </c>
      <c r="F279" s="241" t="s">
        <v>2024</v>
      </c>
      <c r="G279" s="248" t="s">
        <v>1376</v>
      </c>
      <c r="H279" s="241" t="s">
        <v>1377</v>
      </c>
    </row>
    <row r="280" spans="1:8" s="2" customFormat="1" ht="26.4" x14ac:dyDescent="0.25">
      <c r="A280" s="239" t="s">
        <v>4560</v>
      </c>
      <c r="B280" s="240" t="s">
        <v>2025</v>
      </c>
      <c r="C280" s="197"/>
      <c r="D280" s="257"/>
      <c r="E280" s="247">
        <f t="shared" si="4"/>
        <v>0</v>
      </c>
      <c r="F280" s="241" t="s">
        <v>2026</v>
      </c>
      <c r="G280" s="248" t="s">
        <v>1376</v>
      </c>
      <c r="H280" s="241" t="s">
        <v>1377</v>
      </c>
    </row>
    <row r="281" spans="1:8" s="2" customFormat="1" ht="26.4" x14ac:dyDescent="0.25">
      <c r="A281" s="239" t="s">
        <v>4561</v>
      </c>
      <c r="B281" s="240" t="s">
        <v>2027</v>
      </c>
      <c r="C281" s="197"/>
      <c r="D281" s="257"/>
      <c r="E281" s="247">
        <f t="shared" si="4"/>
        <v>0</v>
      </c>
      <c r="F281" s="241" t="s">
        <v>2028</v>
      </c>
      <c r="G281" s="248" t="s">
        <v>1376</v>
      </c>
      <c r="H281" s="241" t="s">
        <v>1377</v>
      </c>
    </row>
    <row r="282" spans="1:8" s="2" customFormat="1" ht="26.4" x14ac:dyDescent="0.25">
      <c r="A282" s="239" t="s">
        <v>4562</v>
      </c>
      <c r="B282" s="240" t="s">
        <v>2029</v>
      </c>
      <c r="C282" s="197"/>
      <c r="D282" s="257"/>
      <c r="E282" s="247">
        <f t="shared" si="4"/>
        <v>0</v>
      </c>
      <c r="F282" s="241" t="s">
        <v>2030</v>
      </c>
      <c r="G282" s="248" t="s">
        <v>1376</v>
      </c>
      <c r="H282" s="241" t="s">
        <v>1377</v>
      </c>
    </row>
    <row r="283" spans="1:8" s="2" customFormat="1" x14ac:dyDescent="0.25">
      <c r="A283" s="239" t="s">
        <v>4563</v>
      </c>
      <c r="B283" s="240" t="s">
        <v>2031</v>
      </c>
      <c r="C283" s="197"/>
      <c r="D283" s="257"/>
      <c r="E283" s="247">
        <f t="shared" si="4"/>
        <v>0</v>
      </c>
      <c r="F283" s="241" t="s">
        <v>2032</v>
      </c>
      <c r="G283" s="248" t="s">
        <v>1376</v>
      </c>
      <c r="H283" s="241" t="s">
        <v>1377</v>
      </c>
    </row>
    <row r="284" spans="1:8" s="2" customFormat="1" ht="26.4" x14ac:dyDescent="0.25">
      <c r="A284" s="239" t="s">
        <v>4564</v>
      </c>
      <c r="B284" s="240" t="s">
        <v>2033</v>
      </c>
      <c r="C284" s="197"/>
      <c r="D284" s="257"/>
      <c r="E284" s="247">
        <f t="shared" si="4"/>
        <v>0</v>
      </c>
      <c r="F284" s="241" t="s">
        <v>2034</v>
      </c>
      <c r="G284" s="248" t="s">
        <v>1376</v>
      </c>
      <c r="H284" s="241" t="s">
        <v>1377</v>
      </c>
    </row>
    <row r="285" spans="1:8" s="2" customFormat="1" x14ac:dyDescent="0.25">
      <c r="A285" s="239" t="s">
        <v>4565</v>
      </c>
      <c r="B285" s="240" t="s">
        <v>2035</v>
      </c>
      <c r="C285" s="197"/>
      <c r="D285" s="257"/>
      <c r="E285" s="247">
        <f t="shared" si="4"/>
        <v>0</v>
      </c>
      <c r="F285" s="241" t="s">
        <v>2036</v>
      </c>
      <c r="G285" s="248" t="s">
        <v>1376</v>
      </c>
      <c r="H285" s="241" t="s">
        <v>1377</v>
      </c>
    </row>
    <row r="286" spans="1:8" s="2" customFormat="1" x14ac:dyDescent="0.25">
      <c r="A286" s="239" t="s">
        <v>4566</v>
      </c>
      <c r="B286" s="240" t="s">
        <v>2037</v>
      </c>
      <c r="C286" s="197"/>
      <c r="D286" s="257"/>
      <c r="E286" s="247">
        <f t="shared" si="4"/>
        <v>0</v>
      </c>
      <c r="F286" s="241" t="s">
        <v>2038</v>
      </c>
      <c r="G286" s="248" t="s">
        <v>1376</v>
      </c>
      <c r="H286" s="241" t="s">
        <v>1377</v>
      </c>
    </row>
    <row r="287" spans="1:8" s="2" customFormat="1" ht="26.4" x14ac:dyDescent="0.25">
      <c r="A287" s="239" t="s">
        <v>4567</v>
      </c>
      <c r="B287" s="240" t="s">
        <v>2039</v>
      </c>
      <c r="C287" s="197"/>
      <c r="D287" s="257"/>
      <c r="E287" s="247">
        <f t="shared" si="4"/>
        <v>0</v>
      </c>
      <c r="F287" s="241" t="s">
        <v>2040</v>
      </c>
      <c r="G287" s="248" t="s">
        <v>1376</v>
      </c>
      <c r="H287" s="241" t="s">
        <v>1377</v>
      </c>
    </row>
    <row r="288" spans="1:8" s="2" customFormat="1" ht="26.4" x14ac:dyDescent="0.25">
      <c r="A288" s="239" t="s">
        <v>4568</v>
      </c>
      <c r="B288" s="240" t="s">
        <v>2041</v>
      </c>
      <c r="C288" s="197"/>
      <c r="D288" s="257"/>
      <c r="E288" s="247">
        <f t="shared" si="4"/>
        <v>0</v>
      </c>
      <c r="F288" s="241" t="s">
        <v>2042</v>
      </c>
      <c r="G288" s="248" t="s">
        <v>1376</v>
      </c>
      <c r="H288" s="241" t="s">
        <v>1377</v>
      </c>
    </row>
    <row r="289" spans="1:8" s="2" customFormat="1" ht="26.4" x14ac:dyDescent="0.25">
      <c r="A289" s="239" t="s">
        <v>4569</v>
      </c>
      <c r="B289" s="240" t="s">
        <v>2043</v>
      </c>
      <c r="C289" s="197"/>
      <c r="D289" s="257"/>
      <c r="E289" s="247">
        <f t="shared" si="4"/>
        <v>0</v>
      </c>
      <c r="F289" s="241" t="s">
        <v>2044</v>
      </c>
      <c r="G289" s="248" t="s">
        <v>1376</v>
      </c>
      <c r="H289" s="241" t="s">
        <v>1377</v>
      </c>
    </row>
    <row r="290" spans="1:8" s="2" customFormat="1" ht="26.4" x14ac:dyDescent="0.25">
      <c r="A290" s="239" t="s">
        <v>4570</v>
      </c>
      <c r="B290" s="240" t="s">
        <v>2045</v>
      </c>
      <c r="C290" s="197"/>
      <c r="D290" s="257"/>
      <c r="E290" s="247">
        <f t="shared" si="4"/>
        <v>0</v>
      </c>
      <c r="F290" s="241" t="s">
        <v>2046</v>
      </c>
      <c r="G290" s="248" t="s">
        <v>1376</v>
      </c>
      <c r="H290" s="241" t="s">
        <v>1377</v>
      </c>
    </row>
    <row r="291" spans="1:8" s="2" customFormat="1" ht="26.4" x14ac:dyDescent="0.25">
      <c r="A291" s="239" t="s">
        <v>4571</v>
      </c>
      <c r="B291" s="240" t="s">
        <v>2047</v>
      </c>
      <c r="C291" s="197"/>
      <c r="D291" s="257"/>
      <c r="E291" s="247">
        <f t="shared" si="4"/>
        <v>0</v>
      </c>
      <c r="F291" s="241" t="s">
        <v>2048</v>
      </c>
      <c r="G291" s="248" t="s">
        <v>1376</v>
      </c>
      <c r="H291" s="241" t="s">
        <v>1377</v>
      </c>
    </row>
    <row r="292" spans="1:8" s="2" customFormat="1" ht="26.4" x14ac:dyDescent="0.25">
      <c r="A292" s="239" t="s">
        <v>4572</v>
      </c>
      <c r="B292" s="240" t="s">
        <v>2049</v>
      </c>
      <c r="C292" s="197"/>
      <c r="D292" s="257"/>
      <c r="E292" s="247">
        <f t="shared" ref="E292:E355" si="5">+C292+D292</f>
        <v>0</v>
      </c>
      <c r="F292" s="241" t="s">
        <v>2050</v>
      </c>
      <c r="G292" s="248" t="s">
        <v>1376</v>
      </c>
      <c r="H292" s="241" t="s">
        <v>1377</v>
      </c>
    </row>
    <row r="293" spans="1:8" s="2" customFormat="1" ht="26.4" x14ac:dyDescent="0.25">
      <c r="A293" s="239" t="s">
        <v>4573</v>
      </c>
      <c r="B293" s="240" t="s">
        <v>2051</v>
      </c>
      <c r="C293" s="197"/>
      <c r="D293" s="257"/>
      <c r="E293" s="247">
        <f t="shared" si="5"/>
        <v>0</v>
      </c>
      <c r="F293" s="241" t="s">
        <v>2052</v>
      </c>
      <c r="G293" s="248" t="s">
        <v>1376</v>
      </c>
      <c r="H293" s="241" t="s">
        <v>1377</v>
      </c>
    </row>
    <row r="294" spans="1:8" s="2" customFormat="1" x14ac:dyDescent="0.25">
      <c r="A294" s="239" t="s">
        <v>4574</v>
      </c>
      <c r="B294" s="240" t="s">
        <v>2053</v>
      </c>
      <c r="C294" s="197"/>
      <c r="D294" s="257"/>
      <c r="E294" s="247">
        <f t="shared" si="5"/>
        <v>0</v>
      </c>
      <c r="F294" s="241" t="s">
        <v>2054</v>
      </c>
      <c r="G294" s="248" t="s">
        <v>1376</v>
      </c>
      <c r="H294" s="241" t="s">
        <v>1377</v>
      </c>
    </row>
    <row r="295" spans="1:8" s="2" customFormat="1" x14ac:dyDescent="0.25">
      <c r="A295" s="239" t="s">
        <v>4575</v>
      </c>
      <c r="B295" s="240" t="s">
        <v>2055</v>
      </c>
      <c r="C295" s="197"/>
      <c r="D295" s="257"/>
      <c r="E295" s="247">
        <f t="shared" si="5"/>
        <v>0</v>
      </c>
      <c r="F295" s="241" t="s">
        <v>2056</v>
      </c>
      <c r="G295" s="248" t="s">
        <v>1376</v>
      </c>
      <c r="H295" s="241" t="s">
        <v>1377</v>
      </c>
    </row>
    <row r="296" spans="1:8" s="2" customFormat="1" ht="26.4" x14ac:dyDescent="0.25">
      <c r="A296" s="239" t="s">
        <v>4576</v>
      </c>
      <c r="B296" s="240" t="s">
        <v>2057</v>
      </c>
      <c r="C296" s="197"/>
      <c r="D296" s="257"/>
      <c r="E296" s="247">
        <f t="shared" si="5"/>
        <v>0</v>
      </c>
      <c r="F296" s="241" t="s">
        <v>2058</v>
      </c>
      <c r="G296" s="248" t="s">
        <v>1376</v>
      </c>
      <c r="H296" s="241" t="s">
        <v>1377</v>
      </c>
    </row>
    <row r="297" spans="1:8" s="2" customFormat="1" x14ac:dyDescent="0.25">
      <c r="A297" s="239" t="s">
        <v>4577</v>
      </c>
      <c r="B297" s="240" t="s">
        <v>2059</v>
      </c>
      <c r="C297" s="197"/>
      <c r="D297" s="257"/>
      <c r="E297" s="247">
        <f t="shared" si="5"/>
        <v>0</v>
      </c>
      <c r="F297" s="241" t="s">
        <v>2060</v>
      </c>
      <c r="G297" s="248" t="s">
        <v>1376</v>
      </c>
      <c r="H297" s="241" t="s">
        <v>1377</v>
      </c>
    </row>
    <row r="298" spans="1:8" s="2" customFormat="1" x14ac:dyDescent="0.25">
      <c r="A298" s="239" t="s">
        <v>4578</v>
      </c>
      <c r="B298" s="240" t="s">
        <v>2061</v>
      </c>
      <c r="C298" s="197"/>
      <c r="D298" s="257"/>
      <c r="E298" s="247">
        <f t="shared" si="5"/>
        <v>0</v>
      </c>
      <c r="F298" s="241" t="s">
        <v>2062</v>
      </c>
      <c r="G298" s="248" t="s">
        <v>1376</v>
      </c>
      <c r="H298" s="241" t="s">
        <v>1377</v>
      </c>
    </row>
    <row r="299" spans="1:8" s="2" customFormat="1" x14ac:dyDescent="0.25">
      <c r="A299" s="239" t="s">
        <v>4579</v>
      </c>
      <c r="B299" s="240" t="s">
        <v>2063</v>
      </c>
      <c r="C299" s="197"/>
      <c r="D299" s="257"/>
      <c r="E299" s="247">
        <f t="shared" si="5"/>
        <v>0</v>
      </c>
      <c r="F299" s="241" t="s">
        <v>2064</v>
      </c>
      <c r="G299" s="248" t="s">
        <v>1376</v>
      </c>
      <c r="H299" s="241" t="s">
        <v>1377</v>
      </c>
    </row>
    <row r="300" spans="1:8" s="2" customFormat="1" x14ac:dyDescent="0.25">
      <c r="A300" s="239" t="s">
        <v>4580</v>
      </c>
      <c r="B300" s="240" t="s">
        <v>2065</v>
      </c>
      <c r="C300" s="197"/>
      <c r="D300" s="257"/>
      <c r="E300" s="247">
        <f t="shared" si="5"/>
        <v>0</v>
      </c>
      <c r="F300" s="241" t="s">
        <v>2066</v>
      </c>
      <c r="G300" s="248" t="s">
        <v>1376</v>
      </c>
      <c r="H300" s="241" t="s">
        <v>1377</v>
      </c>
    </row>
    <row r="301" spans="1:8" s="2" customFormat="1" ht="26.4" x14ac:dyDescent="0.25">
      <c r="A301" s="239" t="s">
        <v>4581</v>
      </c>
      <c r="B301" s="240" t="s">
        <v>2067</v>
      </c>
      <c r="C301" s="197"/>
      <c r="D301" s="257"/>
      <c r="E301" s="247">
        <f t="shared" si="5"/>
        <v>0</v>
      </c>
      <c r="F301" s="241" t="s">
        <v>2068</v>
      </c>
      <c r="G301" s="248" t="s">
        <v>1376</v>
      </c>
      <c r="H301" s="241" t="s">
        <v>1377</v>
      </c>
    </row>
    <row r="302" spans="1:8" s="2" customFormat="1" x14ac:dyDescent="0.25">
      <c r="A302" s="239" t="s">
        <v>4582</v>
      </c>
      <c r="B302" s="240" t="s">
        <v>2069</v>
      </c>
      <c r="C302" s="197"/>
      <c r="D302" s="257"/>
      <c r="E302" s="247">
        <f t="shared" si="5"/>
        <v>0</v>
      </c>
      <c r="F302" s="241" t="s">
        <v>2070</v>
      </c>
      <c r="G302" s="248" t="s">
        <v>1376</v>
      </c>
      <c r="H302" s="241" t="s">
        <v>1377</v>
      </c>
    </row>
    <row r="303" spans="1:8" s="2" customFormat="1" x14ac:dyDescent="0.25">
      <c r="A303" s="239" t="s">
        <v>4583</v>
      </c>
      <c r="B303" s="240" t="s">
        <v>2071</v>
      </c>
      <c r="C303" s="197"/>
      <c r="D303" s="257"/>
      <c r="E303" s="247">
        <f t="shared" si="5"/>
        <v>0</v>
      </c>
      <c r="F303" s="241" t="s">
        <v>2072</v>
      </c>
      <c r="G303" s="248" t="s">
        <v>1376</v>
      </c>
      <c r="H303" s="241" t="s">
        <v>1377</v>
      </c>
    </row>
    <row r="304" spans="1:8" s="2" customFormat="1" ht="26.4" x14ac:dyDescent="0.25">
      <c r="A304" s="239" t="s">
        <v>4584</v>
      </c>
      <c r="B304" s="240" t="s">
        <v>2073</v>
      </c>
      <c r="C304" s="197"/>
      <c r="D304" s="257"/>
      <c r="E304" s="247">
        <f t="shared" si="5"/>
        <v>0</v>
      </c>
      <c r="F304" s="241" t="s">
        <v>2074</v>
      </c>
      <c r="G304" s="248" t="s">
        <v>1376</v>
      </c>
      <c r="H304" s="241" t="s">
        <v>1377</v>
      </c>
    </row>
    <row r="305" spans="1:8" s="2" customFormat="1" ht="26.4" x14ac:dyDescent="0.25">
      <c r="A305" s="239" t="s">
        <v>4585</v>
      </c>
      <c r="B305" s="240" t="s">
        <v>2075</v>
      </c>
      <c r="C305" s="197"/>
      <c r="D305" s="257"/>
      <c r="E305" s="247">
        <f t="shared" si="5"/>
        <v>0</v>
      </c>
      <c r="F305" s="241" t="s">
        <v>2076</v>
      </c>
      <c r="G305" s="248" t="s">
        <v>1376</v>
      </c>
      <c r="H305" s="241" t="s">
        <v>1377</v>
      </c>
    </row>
    <row r="306" spans="1:8" s="2" customFormat="1" x14ac:dyDescent="0.25">
      <c r="A306" s="239" t="s">
        <v>4586</v>
      </c>
      <c r="B306" s="240" t="s">
        <v>2077</v>
      </c>
      <c r="C306" s="197"/>
      <c r="D306" s="257"/>
      <c r="E306" s="247">
        <f t="shared" si="5"/>
        <v>0</v>
      </c>
      <c r="F306" s="241" t="s">
        <v>2078</v>
      </c>
      <c r="G306" s="248" t="s">
        <v>1376</v>
      </c>
      <c r="H306" s="241" t="s">
        <v>1377</v>
      </c>
    </row>
    <row r="307" spans="1:8" s="2" customFormat="1" ht="26.4" x14ac:dyDescent="0.25">
      <c r="A307" s="239" t="s">
        <v>4587</v>
      </c>
      <c r="B307" s="240" t="s">
        <v>2079</v>
      </c>
      <c r="C307" s="197"/>
      <c r="D307" s="257"/>
      <c r="E307" s="247">
        <f t="shared" si="5"/>
        <v>0</v>
      </c>
      <c r="F307" s="241" t="s">
        <v>2080</v>
      </c>
      <c r="G307" s="248" t="s">
        <v>1376</v>
      </c>
      <c r="H307" s="241" t="s">
        <v>1377</v>
      </c>
    </row>
    <row r="308" spans="1:8" s="2" customFormat="1" ht="26.4" x14ac:dyDescent="0.25">
      <c r="A308" s="239" t="s">
        <v>4588</v>
      </c>
      <c r="B308" s="240" t="s">
        <v>2081</v>
      </c>
      <c r="C308" s="197"/>
      <c r="D308" s="257"/>
      <c r="E308" s="247">
        <f t="shared" si="5"/>
        <v>0</v>
      </c>
      <c r="F308" s="241" t="s">
        <v>2082</v>
      </c>
      <c r="G308" s="248" t="s">
        <v>1376</v>
      </c>
      <c r="H308" s="241" t="s">
        <v>1377</v>
      </c>
    </row>
    <row r="309" spans="1:8" s="2" customFormat="1" ht="26.4" x14ac:dyDescent="0.25">
      <c r="A309" s="239" t="s">
        <v>4589</v>
      </c>
      <c r="B309" s="240" t="s">
        <v>2083</v>
      </c>
      <c r="C309" s="197"/>
      <c r="D309" s="257"/>
      <c r="E309" s="247">
        <f t="shared" si="5"/>
        <v>0</v>
      </c>
      <c r="F309" s="241" t="s">
        <v>2084</v>
      </c>
      <c r="G309" s="248" t="s">
        <v>1376</v>
      </c>
      <c r="H309" s="241" t="s">
        <v>1377</v>
      </c>
    </row>
    <row r="310" spans="1:8" s="2" customFormat="1" ht="26.4" x14ac:dyDescent="0.25">
      <c r="A310" s="239" t="s">
        <v>4590</v>
      </c>
      <c r="B310" s="240" t="s">
        <v>2085</v>
      </c>
      <c r="C310" s="197"/>
      <c r="D310" s="257"/>
      <c r="E310" s="247">
        <f t="shared" si="5"/>
        <v>0</v>
      </c>
      <c r="F310" s="241" t="s">
        <v>2086</v>
      </c>
      <c r="G310" s="248" t="s">
        <v>1376</v>
      </c>
      <c r="H310" s="241" t="s">
        <v>1377</v>
      </c>
    </row>
    <row r="311" spans="1:8" s="2" customFormat="1" x14ac:dyDescent="0.25">
      <c r="A311" s="239" t="s">
        <v>4591</v>
      </c>
      <c r="B311" s="240" t="s">
        <v>2087</v>
      </c>
      <c r="C311" s="197"/>
      <c r="D311" s="257"/>
      <c r="E311" s="247">
        <f t="shared" si="5"/>
        <v>0</v>
      </c>
      <c r="F311" s="241" t="s">
        <v>2088</v>
      </c>
      <c r="G311" s="248" t="s">
        <v>1376</v>
      </c>
      <c r="H311" s="241" t="s">
        <v>1377</v>
      </c>
    </row>
    <row r="312" spans="1:8" s="2" customFormat="1" ht="26.4" x14ac:dyDescent="0.25">
      <c r="A312" s="239" t="s">
        <v>4592</v>
      </c>
      <c r="B312" s="240" t="s">
        <v>2089</v>
      </c>
      <c r="C312" s="197"/>
      <c r="D312" s="257"/>
      <c r="E312" s="247">
        <f t="shared" si="5"/>
        <v>0</v>
      </c>
      <c r="F312" s="241" t="s">
        <v>2090</v>
      </c>
      <c r="G312" s="248" t="s">
        <v>1376</v>
      </c>
      <c r="H312" s="241" t="s">
        <v>1377</v>
      </c>
    </row>
    <row r="313" spans="1:8" s="2" customFormat="1" ht="26.4" x14ac:dyDescent="0.25">
      <c r="A313" s="239" t="s">
        <v>4593</v>
      </c>
      <c r="B313" s="240" t="s">
        <v>2091</v>
      </c>
      <c r="C313" s="197"/>
      <c r="D313" s="257"/>
      <c r="E313" s="247">
        <f t="shared" si="5"/>
        <v>0</v>
      </c>
      <c r="F313" s="241" t="s">
        <v>2092</v>
      </c>
      <c r="G313" s="248" t="s">
        <v>1376</v>
      </c>
      <c r="H313" s="241" t="s">
        <v>1377</v>
      </c>
    </row>
    <row r="314" spans="1:8" s="2" customFormat="1" x14ac:dyDescent="0.25">
      <c r="A314" s="239" t="s">
        <v>4594</v>
      </c>
      <c r="B314" s="240" t="s">
        <v>2093</v>
      </c>
      <c r="C314" s="197"/>
      <c r="D314" s="257"/>
      <c r="E314" s="247">
        <f t="shared" si="5"/>
        <v>0</v>
      </c>
      <c r="F314" s="241" t="s">
        <v>2094</v>
      </c>
      <c r="G314" s="248" t="s">
        <v>1376</v>
      </c>
      <c r="H314" s="241" t="s">
        <v>1377</v>
      </c>
    </row>
    <row r="315" spans="1:8" s="2" customFormat="1" x14ac:dyDescent="0.25">
      <c r="A315" s="239" t="s">
        <v>4595</v>
      </c>
      <c r="B315" s="240" t="s">
        <v>2095</v>
      </c>
      <c r="C315" s="197"/>
      <c r="D315" s="257"/>
      <c r="E315" s="247">
        <f t="shared" si="5"/>
        <v>0</v>
      </c>
      <c r="F315" s="241" t="s">
        <v>2096</v>
      </c>
      <c r="G315" s="248" t="s">
        <v>1376</v>
      </c>
      <c r="H315" s="241" t="s">
        <v>1377</v>
      </c>
    </row>
    <row r="316" spans="1:8" s="2" customFormat="1" ht="26.4" x14ac:dyDescent="0.25">
      <c r="A316" s="239" t="s">
        <v>4596</v>
      </c>
      <c r="B316" s="240" t="s">
        <v>2097</v>
      </c>
      <c r="C316" s="197"/>
      <c r="D316" s="257"/>
      <c r="E316" s="247">
        <f t="shared" si="5"/>
        <v>0</v>
      </c>
      <c r="F316" s="241" t="s">
        <v>2098</v>
      </c>
      <c r="G316" s="248" t="s">
        <v>1376</v>
      </c>
      <c r="H316" s="241" t="s">
        <v>1377</v>
      </c>
    </row>
    <row r="317" spans="1:8" s="2" customFormat="1" x14ac:dyDescent="0.25">
      <c r="A317" s="239" t="s">
        <v>4597</v>
      </c>
      <c r="B317" s="240" t="s">
        <v>2099</v>
      </c>
      <c r="C317" s="197"/>
      <c r="D317" s="257"/>
      <c r="E317" s="247">
        <f t="shared" si="5"/>
        <v>0</v>
      </c>
      <c r="F317" s="241" t="s">
        <v>2100</v>
      </c>
      <c r="G317" s="248" t="s">
        <v>1414</v>
      </c>
      <c r="H317" s="241" t="s">
        <v>1415</v>
      </c>
    </row>
    <row r="318" spans="1:8" s="2" customFormat="1" x14ac:dyDescent="0.25">
      <c r="A318" s="239" t="s">
        <v>4598</v>
      </c>
      <c r="B318" s="240" t="s">
        <v>2101</v>
      </c>
      <c r="C318" s="197"/>
      <c r="D318" s="257"/>
      <c r="E318" s="247">
        <f t="shared" si="5"/>
        <v>0</v>
      </c>
      <c r="F318" s="241" t="s">
        <v>2102</v>
      </c>
      <c r="G318" s="248" t="s">
        <v>1414</v>
      </c>
      <c r="H318" s="241" t="s">
        <v>1415</v>
      </c>
    </row>
    <row r="319" spans="1:8" s="2" customFormat="1" ht="26.4" x14ac:dyDescent="0.25">
      <c r="A319" s="239" t="s">
        <v>4599</v>
      </c>
      <c r="B319" s="240" t="s">
        <v>2103</v>
      </c>
      <c r="C319" s="197"/>
      <c r="D319" s="257"/>
      <c r="E319" s="247">
        <f t="shared" si="5"/>
        <v>0</v>
      </c>
      <c r="F319" s="241" t="s">
        <v>2104</v>
      </c>
      <c r="G319" s="248" t="s">
        <v>1414</v>
      </c>
      <c r="H319" s="241" t="s">
        <v>1415</v>
      </c>
    </row>
    <row r="320" spans="1:8" s="2" customFormat="1" x14ac:dyDescent="0.25">
      <c r="A320" s="239" t="s">
        <v>4600</v>
      </c>
      <c r="B320" s="240" t="s">
        <v>2105</v>
      </c>
      <c r="C320" s="197"/>
      <c r="D320" s="257"/>
      <c r="E320" s="247">
        <f t="shared" si="5"/>
        <v>0</v>
      </c>
      <c r="F320" s="241" t="s">
        <v>2106</v>
      </c>
      <c r="G320" s="248" t="s">
        <v>1414</v>
      </c>
      <c r="H320" s="241" t="s">
        <v>1415</v>
      </c>
    </row>
    <row r="321" spans="1:8" s="2" customFormat="1" x14ac:dyDescent="0.25">
      <c r="A321" s="239" t="s">
        <v>4601</v>
      </c>
      <c r="B321" s="240" t="s">
        <v>2107</v>
      </c>
      <c r="C321" s="197"/>
      <c r="D321" s="257"/>
      <c r="E321" s="247">
        <f t="shared" si="5"/>
        <v>0</v>
      </c>
      <c r="F321" s="241" t="s">
        <v>2108</v>
      </c>
      <c r="G321" s="248" t="s">
        <v>1414</v>
      </c>
      <c r="H321" s="241" t="s">
        <v>1415</v>
      </c>
    </row>
    <row r="322" spans="1:8" s="2" customFormat="1" x14ac:dyDescent="0.25">
      <c r="A322" s="239" t="s">
        <v>4602</v>
      </c>
      <c r="B322" s="240" t="s">
        <v>2109</v>
      </c>
      <c r="C322" s="197"/>
      <c r="D322" s="257"/>
      <c r="E322" s="247">
        <f t="shared" si="5"/>
        <v>0</v>
      </c>
      <c r="F322" s="241" t="s">
        <v>2110</v>
      </c>
      <c r="G322" s="248" t="s">
        <v>1376</v>
      </c>
      <c r="H322" s="241" t="s">
        <v>1377</v>
      </c>
    </row>
    <row r="323" spans="1:8" s="2" customFormat="1" ht="26.4" x14ac:dyDescent="0.25">
      <c r="A323" s="239" t="s">
        <v>4603</v>
      </c>
      <c r="B323" s="240" t="s">
        <v>2111</v>
      </c>
      <c r="C323" s="197"/>
      <c r="D323" s="257"/>
      <c r="E323" s="247">
        <f t="shared" si="5"/>
        <v>0</v>
      </c>
      <c r="F323" s="241" t="s">
        <v>2112</v>
      </c>
      <c r="G323" s="248" t="s">
        <v>1376</v>
      </c>
      <c r="H323" s="241" t="s">
        <v>1377</v>
      </c>
    </row>
    <row r="324" spans="1:8" s="2" customFormat="1" ht="26.4" x14ac:dyDescent="0.25">
      <c r="A324" s="239" t="s">
        <v>4604</v>
      </c>
      <c r="B324" s="240" t="s">
        <v>2113</v>
      </c>
      <c r="C324" s="197"/>
      <c r="D324" s="257"/>
      <c r="E324" s="247">
        <f t="shared" si="5"/>
        <v>0</v>
      </c>
      <c r="F324" s="241" t="s">
        <v>2114</v>
      </c>
      <c r="G324" s="248" t="s">
        <v>1376</v>
      </c>
      <c r="H324" s="241" t="s">
        <v>1377</v>
      </c>
    </row>
    <row r="325" spans="1:8" s="2" customFormat="1" ht="26.4" x14ac:dyDescent="0.25">
      <c r="A325" s="239" t="s">
        <v>4605</v>
      </c>
      <c r="B325" s="240" t="s">
        <v>2115</v>
      </c>
      <c r="C325" s="197"/>
      <c r="D325" s="257"/>
      <c r="E325" s="247">
        <f t="shared" si="5"/>
        <v>0</v>
      </c>
      <c r="F325" s="241" t="s">
        <v>2116</v>
      </c>
      <c r="G325" s="248" t="s">
        <v>1376</v>
      </c>
      <c r="H325" s="241" t="s">
        <v>1377</v>
      </c>
    </row>
    <row r="326" spans="1:8" s="2" customFormat="1" ht="26.4" x14ac:dyDescent="0.25">
      <c r="A326" s="239" t="s">
        <v>4606</v>
      </c>
      <c r="B326" s="240" t="s">
        <v>2117</v>
      </c>
      <c r="C326" s="197"/>
      <c r="D326" s="257"/>
      <c r="E326" s="247">
        <f t="shared" si="5"/>
        <v>0</v>
      </c>
      <c r="F326" s="241" t="s">
        <v>2118</v>
      </c>
      <c r="G326" s="248" t="s">
        <v>1376</v>
      </c>
      <c r="H326" s="241" t="s">
        <v>1377</v>
      </c>
    </row>
    <row r="327" spans="1:8" s="2" customFormat="1" ht="26.4" x14ac:dyDescent="0.25">
      <c r="A327" s="239" t="s">
        <v>4607</v>
      </c>
      <c r="B327" s="240" t="s">
        <v>2119</v>
      </c>
      <c r="C327" s="197"/>
      <c r="D327" s="257"/>
      <c r="E327" s="247">
        <f t="shared" si="5"/>
        <v>0</v>
      </c>
      <c r="F327" s="241" t="s">
        <v>2120</v>
      </c>
      <c r="G327" s="248" t="s">
        <v>1376</v>
      </c>
      <c r="H327" s="241" t="s">
        <v>1377</v>
      </c>
    </row>
    <row r="328" spans="1:8" s="2" customFormat="1" ht="26.4" x14ac:dyDescent="0.25">
      <c r="A328" s="239" t="s">
        <v>4608</v>
      </c>
      <c r="B328" s="240" t="s">
        <v>2121</v>
      </c>
      <c r="C328" s="197"/>
      <c r="D328" s="257"/>
      <c r="E328" s="247">
        <f t="shared" si="5"/>
        <v>0</v>
      </c>
      <c r="F328" s="241" t="s">
        <v>2122</v>
      </c>
      <c r="G328" s="248" t="s">
        <v>1376</v>
      </c>
      <c r="H328" s="241" t="s">
        <v>1377</v>
      </c>
    </row>
    <row r="329" spans="1:8" s="2" customFormat="1" ht="26.4" x14ac:dyDescent="0.25">
      <c r="A329" s="239" t="s">
        <v>4609</v>
      </c>
      <c r="B329" s="240" t="s">
        <v>2123</v>
      </c>
      <c r="C329" s="197"/>
      <c r="D329" s="257"/>
      <c r="E329" s="247">
        <f t="shared" si="5"/>
        <v>0</v>
      </c>
      <c r="F329" s="241" t="s">
        <v>2124</v>
      </c>
      <c r="G329" s="248" t="s">
        <v>1376</v>
      </c>
      <c r="H329" s="241" t="s">
        <v>1377</v>
      </c>
    </row>
    <row r="330" spans="1:8" s="2" customFormat="1" ht="26.4" x14ac:dyDescent="0.25">
      <c r="A330" s="239" t="s">
        <v>4610</v>
      </c>
      <c r="B330" s="240" t="s">
        <v>2125</v>
      </c>
      <c r="C330" s="197"/>
      <c r="D330" s="257"/>
      <c r="E330" s="247">
        <f t="shared" si="5"/>
        <v>0</v>
      </c>
      <c r="F330" s="241" t="s">
        <v>2126</v>
      </c>
      <c r="G330" s="248" t="s">
        <v>1376</v>
      </c>
      <c r="H330" s="241" t="s">
        <v>1377</v>
      </c>
    </row>
    <row r="331" spans="1:8" s="2" customFormat="1" ht="26.4" x14ac:dyDescent="0.25">
      <c r="A331" s="239" t="s">
        <v>4611</v>
      </c>
      <c r="B331" s="240" t="s">
        <v>2127</v>
      </c>
      <c r="C331" s="197"/>
      <c r="D331" s="257"/>
      <c r="E331" s="247">
        <f t="shared" si="5"/>
        <v>0</v>
      </c>
      <c r="F331" s="241" t="s">
        <v>2128</v>
      </c>
      <c r="G331" s="248" t="s">
        <v>1376</v>
      </c>
      <c r="H331" s="241" t="s">
        <v>1377</v>
      </c>
    </row>
    <row r="332" spans="1:8" s="2" customFormat="1" ht="26.4" x14ac:dyDescent="0.25">
      <c r="A332" s="239" t="s">
        <v>4612</v>
      </c>
      <c r="B332" s="240" t="s">
        <v>2129</v>
      </c>
      <c r="C332" s="197"/>
      <c r="D332" s="257"/>
      <c r="E332" s="247">
        <f t="shared" si="5"/>
        <v>0</v>
      </c>
      <c r="F332" s="241" t="s">
        <v>2130</v>
      </c>
      <c r="G332" s="248" t="s">
        <v>1376</v>
      </c>
      <c r="H332" s="241" t="s">
        <v>1377</v>
      </c>
    </row>
    <row r="333" spans="1:8" s="2" customFormat="1" ht="26.4" x14ac:dyDescent="0.25">
      <c r="A333" s="239" t="s">
        <v>4613</v>
      </c>
      <c r="B333" s="240" t="s">
        <v>2131</v>
      </c>
      <c r="C333" s="197"/>
      <c r="D333" s="257"/>
      <c r="E333" s="247">
        <f t="shared" si="5"/>
        <v>0</v>
      </c>
      <c r="F333" s="241" t="s">
        <v>2132</v>
      </c>
      <c r="G333" s="248" t="s">
        <v>1376</v>
      </c>
      <c r="H333" s="241" t="s">
        <v>1377</v>
      </c>
    </row>
    <row r="334" spans="1:8" s="2" customFormat="1" ht="26.4" x14ac:dyDescent="0.25">
      <c r="A334" s="239" t="s">
        <v>4614</v>
      </c>
      <c r="B334" s="240" t="s">
        <v>2133</v>
      </c>
      <c r="C334" s="197"/>
      <c r="D334" s="257"/>
      <c r="E334" s="247">
        <f t="shared" si="5"/>
        <v>0</v>
      </c>
      <c r="F334" s="241" t="s">
        <v>2134</v>
      </c>
      <c r="G334" s="248" t="s">
        <v>1376</v>
      </c>
      <c r="H334" s="241" t="s">
        <v>1377</v>
      </c>
    </row>
    <row r="335" spans="1:8" s="2" customFormat="1" ht="26.4" x14ac:dyDescent="0.25">
      <c r="A335" s="239" t="s">
        <v>4615</v>
      </c>
      <c r="B335" s="240" t="s">
        <v>2135</v>
      </c>
      <c r="C335" s="197"/>
      <c r="D335" s="257"/>
      <c r="E335" s="247">
        <f t="shared" si="5"/>
        <v>0</v>
      </c>
      <c r="F335" s="241" t="s">
        <v>2136</v>
      </c>
      <c r="G335" s="248" t="s">
        <v>1376</v>
      </c>
      <c r="H335" s="241" t="s">
        <v>1377</v>
      </c>
    </row>
    <row r="336" spans="1:8" s="2" customFormat="1" ht="26.4" x14ac:dyDescent="0.25">
      <c r="A336" s="239" t="s">
        <v>4616</v>
      </c>
      <c r="B336" s="240" t="s">
        <v>2137</v>
      </c>
      <c r="C336" s="197"/>
      <c r="D336" s="257"/>
      <c r="E336" s="247">
        <f t="shared" si="5"/>
        <v>0</v>
      </c>
      <c r="F336" s="241" t="s">
        <v>2138</v>
      </c>
      <c r="G336" s="248" t="s">
        <v>1376</v>
      </c>
      <c r="H336" s="241" t="s">
        <v>1377</v>
      </c>
    </row>
    <row r="337" spans="1:8" s="2" customFormat="1" x14ac:dyDescent="0.25">
      <c r="A337" s="239" t="s">
        <v>4617</v>
      </c>
      <c r="B337" s="240" t="s">
        <v>2139</v>
      </c>
      <c r="C337" s="197"/>
      <c r="D337" s="257"/>
      <c r="E337" s="247">
        <f t="shared" si="5"/>
        <v>0</v>
      </c>
      <c r="F337" s="241" t="s">
        <v>2140</v>
      </c>
      <c r="G337" s="248" t="s">
        <v>1376</v>
      </c>
      <c r="H337" s="241" t="s">
        <v>1377</v>
      </c>
    </row>
    <row r="338" spans="1:8" s="2" customFormat="1" x14ac:dyDescent="0.25">
      <c r="A338" s="239" t="s">
        <v>4618</v>
      </c>
      <c r="B338" s="240" t="s">
        <v>2141</v>
      </c>
      <c r="C338" s="197"/>
      <c r="D338" s="257"/>
      <c r="E338" s="247">
        <f t="shared" si="5"/>
        <v>0</v>
      </c>
      <c r="F338" s="241" t="s">
        <v>2142</v>
      </c>
      <c r="G338" s="248" t="s">
        <v>1376</v>
      </c>
      <c r="H338" s="241" t="s">
        <v>1377</v>
      </c>
    </row>
    <row r="339" spans="1:8" s="2" customFormat="1" ht="26.4" x14ac:dyDescent="0.25">
      <c r="A339" s="239" t="s">
        <v>4619</v>
      </c>
      <c r="B339" s="240" t="s">
        <v>2143</v>
      </c>
      <c r="C339" s="197"/>
      <c r="D339" s="257"/>
      <c r="E339" s="247">
        <f t="shared" si="5"/>
        <v>0</v>
      </c>
      <c r="F339" s="241" t="s">
        <v>2144</v>
      </c>
      <c r="G339" s="248" t="s">
        <v>1376</v>
      </c>
      <c r="H339" s="241" t="s">
        <v>1377</v>
      </c>
    </row>
    <row r="340" spans="1:8" s="2" customFormat="1" ht="26.4" x14ac:dyDescent="0.25">
      <c r="A340" s="239" t="s">
        <v>4620</v>
      </c>
      <c r="B340" s="240" t="s">
        <v>2145</v>
      </c>
      <c r="C340" s="197"/>
      <c r="D340" s="257"/>
      <c r="E340" s="247">
        <f t="shared" si="5"/>
        <v>0</v>
      </c>
      <c r="F340" s="241" t="s">
        <v>2146</v>
      </c>
      <c r="G340" s="248" t="s">
        <v>1376</v>
      </c>
      <c r="H340" s="241" t="s">
        <v>1377</v>
      </c>
    </row>
    <row r="341" spans="1:8" s="2" customFormat="1" ht="26.4" x14ac:dyDescent="0.25">
      <c r="A341" s="239" t="s">
        <v>4621</v>
      </c>
      <c r="B341" s="240" t="s">
        <v>2147</v>
      </c>
      <c r="C341" s="197"/>
      <c r="D341" s="257"/>
      <c r="E341" s="247">
        <f t="shared" si="5"/>
        <v>0</v>
      </c>
      <c r="F341" s="241" t="s">
        <v>2148</v>
      </c>
      <c r="G341" s="248" t="s">
        <v>1376</v>
      </c>
      <c r="H341" s="241" t="s">
        <v>1377</v>
      </c>
    </row>
    <row r="342" spans="1:8" s="2" customFormat="1" ht="26.4" x14ac:dyDescent="0.25">
      <c r="A342" s="239" t="s">
        <v>4622</v>
      </c>
      <c r="B342" s="240" t="s">
        <v>2149</v>
      </c>
      <c r="C342" s="197"/>
      <c r="D342" s="257"/>
      <c r="E342" s="247">
        <f t="shared" si="5"/>
        <v>0</v>
      </c>
      <c r="F342" s="241" t="s">
        <v>2150</v>
      </c>
      <c r="G342" s="248" t="s">
        <v>1376</v>
      </c>
      <c r="H342" s="241" t="s">
        <v>1377</v>
      </c>
    </row>
    <row r="343" spans="1:8" s="2" customFormat="1" ht="26.4" x14ac:dyDescent="0.25">
      <c r="A343" s="239" t="s">
        <v>4623</v>
      </c>
      <c r="B343" s="240" t="s">
        <v>2151</v>
      </c>
      <c r="C343" s="197"/>
      <c r="D343" s="257"/>
      <c r="E343" s="247">
        <f t="shared" si="5"/>
        <v>0</v>
      </c>
      <c r="F343" s="241" t="s">
        <v>2152</v>
      </c>
      <c r="G343" s="248" t="s">
        <v>1376</v>
      </c>
      <c r="H343" s="241" t="s">
        <v>1377</v>
      </c>
    </row>
    <row r="344" spans="1:8" s="2" customFormat="1" ht="26.4" x14ac:dyDescent="0.25">
      <c r="A344" s="239" t="s">
        <v>4624</v>
      </c>
      <c r="B344" s="240" t="s">
        <v>2153</v>
      </c>
      <c r="C344" s="197"/>
      <c r="D344" s="257"/>
      <c r="E344" s="247">
        <f t="shared" si="5"/>
        <v>0</v>
      </c>
      <c r="F344" s="241" t="s">
        <v>2154</v>
      </c>
      <c r="G344" s="248" t="s">
        <v>1376</v>
      </c>
      <c r="H344" s="241" t="s">
        <v>1377</v>
      </c>
    </row>
    <row r="345" spans="1:8" s="2" customFormat="1" ht="26.4" x14ac:dyDescent="0.25">
      <c r="A345" s="239" t="s">
        <v>4625</v>
      </c>
      <c r="B345" s="240" t="s">
        <v>2155</v>
      </c>
      <c r="C345" s="197"/>
      <c r="D345" s="257"/>
      <c r="E345" s="247">
        <f t="shared" si="5"/>
        <v>0</v>
      </c>
      <c r="F345" s="241" t="s">
        <v>2156</v>
      </c>
      <c r="G345" s="248" t="s">
        <v>1376</v>
      </c>
      <c r="H345" s="241" t="s">
        <v>1377</v>
      </c>
    </row>
    <row r="346" spans="1:8" s="2" customFormat="1" ht="26.4" x14ac:dyDescent="0.25">
      <c r="A346" s="239" t="s">
        <v>4626</v>
      </c>
      <c r="B346" s="240" t="s">
        <v>2157</v>
      </c>
      <c r="C346" s="197"/>
      <c r="D346" s="257"/>
      <c r="E346" s="247">
        <f t="shared" si="5"/>
        <v>0</v>
      </c>
      <c r="F346" s="241" t="s">
        <v>2158</v>
      </c>
      <c r="G346" s="248" t="s">
        <v>1376</v>
      </c>
      <c r="H346" s="241" t="s">
        <v>1377</v>
      </c>
    </row>
    <row r="347" spans="1:8" s="2" customFormat="1" ht="26.4" x14ac:dyDescent="0.25">
      <c r="A347" s="239" t="s">
        <v>4627</v>
      </c>
      <c r="B347" s="240" t="s">
        <v>2159</v>
      </c>
      <c r="C347" s="197"/>
      <c r="D347" s="257"/>
      <c r="E347" s="247">
        <f t="shared" si="5"/>
        <v>0</v>
      </c>
      <c r="F347" s="241" t="s">
        <v>2160</v>
      </c>
      <c r="G347" s="248" t="s">
        <v>1376</v>
      </c>
      <c r="H347" s="241" t="s">
        <v>1377</v>
      </c>
    </row>
    <row r="348" spans="1:8" s="2" customFormat="1" ht="26.4" x14ac:dyDescent="0.25">
      <c r="A348" s="239" t="s">
        <v>4628</v>
      </c>
      <c r="B348" s="240" t="s">
        <v>2161</v>
      </c>
      <c r="C348" s="197"/>
      <c r="D348" s="257"/>
      <c r="E348" s="247">
        <f t="shared" si="5"/>
        <v>0</v>
      </c>
      <c r="F348" s="241" t="s">
        <v>2162</v>
      </c>
      <c r="G348" s="248" t="s">
        <v>1376</v>
      </c>
      <c r="H348" s="241" t="s">
        <v>1377</v>
      </c>
    </row>
    <row r="349" spans="1:8" s="2" customFormat="1" x14ac:dyDescent="0.25">
      <c r="A349" s="239" t="s">
        <v>4629</v>
      </c>
      <c r="B349" s="240" t="s">
        <v>2163</v>
      </c>
      <c r="C349" s="197"/>
      <c r="D349" s="257"/>
      <c r="E349" s="247">
        <f t="shared" si="5"/>
        <v>0</v>
      </c>
      <c r="F349" s="241" t="s">
        <v>2164</v>
      </c>
      <c r="G349" s="248" t="s">
        <v>1376</v>
      </c>
      <c r="H349" s="241" t="s">
        <v>1377</v>
      </c>
    </row>
    <row r="350" spans="1:8" s="2" customFormat="1" ht="26.4" x14ac:dyDescent="0.25">
      <c r="A350" s="239" t="s">
        <v>4630</v>
      </c>
      <c r="B350" s="240" t="s">
        <v>2165</v>
      </c>
      <c r="C350" s="197"/>
      <c r="D350" s="257"/>
      <c r="E350" s="247">
        <f t="shared" si="5"/>
        <v>0</v>
      </c>
      <c r="F350" s="241" t="s">
        <v>2166</v>
      </c>
      <c r="G350" s="248" t="s">
        <v>1376</v>
      </c>
      <c r="H350" s="241" t="s">
        <v>1377</v>
      </c>
    </row>
    <row r="351" spans="1:8" s="2" customFormat="1" ht="26.4" x14ac:dyDescent="0.25">
      <c r="A351" s="239" t="s">
        <v>4631</v>
      </c>
      <c r="B351" s="240" t="s">
        <v>2167</v>
      </c>
      <c r="C351" s="197"/>
      <c r="D351" s="257"/>
      <c r="E351" s="247">
        <f t="shared" si="5"/>
        <v>0</v>
      </c>
      <c r="F351" s="241" t="s">
        <v>2168</v>
      </c>
      <c r="G351" s="248" t="s">
        <v>1376</v>
      </c>
      <c r="H351" s="241" t="s">
        <v>1377</v>
      </c>
    </row>
    <row r="352" spans="1:8" s="2" customFormat="1" ht="26.4" x14ac:dyDescent="0.25">
      <c r="A352" s="239" t="s">
        <v>4632</v>
      </c>
      <c r="B352" s="240" t="s">
        <v>2169</v>
      </c>
      <c r="C352" s="197"/>
      <c r="D352" s="257"/>
      <c r="E352" s="247">
        <f t="shared" si="5"/>
        <v>0</v>
      </c>
      <c r="F352" s="241" t="s">
        <v>2170</v>
      </c>
      <c r="G352" s="248" t="s">
        <v>1376</v>
      </c>
      <c r="H352" s="241" t="s">
        <v>1377</v>
      </c>
    </row>
    <row r="353" spans="1:8" s="2" customFormat="1" ht="26.4" x14ac:dyDescent="0.25">
      <c r="A353" s="239" t="s">
        <v>4633</v>
      </c>
      <c r="B353" s="240" t="s">
        <v>2171</v>
      </c>
      <c r="C353" s="197"/>
      <c r="D353" s="257"/>
      <c r="E353" s="247">
        <f t="shared" si="5"/>
        <v>0</v>
      </c>
      <c r="F353" s="241" t="s">
        <v>2172</v>
      </c>
      <c r="G353" s="248" t="s">
        <v>1376</v>
      </c>
      <c r="H353" s="241" t="s">
        <v>1377</v>
      </c>
    </row>
    <row r="354" spans="1:8" s="2" customFormat="1" ht="26.4" x14ac:dyDescent="0.25">
      <c r="A354" s="239" t="s">
        <v>4634</v>
      </c>
      <c r="B354" s="240" t="s">
        <v>2173</v>
      </c>
      <c r="C354" s="197"/>
      <c r="D354" s="257"/>
      <c r="E354" s="247">
        <f t="shared" si="5"/>
        <v>0</v>
      </c>
      <c r="F354" s="241" t="s">
        <v>2174</v>
      </c>
      <c r="G354" s="248" t="s">
        <v>1376</v>
      </c>
      <c r="H354" s="241" t="s">
        <v>1377</v>
      </c>
    </row>
    <row r="355" spans="1:8" s="2" customFormat="1" ht="26.4" x14ac:dyDescent="0.25">
      <c r="A355" s="239" t="s">
        <v>4635</v>
      </c>
      <c r="B355" s="240" t="s">
        <v>2175</v>
      </c>
      <c r="C355" s="197"/>
      <c r="D355" s="257"/>
      <c r="E355" s="247">
        <f t="shared" si="5"/>
        <v>0</v>
      </c>
      <c r="F355" s="241" t="s">
        <v>2176</v>
      </c>
      <c r="G355" s="248" t="s">
        <v>1376</v>
      </c>
      <c r="H355" s="241" t="s">
        <v>1377</v>
      </c>
    </row>
    <row r="356" spans="1:8" s="2" customFormat="1" ht="26.4" x14ac:dyDescent="0.25">
      <c r="A356" s="239" t="s">
        <v>4636</v>
      </c>
      <c r="B356" s="240" t="s">
        <v>2177</v>
      </c>
      <c r="C356" s="197"/>
      <c r="D356" s="257"/>
      <c r="E356" s="247">
        <f t="shared" ref="E356:E415" si="6">+C356+D356</f>
        <v>0</v>
      </c>
      <c r="F356" s="241" t="s">
        <v>2178</v>
      </c>
      <c r="G356" s="248" t="s">
        <v>1376</v>
      </c>
      <c r="H356" s="241" t="s">
        <v>1377</v>
      </c>
    </row>
    <row r="357" spans="1:8" s="2" customFormat="1" x14ac:dyDescent="0.25">
      <c r="A357" s="239" t="s">
        <v>4637</v>
      </c>
      <c r="B357" s="240" t="s">
        <v>2179</v>
      </c>
      <c r="C357" s="197"/>
      <c r="D357" s="257"/>
      <c r="E357" s="247">
        <f t="shared" si="6"/>
        <v>0</v>
      </c>
      <c r="F357" s="241" t="s">
        <v>2180</v>
      </c>
      <c r="G357" s="248" t="s">
        <v>1376</v>
      </c>
      <c r="H357" s="241" t="s">
        <v>1377</v>
      </c>
    </row>
    <row r="358" spans="1:8" s="2" customFormat="1" x14ac:dyDescent="0.25">
      <c r="A358" s="239" t="s">
        <v>4638</v>
      </c>
      <c r="B358" s="240" t="s">
        <v>2181</v>
      </c>
      <c r="C358" s="197"/>
      <c r="D358" s="257"/>
      <c r="E358" s="247">
        <f t="shared" si="6"/>
        <v>0</v>
      </c>
      <c r="F358" s="241" t="s">
        <v>2182</v>
      </c>
      <c r="G358" s="248" t="s">
        <v>1376</v>
      </c>
      <c r="H358" s="241" t="s">
        <v>1377</v>
      </c>
    </row>
    <row r="359" spans="1:8" s="2" customFormat="1" ht="26.4" x14ac:dyDescent="0.25">
      <c r="A359" s="239" t="s">
        <v>4639</v>
      </c>
      <c r="B359" s="240" t="s">
        <v>2183</v>
      </c>
      <c r="C359" s="197"/>
      <c r="D359" s="257"/>
      <c r="E359" s="247">
        <f t="shared" si="6"/>
        <v>0</v>
      </c>
      <c r="F359" s="241" t="s">
        <v>2184</v>
      </c>
      <c r="G359" s="248" t="s">
        <v>1376</v>
      </c>
      <c r="H359" s="241" t="s">
        <v>1377</v>
      </c>
    </row>
    <row r="360" spans="1:8" s="2" customFormat="1" x14ac:dyDescent="0.25">
      <c r="A360" s="239" t="s">
        <v>4640</v>
      </c>
      <c r="B360" s="240" t="s">
        <v>2185</v>
      </c>
      <c r="C360" s="197"/>
      <c r="D360" s="257"/>
      <c r="E360" s="247">
        <f t="shared" si="6"/>
        <v>0</v>
      </c>
      <c r="F360" s="241" t="s">
        <v>2186</v>
      </c>
      <c r="G360" s="248" t="s">
        <v>1414</v>
      </c>
      <c r="H360" s="241" t="s">
        <v>1415</v>
      </c>
    </row>
    <row r="361" spans="1:8" s="2" customFormat="1" ht="26.4" x14ac:dyDescent="0.25">
      <c r="A361" s="239" t="s">
        <v>4641</v>
      </c>
      <c r="B361" s="240" t="s">
        <v>2187</v>
      </c>
      <c r="C361" s="197"/>
      <c r="D361" s="257"/>
      <c r="E361" s="247">
        <f t="shared" si="6"/>
        <v>0</v>
      </c>
      <c r="F361" s="241" t="s">
        <v>2188</v>
      </c>
      <c r="G361" s="248" t="s">
        <v>1414</v>
      </c>
      <c r="H361" s="241" t="s">
        <v>1415</v>
      </c>
    </row>
    <row r="362" spans="1:8" s="2" customFormat="1" ht="26.4" x14ac:dyDescent="0.25">
      <c r="A362" s="239" t="s">
        <v>4642</v>
      </c>
      <c r="B362" s="240" t="s">
        <v>2189</v>
      </c>
      <c r="C362" s="197"/>
      <c r="D362" s="257"/>
      <c r="E362" s="247">
        <f t="shared" si="6"/>
        <v>0</v>
      </c>
      <c r="F362" s="241" t="s">
        <v>2190</v>
      </c>
      <c r="G362" s="248" t="s">
        <v>1414</v>
      </c>
      <c r="H362" s="241" t="s">
        <v>1415</v>
      </c>
    </row>
    <row r="363" spans="1:8" s="2" customFormat="1" ht="26.4" x14ac:dyDescent="0.25">
      <c r="A363" s="239" t="s">
        <v>4643</v>
      </c>
      <c r="B363" s="240" t="s">
        <v>2191</v>
      </c>
      <c r="C363" s="197"/>
      <c r="D363" s="257"/>
      <c r="E363" s="247">
        <f t="shared" si="6"/>
        <v>0</v>
      </c>
      <c r="F363" s="241" t="s">
        <v>2192</v>
      </c>
      <c r="G363" s="248" t="s">
        <v>1414</v>
      </c>
      <c r="H363" s="241" t="s">
        <v>1415</v>
      </c>
    </row>
    <row r="364" spans="1:8" s="2" customFormat="1" x14ac:dyDescent="0.25">
      <c r="A364" s="239" t="s">
        <v>4644</v>
      </c>
      <c r="B364" s="240" t="s">
        <v>2193</v>
      </c>
      <c r="C364" s="197"/>
      <c r="D364" s="257"/>
      <c r="E364" s="247">
        <f t="shared" si="6"/>
        <v>0</v>
      </c>
      <c r="F364" s="241" t="s">
        <v>2194</v>
      </c>
      <c r="G364" s="248" t="s">
        <v>1414</v>
      </c>
      <c r="H364" s="241" t="s">
        <v>1415</v>
      </c>
    </row>
    <row r="365" spans="1:8" s="2" customFormat="1" ht="26.4" x14ac:dyDescent="0.25">
      <c r="A365" s="239" t="s">
        <v>4645</v>
      </c>
      <c r="B365" s="240" t="s">
        <v>2195</v>
      </c>
      <c r="C365" s="197"/>
      <c r="D365" s="257"/>
      <c r="E365" s="247">
        <f t="shared" si="6"/>
        <v>0</v>
      </c>
      <c r="F365" s="241" t="s">
        <v>2196</v>
      </c>
      <c r="G365" s="248" t="s">
        <v>1414</v>
      </c>
      <c r="H365" s="241" t="s">
        <v>1415</v>
      </c>
    </row>
    <row r="366" spans="1:8" s="2" customFormat="1" x14ac:dyDescent="0.25">
      <c r="A366" s="239" t="s">
        <v>4646</v>
      </c>
      <c r="B366" s="240" t="s">
        <v>2197</v>
      </c>
      <c r="C366" s="197"/>
      <c r="D366" s="257"/>
      <c r="E366" s="247">
        <f t="shared" si="6"/>
        <v>0</v>
      </c>
      <c r="F366" s="241" t="s">
        <v>2198</v>
      </c>
      <c r="G366" s="248" t="s">
        <v>1414</v>
      </c>
      <c r="H366" s="241" t="s">
        <v>1415</v>
      </c>
    </row>
    <row r="367" spans="1:8" s="2" customFormat="1" x14ac:dyDescent="0.25">
      <c r="A367" s="239" t="s">
        <v>4647</v>
      </c>
      <c r="B367" s="240" t="s">
        <v>2199</v>
      </c>
      <c r="C367" s="197"/>
      <c r="D367" s="257"/>
      <c r="E367" s="247">
        <f t="shared" si="6"/>
        <v>0</v>
      </c>
      <c r="F367" s="241" t="s">
        <v>2200</v>
      </c>
      <c r="G367" s="248" t="s">
        <v>1414</v>
      </c>
      <c r="H367" s="241" t="s">
        <v>1415</v>
      </c>
    </row>
    <row r="368" spans="1:8" s="2" customFormat="1" x14ac:dyDescent="0.25">
      <c r="A368" s="239" t="s">
        <v>4648</v>
      </c>
      <c r="B368" s="240" t="s">
        <v>2201</v>
      </c>
      <c r="C368" s="197"/>
      <c r="D368" s="257"/>
      <c r="E368" s="247">
        <f t="shared" si="6"/>
        <v>0</v>
      </c>
      <c r="F368" s="241" t="s">
        <v>2202</v>
      </c>
      <c r="G368" s="248" t="s">
        <v>1414</v>
      </c>
      <c r="H368" s="241" t="s">
        <v>1415</v>
      </c>
    </row>
    <row r="369" spans="1:8" s="2" customFormat="1" x14ac:dyDescent="0.25">
      <c r="A369" s="239" t="s">
        <v>4293</v>
      </c>
      <c r="B369" s="240" t="s">
        <v>2203</v>
      </c>
      <c r="C369" s="197"/>
      <c r="D369" s="257"/>
      <c r="E369" s="247">
        <f t="shared" si="6"/>
        <v>0</v>
      </c>
      <c r="F369" s="241" t="s">
        <v>2204</v>
      </c>
      <c r="G369" s="248" t="s">
        <v>1376</v>
      </c>
      <c r="H369" s="241" t="s">
        <v>1377</v>
      </c>
    </row>
    <row r="370" spans="1:8" s="2" customFormat="1" x14ac:dyDescent="0.25">
      <c r="A370" s="239" t="s">
        <v>4294</v>
      </c>
      <c r="B370" s="240" t="s">
        <v>2205</v>
      </c>
      <c r="C370" s="197"/>
      <c r="D370" s="257"/>
      <c r="E370" s="247">
        <f t="shared" si="6"/>
        <v>0</v>
      </c>
      <c r="F370" s="241" t="s">
        <v>2206</v>
      </c>
      <c r="G370" s="248" t="s">
        <v>1376</v>
      </c>
      <c r="H370" s="241" t="s">
        <v>1377</v>
      </c>
    </row>
    <row r="371" spans="1:8" s="2" customFormat="1" x14ac:dyDescent="0.25">
      <c r="A371" s="239" t="s">
        <v>4295</v>
      </c>
      <c r="B371" s="240" t="s">
        <v>2207</v>
      </c>
      <c r="C371" s="197"/>
      <c r="D371" s="257"/>
      <c r="E371" s="247">
        <f t="shared" si="6"/>
        <v>0</v>
      </c>
      <c r="F371" s="241" t="s">
        <v>2208</v>
      </c>
      <c r="G371" s="248" t="s">
        <v>1376</v>
      </c>
      <c r="H371" s="241" t="s">
        <v>1377</v>
      </c>
    </row>
    <row r="372" spans="1:8" s="2" customFormat="1" x14ac:dyDescent="0.25">
      <c r="A372" s="239" t="s">
        <v>4649</v>
      </c>
      <c r="B372" s="240" t="s">
        <v>2209</v>
      </c>
      <c r="C372" s="197"/>
      <c r="D372" s="257"/>
      <c r="E372" s="247">
        <f t="shared" si="6"/>
        <v>0</v>
      </c>
      <c r="F372" s="241" t="s">
        <v>2210</v>
      </c>
      <c r="G372" s="248" t="s">
        <v>1414</v>
      </c>
      <c r="H372" s="241" t="s">
        <v>1415</v>
      </c>
    </row>
    <row r="373" spans="1:8" s="2" customFormat="1" ht="26.4" x14ac:dyDescent="0.25">
      <c r="A373" s="239" t="s">
        <v>4650</v>
      </c>
      <c r="B373" s="240" t="s">
        <v>2211</v>
      </c>
      <c r="C373" s="197"/>
      <c r="D373" s="257"/>
      <c r="E373" s="247">
        <f t="shared" si="6"/>
        <v>0</v>
      </c>
      <c r="F373" s="241" t="s">
        <v>2212</v>
      </c>
      <c r="G373" s="248" t="s">
        <v>1414</v>
      </c>
      <c r="H373" s="241" t="s">
        <v>1415</v>
      </c>
    </row>
    <row r="374" spans="1:8" s="2" customFormat="1" ht="26.4" x14ac:dyDescent="0.25">
      <c r="A374" s="239" t="s">
        <v>4651</v>
      </c>
      <c r="B374" s="240" t="s">
        <v>2213</v>
      </c>
      <c r="C374" s="197"/>
      <c r="D374" s="257"/>
      <c r="E374" s="247">
        <f t="shared" si="6"/>
        <v>0</v>
      </c>
      <c r="F374" s="241" t="s">
        <v>2214</v>
      </c>
      <c r="G374" s="248" t="s">
        <v>1414</v>
      </c>
      <c r="H374" s="241" t="s">
        <v>1415</v>
      </c>
    </row>
    <row r="375" spans="1:8" s="2" customFormat="1" x14ac:dyDescent="0.25">
      <c r="A375" s="239" t="s">
        <v>4652</v>
      </c>
      <c r="B375" s="240" t="s">
        <v>2215</v>
      </c>
      <c r="C375" s="197"/>
      <c r="D375" s="257"/>
      <c r="E375" s="247">
        <f t="shared" si="6"/>
        <v>0</v>
      </c>
      <c r="F375" s="241" t="s">
        <v>2216</v>
      </c>
      <c r="G375" s="248" t="s">
        <v>1507</v>
      </c>
      <c r="H375" s="241" t="s">
        <v>1508</v>
      </c>
    </row>
    <row r="376" spans="1:8" s="2" customFormat="1" x14ac:dyDescent="0.25">
      <c r="A376" s="239" t="s">
        <v>4653</v>
      </c>
      <c r="B376" s="240" t="s">
        <v>2217</v>
      </c>
      <c r="C376" s="197"/>
      <c r="D376" s="257"/>
      <c r="E376" s="247">
        <f t="shared" si="6"/>
        <v>0</v>
      </c>
      <c r="F376" s="241" t="s">
        <v>2218</v>
      </c>
      <c r="G376" s="248" t="s">
        <v>1414</v>
      </c>
      <c r="H376" s="241" t="s">
        <v>1415</v>
      </c>
    </row>
    <row r="377" spans="1:8" s="2" customFormat="1" x14ac:dyDescent="0.25">
      <c r="A377" s="239" t="s">
        <v>4291</v>
      </c>
      <c r="B377" s="240" t="s">
        <v>2219</v>
      </c>
      <c r="C377" s="197"/>
      <c r="D377" s="257"/>
      <c r="E377" s="247">
        <f t="shared" si="6"/>
        <v>0</v>
      </c>
      <c r="F377" s="241" t="s">
        <v>2220</v>
      </c>
      <c r="G377" s="248" t="s">
        <v>1414</v>
      </c>
      <c r="H377" s="241" t="s">
        <v>1415</v>
      </c>
    </row>
    <row r="378" spans="1:8" s="2" customFormat="1" x14ac:dyDescent="0.25">
      <c r="A378" s="239" t="s">
        <v>4296</v>
      </c>
      <c r="B378" s="240" t="s">
        <v>2221</v>
      </c>
      <c r="C378" s="197"/>
      <c r="D378" s="257"/>
      <c r="E378" s="247">
        <f t="shared" si="6"/>
        <v>0</v>
      </c>
      <c r="F378" s="241" t="s">
        <v>2222</v>
      </c>
      <c r="G378" s="248" t="s">
        <v>1376</v>
      </c>
      <c r="H378" s="241" t="s">
        <v>1377</v>
      </c>
    </row>
    <row r="379" spans="1:8" s="2" customFormat="1" x14ac:dyDescent="0.25">
      <c r="A379" s="239" t="s">
        <v>4297</v>
      </c>
      <c r="B379" s="240" t="s">
        <v>2223</v>
      </c>
      <c r="C379" s="197"/>
      <c r="D379" s="257"/>
      <c r="E379" s="247">
        <f t="shared" si="6"/>
        <v>0</v>
      </c>
      <c r="F379" s="241" t="s">
        <v>2224</v>
      </c>
      <c r="G379" s="248" t="s">
        <v>1376</v>
      </c>
      <c r="H379" s="241" t="s">
        <v>1377</v>
      </c>
    </row>
    <row r="380" spans="1:8" s="2" customFormat="1" x14ac:dyDescent="0.25">
      <c r="A380" s="239" t="s">
        <v>4298</v>
      </c>
      <c r="B380" s="240" t="s">
        <v>2225</v>
      </c>
      <c r="C380" s="197"/>
      <c r="D380" s="257"/>
      <c r="E380" s="247">
        <f t="shared" si="6"/>
        <v>0</v>
      </c>
      <c r="F380" s="241" t="s">
        <v>2226</v>
      </c>
      <c r="G380" s="248" t="s">
        <v>1376</v>
      </c>
      <c r="H380" s="241" t="s">
        <v>1377</v>
      </c>
    </row>
    <row r="381" spans="1:8" s="2" customFormat="1" x14ac:dyDescent="0.25">
      <c r="A381" s="239" t="s">
        <v>4292</v>
      </c>
      <c r="B381" s="240" t="s">
        <v>2227</v>
      </c>
      <c r="C381" s="197"/>
      <c r="D381" s="257"/>
      <c r="E381" s="247">
        <f t="shared" si="6"/>
        <v>0</v>
      </c>
      <c r="F381" s="241" t="s">
        <v>2228</v>
      </c>
      <c r="G381" s="248" t="s">
        <v>1414</v>
      </c>
      <c r="H381" s="241" t="s">
        <v>1415</v>
      </c>
    </row>
    <row r="382" spans="1:8" s="2" customFormat="1" x14ac:dyDescent="0.25">
      <c r="A382" s="239" t="s">
        <v>4654</v>
      </c>
      <c r="B382" s="240" t="s">
        <v>2229</v>
      </c>
      <c r="C382" s="197"/>
      <c r="D382" s="257"/>
      <c r="E382" s="247">
        <f t="shared" si="6"/>
        <v>0</v>
      </c>
      <c r="F382" s="241" t="s">
        <v>9334</v>
      </c>
      <c r="G382" s="248" t="s">
        <v>1371</v>
      </c>
      <c r="H382" s="241" t="s">
        <v>1372</v>
      </c>
    </row>
    <row r="383" spans="1:8" s="2" customFormat="1" x14ac:dyDescent="0.25">
      <c r="A383" s="239" t="s">
        <v>4655</v>
      </c>
      <c r="B383" s="240" t="s">
        <v>2230</v>
      </c>
      <c r="C383" s="197"/>
      <c r="D383" s="257"/>
      <c r="E383" s="247">
        <f t="shared" si="6"/>
        <v>0</v>
      </c>
      <c r="F383" s="241" t="s">
        <v>2231</v>
      </c>
      <c r="G383" s="248" t="s">
        <v>1371</v>
      </c>
      <c r="H383" s="241" t="s">
        <v>1372</v>
      </c>
    </row>
    <row r="384" spans="1:8" s="2" customFormat="1" x14ac:dyDescent="0.25">
      <c r="A384" s="239" t="s">
        <v>4656</v>
      </c>
      <c r="B384" s="240" t="s">
        <v>2232</v>
      </c>
      <c r="C384" s="197"/>
      <c r="D384" s="257"/>
      <c r="E384" s="247">
        <f t="shared" si="6"/>
        <v>0</v>
      </c>
      <c r="F384" s="241" t="s">
        <v>2231</v>
      </c>
      <c r="G384" s="248" t="s">
        <v>1371</v>
      </c>
      <c r="H384" s="241" t="s">
        <v>1372</v>
      </c>
    </row>
    <row r="385" spans="1:8" s="2" customFormat="1" ht="26.4" x14ac:dyDescent="0.25">
      <c r="A385" s="239" t="s">
        <v>4657</v>
      </c>
      <c r="B385" s="240" t="s">
        <v>2233</v>
      </c>
      <c r="C385" s="197"/>
      <c r="D385" s="257"/>
      <c r="E385" s="247">
        <f t="shared" si="6"/>
        <v>0</v>
      </c>
      <c r="F385" s="241" t="s">
        <v>2234</v>
      </c>
      <c r="G385" s="248" t="s">
        <v>1371</v>
      </c>
      <c r="H385" s="241" t="s">
        <v>1372</v>
      </c>
    </row>
    <row r="386" spans="1:8" s="2" customFormat="1" x14ac:dyDescent="0.25">
      <c r="A386" s="239" t="s">
        <v>4658</v>
      </c>
      <c r="B386" s="240" t="s">
        <v>2235</v>
      </c>
      <c r="C386" s="197"/>
      <c r="D386" s="257"/>
      <c r="E386" s="247">
        <f t="shared" si="6"/>
        <v>0</v>
      </c>
      <c r="F386" s="241" t="s">
        <v>1622</v>
      </c>
      <c r="G386" s="248" t="s">
        <v>411</v>
      </c>
      <c r="H386" s="241" t="s">
        <v>412</v>
      </c>
    </row>
    <row r="387" spans="1:8" s="2" customFormat="1" x14ac:dyDescent="0.25">
      <c r="A387" s="239" t="s">
        <v>4659</v>
      </c>
      <c r="B387" s="240" t="s">
        <v>2236</v>
      </c>
      <c r="C387" s="197"/>
      <c r="D387" s="257"/>
      <c r="E387" s="247">
        <f t="shared" si="6"/>
        <v>0</v>
      </c>
      <c r="F387" s="241" t="s">
        <v>2237</v>
      </c>
      <c r="G387" s="248" t="s">
        <v>411</v>
      </c>
      <c r="H387" s="241" t="s">
        <v>412</v>
      </c>
    </row>
    <row r="388" spans="1:8" s="2" customFormat="1" x14ac:dyDescent="0.25">
      <c r="A388" s="239" t="s">
        <v>4660</v>
      </c>
      <c r="B388" s="240" t="s">
        <v>2238</v>
      </c>
      <c r="C388" s="197"/>
      <c r="D388" s="257"/>
      <c r="E388" s="247">
        <f t="shared" si="6"/>
        <v>0</v>
      </c>
      <c r="F388" s="241" t="s">
        <v>2239</v>
      </c>
      <c r="G388" s="248" t="s">
        <v>1980</v>
      </c>
      <c r="H388" s="241" t="s">
        <v>1138</v>
      </c>
    </row>
    <row r="389" spans="1:8" s="2" customFormat="1" ht="26.4" x14ac:dyDescent="0.25">
      <c r="A389" s="239" t="s">
        <v>4661</v>
      </c>
      <c r="B389" s="240" t="s">
        <v>2245</v>
      </c>
      <c r="C389" s="197"/>
      <c r="D389" s="257"/>
      <c r="E389" s="247">
        <f t="shared" si="6"/>
        <v>0</v>
      </c>
      <c r="F389" s="241" t="s">
        <v>2246</v>
      </c>
      <c r="G389" s="248" t="s">
        <v>1371</v>
      </c>
      <c r="H389" s="241" t="s">
        <v>1372</v>
      </c>
    </row>
    <row r="390" spans="1:8" s="2" customFormat="1" ht="26.4" x14ac:dyDescent="0.25">
      <c r="A390" s="239" t="s">
        <v>4662</v>
      </c>
      <c r="B390" s="240" t="s">
        <v>2247</v>
      </c>
      <c r="C390" s="197"/>
      <c r="D390" s="257"/>
      <c r="E390" s="247">
        <f t="shared" si="6"/>
        <v>0</v>
      </c>
      <c r="F390" s="241" t="s">
        <v>2248</v>
      </c>
      <c r="G390" s="248" t="s">
        <v>1371</v>
      </c>
      <c r="H390" s="241" t="s">
        <v>1372</v>
      </c>
    </row>
    <row r="391" spans="1:8" s="2" customFormat="1" ht="26.4" x14ac:dyDescent="0.25">
      <c r="A391" s="239" t="s">
        <v>4663</v>
      </c>
      <c r="B391" s="240" t="s">
        <v>2249</v>
      </c>
      <c r="C391" s="197"/>
      <c r="D391" s="257"/>
      <c r="E391" s="247">
        <f t="shared" si="6"/>
        <v>0</v>
      </c>
      <c r="F391" s="241" t="s">
        <v>2250</v>
      </c>
      <c r="G391" s="248" t="s">
        <v>1371</v>
      </c>
      <c r="H391" s="241" t="s">
        <v>1372</v>
      </c>
    </row>
    <row r="392" spans="1:8" s="2" customFormat="1" ht="26.4" x14ac:dyDescent="0.25">
      <c r="A392" s="239" t="s">
        <v>4664</v>
      </c>
      <c r="B392" s="240" t="s">
        <v>2251</v>
      </c>
      <c r="C392" s="197"/>
      <c r="D392" s="257"/>
      <c r="E392" s="247">
        <f t="shared" si="6"/>
        <v>0</v>
      </c>
      <c r="F392" s="241" t="s">
        <v>2252</v>
      </c>
      <c r="G392" s="248" t="s">
        <v>1371</v>
      </c>
      <c r="H392" s="241" t="s">
        <v>1372</v>
      </c>
    </row>
    <row r="393" spans="1:8" s="2" customFormat="1" ht="26.4" x14ac:dyDescent="0.25">
      <c r="A393" s="239" t="s">
        <v>4665</v>
      </c>
      <c r="B393" s="240" t="s">
        <v>2253</v>
      </c>
      <c r="C393" s="197"/>
      <c r="D393" s="257"/>
      <c r="E393" s="247">
        <f t="shared" si="6"/>
        <v>0</v>
      </c>
      <c r="F393" s="241" t="s">
        <v>2254</v>
      </c>
      <c r="G393" s="248" t="s">
        <v>1371</v>
      </c>
      <c r="H393" s="241" t="s">
        <v>1372</v>
      </c>
    </row>
    <row r="394" spans="1:8" s="2" customFormat="1" ht="26.4" x14ac:dyDescent="0.25">
      <c r="A394" s="239" t="s">
        <v>4666</v>
      </c>
      <c r="B394" s="240" t="s">
        <v>2255</v>
      </c>
      <c r="C394" s="197"/>
      <c r="D394" s="257"/>
      <c r="E394" s="247">
        <f t="shared" si="6"/>
        <v>0</v>
      </c>
      <c r="F394" s="241" t="s">
        <v>2256</v>
      </c>
      <c r="G394" s="248" t="s">
        <v>1371</v>
      </c>
      <c r="H394" s="241" t="s">
        <v>1372</v>
      </c>
    </row>
    <row r="395" spans="1:8" s="2" customFormat="1" x14ac:dyDescent="0.25">
      <c r="A395" s="241" t="s">
        <v>5429</v>
      </c>
      <c r="B395" s="240" t="s">
        <v>5428</v>
      </c>
      <c r="C395" s="197"/>
      <c r="D395" s="257"/>
      <c r="E395" s="247">
        <f t="shared" si="6"/>
        <v>0</v>
      </c>
      <c r="F395" s="249" t="s">
        <v>5675</v>
      </c>
      <c r="G395" s="248" t="s">
        <v>411</v>
      </c>
      <c r="H395" s="241" t="s">
        <v>412</v>
      </c>
    </row>
    <row r="396" spans="1:8" s="2" customFormat="1" x14ac:dyDescent="0.25">
      <c r="A396" s="239" t="s">
        <v>4667</v>
      </c>
      <c r="B396" s="240" t="s">
        <v>2240</v>
      </c>
      <c r="C396" s="197"/>
      <c r="D396" s="257"/>
      <c r="E396" s="247">
        <f t="shared" si="6"/>
        <v>0</v>
      </c>
      <c r="F396" s="241" t="s">
        <v>1529</v>
      </c>
      <c r="G396" s="248" t="s">
        <v>1530</v>
      </c>
      <c r="H396" s="241" t="s">
        <v>1531</v>
      </c>
    </row>
    <row r="397" spans="1:8" s="2" customFormat="1" x14ac:dyDescent="0.25">
      <c r="A397" s="239" t="s">
        <v>4668</v>
      </c>
      <c r="B397" s="240" t="s">
        <v>2241</v>
      </c>
      <c r="C397" s="197"/>
      <c r="D397" s="257"/>
      <c r="E397" s="247">
        <f t="shared" si="6"/>
        <v>0</v>
      </c>
      <c r="F397" s="241" t="s">
        <v>1529</v>
      </c>
      <c r="G397" s="248" t="s">
        <v>1530</v>
      </c>
      <c r="H397" s="241" t="s">
        <v>1531</v>
      </c>
    </row>
    <row r="398" spans="1:8" s="2" customFormat="1" x14ac:dyDescent="0.25">
      <c r="A398" s="239" t="s">
        <v>4669</v>
      </c>
      <c r="B398" s="240" t="s">
        <v>2242</v>
      </c>
      <c r="C398" s="197"/>
      <c r="D398" s="257"/>
      <c r="E398" s="247">
        <f t="shared" si="6"/>
        <v>0</v>
      </c>
      <c r="F398" s="241" t="s">
        <v>1529</v>
      </c>
      <c r="G398" s="248" t="s">
        <v>1530</v>
      </c>
      <c r="H398" s="241" t="s">
        <v>1531</v>
      </c>
    </row>
    <row r="399" spans="1:8" s="2" customFormat="1" x14ac:dyDescent="0.25">
      <c r="A399" s="239" t="s">
        <v>4670</v>
      </c>
      <c r="B399" s="240" t="s">
        <v>2243</v>
      </c>
      <c r="C399" s="197"/>
      <c r="D399" s="257"/>
      <c r="E399" s="247">
        <f t="shared" si="6"/>
        <v>0</v>
      </c>
      <c r="F399" s="241" t="s">
        <v>1529</v>
      </c>
      <c r="G399" s="248" t="s">
        <v>1530</v>
      </c>
      <c r="H399" s="241" t="s">
        <v>1531</v>
      </c>
    </row>
    <row r="400" spans="1:8" s="2" customFormat="1" x14ac:dyDescent="0.25">
      <c r="A400" s="239" t="s">
        <v>4671</v>
      </c>
      <c r="B400" s="240" t="s">
        <v>2244</v>
      </c>
      <c r="C400" s="197"/>
      <c r="D400" s="257"/>
      <c r="E400" s="247">
        <f t="shared" si="6"/>
        <v>0</v>
      </c>
      <c r="F400" s="241" t="s">
        <v>1529</v>
      </c>
      <c r="G400" s="248" t="s">
        <v>1530</v>
      </c>
      <c r="H400" s="241" t="s">
        <v>1531</v>
      </c>
    </row>
    <row r="401" spans="1:8" s="2" customFormat="1" x14ac:dyDescent="0.25">
      <c r="A401" s="239" t="s">
        <v>4672</v>
      </c>
      <c r="B401" s="240" t="s">
        <v>2257</v>
      </c>
      <c r="C401" s="197"/>
      <c r="D401" s="257"/>
      <c r="E401" s="247">
        <f t="shared" si="6"/>
        <v>0</v>
      </c>
      <c r="F401" s="241" t="s">
        <v>2258</v>
      </c>
      <c r="G401" s="248" t="s">
        <v>1371</v>
      </c>
      <c r="H401" s="241" t="s">
        <v>1372</v>
      </c>
    </row>
    <row r="402" spans="1:8" s="2" customFormat="1" x14ac:dyDescent="0.25">
      <c r="A402" s="239" t="s">
        <v>4673</v>
      </c>
      <c r="B402" s="240" t="s">
        <v>2259</v>
      </c>
      <c r="C402" s="197"/>
      <c r="D402" s="257"/>
      <c r="E402" s="247">
        <f t="shared" si="6"/>
        <v>0</v>
      </c>
      <c r="F402" s="241" t="s">
        <v>2260</v>
      </c>
      <c r="G402" s="248" t="s">
        <v>1371</v>
      </c>
      <c r="H402" s="241" t="s">
        <v>1372</v>
      </c>
    </row>
    <row r="403" spans="1:8" s="2" customFormat="1" x14ac:dyDescent="0.25">
      <c r="A403" s="239" t="s">
        <v>4674</v>
      </c>
      <c r="B403" s="240" t="s">
        <v>2261</v>
      </c>
      <c r="C403" s="197"/>
      <c r="D403" s="257"/>
      <c r="E403" s="247">
        <f t="shared" si="6"/>
        <v>0</v>
      </c>
      <c r="F403" s="241" t="s">
        <v>2262</v>
      </c>
      <c r="G403" s="248" t="s">
        <v>1371</v>
      </c>
      <c r="H403" s="241" t="s">
        <v>1372</v>
      </c>
    </row>
    <row r="404" spans="1:8" s="2" customFormat="1" x14ac:dyDescent="0.25">
      <c r="A404" s="239" t="s">
        <v>4675</v>
      </c>
      <c r="B404" s="240" t="s">
        <v>2263</v>
      </c>
      <c r="C404" s="197"/>
      <c r="D404" s="257"/>
      <c r="E404" s="247">
        <f t="shared" si="6"/>
        <v>0</v>
      </c>
      <c r="F404" s="241" t="s">
        <v>2264</v>
      </c>
      <c r="G404" s="248" t="s">
        <v>1371</v>
      </c>
      <c r="H404" s="241" t="s">
        <v>1372</v>
      </c>
    </row>
    <row r="405" spans="1:8" s="2" customFormat="1" x14ac:dyDescent="0.25">
      <c r="A405" s="239" t="s">
        <v>4676</v>
      </c>
      <c r="B405" s="240" t="s">
        <v>2265</v>
      </c>
      <c r="C405" s="197"/>
      <c r="D405" s="257"/>
      <c r="E405" s="247">
        <f t="shared" si="6"/>
        <v>0</v>
      </c>
      <c r="F405" s="241" t="s">
        <v>1522</v>
      </c>
      <c r="G405" s="248" t="s">
        <v>1371</v>
      </c>
      <c r="H405" s="241" t="s">
        <v>1372</v>
      </c>
    </row>
    <row r="406" spans="1:8" s="2" customFormat="1" x14ac:dyDescent="0.25">
      <c r="A406" s="239" t="s">
        <v>4677</v>
      </c>
      <c r="B406" s="240" t="s">
        <v>2266</v>
      </c>
      <c r="C406" s="197"/>
      <c r="D406" s="257"/>
      <c r="E406" s="247">
        <f t="shared" si="6"/>
        <v>0</v>
      </c>
      <c r="F406" s="241" t="s">
        <v>1522</v>
      </c>
      <c r="G406" s="248" t="s">
        <v>1371</v>
      </c>
      <c r="H406" s="241" t="s">
        <v>1372</v>
      </c>
    </row>
    <row r="407" spans="1:8" s="2" customFormat="1" x14ac:dyDescent="0.25">
      <c r="A407" s="239" t="s">
        <v>4678</v>
      </c>
      <c r="B407" s="240" t="s">
        <v>2267</v>
      </c>
      <c r="C407" s="197"/>
      <c r="D407" s="257"/>
      <c r="E407" s="247">
        <f t="shared" si="6"/>
        <v>0</v>
      </c>
      <c r="F407" s="241" t="s">
        <v>2268</v>
      </c>
      <c r="G407" s="248" t="s">
        <v>411</v>
      </c>
      <c r="H407" s="241" t="s">
        <v>412</v>
      </c>
    </row>
    <row r="408" spans="1:8" s="2" customFormat="1" x14ac:dyDescent="0.25">
      <c r="A408" s="239" t="s">
        <v>4679</v>
      </c>
      <c r="B408" s="240" t="s">
        <v>2269</v>
      </c>
      <c r="C408" s="197"/>
      <c r="D408" s="257"/>
      <c r="E408" s="247">
        <f t="shared" si="6"/>
        <v>0</v>
      </c>
      <c r="F408" s="241" t="s">
        <v>1529</v>
      </c>
      <c r="G408" s="248" t="s">
        <v>1530</v>
      </c>
      <c r="H408" s="241" t="s">
        <v>1531</v>
      </c>
    </row>
    <row r="409" spans="1:8" s="2" customFormat="1" x14ac:dyDescent="0.25">
      <c r="A409" s="239" t="s">
        <v>4680</v>
      </c>
      <c r="B409" s="240" t="s">
        <v>2270</v>
      </c>
      <c r="C409" s="197"/>
      <c r="D409" s="257"/>
      <c r="E409" s="247">
        <f t="shared" si="6"/>
        <v>0</v>
      </c>
      <c r="F409" s="241" t="s">
        <v>1529</v>
      </c>
      <c r="G409" s="248" t="s">
        <v>1530</v>
      </c>
      <c r="H409" s="241" t="s">
        <v>1531</v>
      </c>
    </row>
    <row r="410" spans="1:8" s="2" customFormat="1" x14ac:dyDescent="0.25">
      <c r="A410" s="239" t="s">
        <v>4681</v>
      </c>
      <c r="B410" s="240" t="s">
        <v>2271</v>
      </c>
      <c r="C410" s="197"/>
      <c r="D410" s="257"/>
      <c r="E410" s="247">
        <f t="shared" si="6"/>
        <v>0</v>
      </c>
      <c r="F410" s="241" t="s">
        <v>1529</v>
      </c>
      <c r="G410" s="248" t="s">
        <v>1530</v>
      </c>
      <c r="H410" s="241" t="s">
        <v>1531</v>
      </c>
    </row>
    <row r="411" spans="1:8" s="2" customFormat="1" x14ac:dyDescent="0.25">
      <c r="A411" s="239" t="s">
        <v>4682</v>
      </c>
      <c r="B411" s="240" t="s">
        <v>2272</v>
      </c>
      <c r="C411" s="197"/>
      <c r="D411" s="257"/>
      <c r="E411" s="247">
        <f t="shared" si="6"/>
        <v>0</v>
      </c>
      <c r="F411" s="241" t="s">
        <v>1529</v>
      </c>
      <c r="G411" s="248" t="s">
        <v>1530</v>
      </c>
      <c r="H411" s="241" t="s">
        <v>1531</v>
      </c>
    </row>
    <row r="412" spans="1:8" s="2" customFormat="1" x14ac:dyDescent="0.25">
      <c r="A412" s="239" t="s">
        <v>4683</v>
      </c>
      <c r="B412" s="240" t="s">
        <v>2273</v>
      </c>
      <c r="C412" s="197"/>
      <c r="D412" s="257"/>
      <c r="E412" s="247">
        <f t="shared" si="6"/>
        <v>0</v>
      </c>
      <c r="F412" s="241" t="s">
        <v>1529</v>
      </c>
      <c r="G412" s="248" t="s">
        <v>1530</v>
      </c>
      <c r="H412" s="241" t="s">
        <v>1531</v>
      </c>
    </row>
    <row r="413" spans="1:8" s="2" customFormat="1" x14ac:dyDescent="0.25">
      <c r="A413" s="239" t="s">
        <v>4684</v>
      </c>
      <c r="B413" s="240" t="s">
        <v>2274</v>
      </c>
      <c r="C413" s="197"/>
      <c r="D413" s="257"/>
      <c r="E413" s="247">
        <f t="shared" si="6"/>
        <v>0</v>
      </c>
      <c r="F413" s="241" t="s">
        <v>1529</v>
      </c>
      <c r="G413" s="248" t="s">
        <v>1530</v>
      </c>
      <c r="H413" s="241" t="s">
        <v>1531</v>
      </c>
    </row>
    <row r="414" spans="1:8" s="2" customFormat="1" x14ac:dyDescent="0.25">
      <c r="A414" s="239" t="s">
        <v>4685</v>
      </c>
      <c r="B414" s="240" t="s">
        <v>2275</v>
      </c>
      <c r="C414" s="197"/>
      <c r="D414" s="257"/>
      <c r="E414" s="247">
        <f t="shared" si="6"/>
        <v>0</v>
      </c>
      <c r="F414" s="241" t="s">
        <v>1529</v>
      </c>
      <c r="G414" s="248" t="s">
        <v>1530</v>
      </c>
      <c r="H414" s="241" t="s">
        <v>1531</v>
      </c>
    </row>
    <row r="415" spans="1:8" s="2" customFormat="1" x14ac:dyDescent="0.25">
      <c r="A415" s="239" t="s">
        <v>4686</v>
      </c>
      <c r="B415" s="240" t="s">
        <v>2276</v>
      </c>
      <c r="C415" s="197"/>
      <c r="D415" s="257"/>
      <c r="E415" s="247">
        <f t="shared" si="6"/>
        <v>0</v>
      </c>
      <c r="F415" s="241" t="s">
        <v>1529</v>
      </c>
      <c r="G415" s="248" t="s">
        <v>1530</v>
      </c>
      <c r="H415" s="241" t="s">
        <v>1531</v>
      </c>
    </row>
    <row r="416" spans="1:8" s="2" customFormat="1" x14ac:dyDescent="0.25">
      <c r="A416" s="239" t="s">
        <v>4687</v>
      </c>
      <c r="B416" s="240" t="s">
        <v>2277</v>
      </c>
      <c r="C416" s="197"/>
      <c r="D416" s="257"/>
      <c r="E416" s="247">
        <f t="shared" ref="E416:E479" si="7">+C416+D416</f>
        <v>0</v>
      </c>
      <c r="F416" s="241" t="s">
        <v>1529</v>
      </c>
      <c r="G416" s="248" t="s">
        <v>1530</v>
      </c>
      <c r="H416" s="241" t="s">
        <v>1531</v>
      </c>
    </row>
    <row r="417" spans="1:8" s="2" customFormat="1" x14ac:dyDescent="0.25">
      <c r="A417" s="239" t="s">
        <v>4688</v>
      </c>
      <c r="B417" s="240" t="s">
        <v>2278</v>
      </c>
      <c r="C417" s="197"/>
      <c r="D417" s="257"/>
      <c r="E417" s="247">
        <f t="shared" si="7"/>
        <v>0</v>
      </c>
      <c r="F417" s="241" t="s">
        <v>1529</v>
      </c>
      <c r="G417" s="248" t="s">
        <v>1530</v>
      </c>
      <c r="H417" s="241" t="s">
        <v>1531</v>
      </c>
    </row>
    <row r="418" spans="1:8" s="2" customFormat="1" x14ac:dyDescent="0.25">
      <c r="A418" s="239" t="s">
        <v>4689</v>
      </c>
      <c r="B418" s="240" t="s">
        <v>955</v>
      </c>
      <c r="C418" s="197"/>
      <c r="D418" s="257"/>
      <c r="E418" s="247">
        <f t="shared" si="7"/>
        <v>0</v>
      </c>
      <c r="F418" s="241" t="s">
        <v>1529</v>
      </c>
      <c r="G418" s="248" t="s">
        <v>1530</v>
      </c>
      <c r="H418" s="241" t="s">
        <v>1531</v>
      </c>
    </row>
    <row r="419" spans="1:8" s="2" customFormat="1" x14ac:dyDescent="0.25">
      <c r="A419" s="239" t="s">
        <v>4690</v>
      </c>
      <c r="B419" s="240" t="s">
        <v>957</v>
      </c>
      <c r="C419" s="197"/>
      <c r="D419" s="257"/>
      <c r="E419" s="247">
        <f t="shared" si="7"/>
        <v>0</v>
      </c>
      <c r="F419" s="241" t="s">
        <v>1529</v>
      </c>
      <c r="G419" s="248" t="s">
        <v>1530</v>
      </c>
      <c r="H419" s="241" t="s">
        <v>1531</v>
      </c>
    </row>
    <row r="420" spans="1:8" s="2" customFormat="1" x14ac:dyDescent="0.25">
      <c r="A420" s="239" t="s">
        <v>4691</v>
      </c>
      <c r="B420" s="240" t="s">
        <v>2279</v>
      </c>
      <c r="C420" s="197"/>
      <c r="D420" s="257"/>
      <c r="E420" s="247">
        <f t="shared" si="7"/>
        <v>0</v>
      </c>
      <c r="F420" s="241" t="s">
        <v>1529</v>
      </c>
      <c r="G420" s="248" t="s">
        <v>1530</v>
      </c>
      <c r="H420" s="241" t="s">
        <v>1531</v>
      </c>
    </row>
    <row r="421" spans="1:8" s="2" customFormat="1" x14ac:dyDescent="0.25">
      <c r="A421" s="239" t="s">
        <v>4692</v>
      </c>
      <c r="B421" s="240" t="s">
        <v>2280</v>
      </c>
      <c r="C421" s="197"/>
      <c r="D421" s="257"/>
      <c r="E421" s="247">
        <f t="shared" si="7"/>
        <v>0</v>
      </c>
      <c r="F421" s="241" t="s">
        <v>1529</v>
      </c>
      <c r="G421" s="248" t="s">
        <v>1530</v>
      </c>
      <c r="H421" s="241" t="s">
        <v>1531</v>
      </c>
    </row>
    <row r="422" spans="1:8" s="2" customFormat="1" x14ac:dyDescent="0.25">
      <c r="A422" s="239" t="s">
        <v>4693</v>
      </c>
      <c r="B422" s="240" t="s">
        <v>2281</v>
      </c>
      <c r="C422" s="197"/>
      <c r="D422" s="257"/>
      <c r="E422" s="247">
        <f t="shared" si="7"/>
        <v>0</v>
      </c>
      <c r="F422" s="241" t="s">
        <v>1529</v>
      </c>
      <c r="G422" s="248" t="s">
        <v>1530</v>
      </c>
      <c r="H422" s="241" t="s">
        <v>1531</v>
      </c>
    </row>
    <row r="423" spans="1:8" s="2" customFormat="1" x14ac:dyDescent="0.25">
      <c r="A423" s="239" t="s">
        <v>4694</v>
      </c>
      <c r="B423" s="240" t="s">
        <v>2282</v>
      </c>
      <c r="C423" s="197"/>
      <c r="D423" s="257"/>
      <c r="E423" s="247">
        <f t="shared" si="7"/>
        <v>0</v>
      </c>
      <c r="F423" s="241" t="s">
        <v>1529</v>
      </c>
      <c r="G423" s="248" t="s">
        <v>1530</v>
      </c>
      <c r="H423" s="241" t="s">
        <v>1531</v>
      </c>
    </row>
    <row r="424" spans="1:8" s="2" customFormat="1" x14ac:dyDescent="0.25">
      <c r="A424" s="239" t="s">
        <v>4695</v>
      </c>
      <c r="B424" s="240" t="s">
        <v>2283</v>
      </c>
      <c r="C424" s="197"/>
      <c r="D424" s="257"/>
      <c r="E424" s="247">
        <f t="shared" si="7"/>
        <v>0</v>
      </c>
      <c r="F424" s="241" t="s">
        <v>1529</v>
      </c>
      <c r="G424" s="248" t="s">
        <v>1530</v>
      </c>
      <c r="H424" s="241" t="s">
        <v>1531</v>
      </c>
    </row>
    <row r="425" spans="1:8" s="2" customFormat="1" x14ac:dyDescent="0.25">
      <c r="A425" s="239" t="s">
        <v>4696</v>
      </c>
      <c r="B425" s="240" t="s">
        <v>2284</v>
      </c>
      <c r="C425" s="197"/>
      <c r="D425" s="257"/>
      <c r="E425" s="247">
        <f t="shared" si="7"/>
        <v>0</v>
      </c>
      <c r="F425" s="241" t="s">
        <v>1529</v>
      </c>
      <c r="G425" s="248" t="s">
        <v>1530</v>
      </c>
      <c r="H425" s="241" t="s">
        <v>1531</v>
      </c>
    </row>
    <row r="426" spans="1:8" s="2" customFormat="1" x14ac:dyDescent="0.25">
      <c r="A426" s="239" t="s">
        <v>4697</v>
      </c>
      <c r="B426" s="240" t="s">
        <v>2285</v>
      </c>
      <c r="C426" s="197"/>
      <c r="D426" s="257"/>
      <c r="E426" s="247">
        <f t="shared" si="7"/>
        <v>0</v>
      </c>
      <c r="F426" s="241" t="s">
        <v>1529</v>
      </c>
      <c r="G426" s="248" t="s">
        <v>1530</v>
      </c>
      <c r="H426" s="241" t="s">
        <v>1531</v>
      </c>
    </row>
    <row r="427" spans="1:8" s="2" customFormat="1" x14ac:dyDescent="0.25">
      <c r="A427" s="239" t="s">
        <v>4698</v>
      </c>
      <c r="B427" s="240" t="s">
        <v>2286</v>
      </c>
      <c r="C427" s="197"/>
      <c r="D427" s="257"/>
      <c r="E427" s="247">
        <f t="shared" si="7"/>
        <v>0</v>
      </c>
      <c r="F427" s="241" t="s">
        <v>1529</v>
      </c>
      <c r="G427" s="248" t="s">
        <v>1530</v>
      </c>
      <c r="H427" s="241" t="s">
        <v>1531</v>
      </c>
    </row>
    <row r="428" spans="1:8" s="2" customFormat="1" x14ac:dyDescent="0.25">
      <c r="A428" s="239" t="s">
        <v>4699</v>
      </c>
      <c r="B428" s="240" t="s">
        <v>2287</v>
      </c>
      <c r="C428" s="197"/>
      <c r="D428" s="257"/>
      <c r="E428" s="247">
        <f t="shared" si="7"/>
        <v>0</v>
      </c>
      <c r="F428" s="241" t="s">
        <v>1529</v>
      </c>
      <c r="G428" s="248" t="s">
        <v>1530</v>
      </c>
      <c r="H428" s="241" t="s">
        <v>1531</v>
      </c>
    </row>
    <row r="429" spans="1:8" s="2" customFormat="1" x14ac:dyDescent="0.25">
      <c r="A429" s="239" t="s">
        <v>4700</v>
      </c>
      <c r="B429" s="240" t="s">
        <v>2288</v>
      </c>
      <c r="C429" s="197"/>
      <c r="D429" s="257"/>
      <c r="E429" s="247">
        <f t="shared" si="7"/>
        <v>0</v>
      </c>
      <c r="F429" s="241" t="s">
        <v>1529</v>
      </c>
      <c r="G429" s="248" t="s">
        <v>1530</v>
      </c>
      <c r="H429" s="241" t="s">
        <v>1531</v>
      </c>
    </row>
    <row r="430" spans="1:8" s="2" customFormat="1" x14ac:dyDescent="0.25">
      <c r="A430" s="239" t="s">
        <v>4701</v>
      </c>
      <c r="B430" s="240" t="s">
        <v>2289</v>
      </c>
      <c r="C430" s="197"/>
      <c r="D430" s="257"/>
      <c r="E430" s="247">
        <f t="shared" si="7"/>
        <v>0</v>
      </c>
      <c r="F430" s="241" t="s">
        <v>1529</v>
      </c>
      <c r="G430" s="248" t="s">
        <v>1530</v>
      </c>
      <c r="H430" s="241" t="s">
        <v>1531</v>
      </c>
    </row>
    <row r="431" spans="1:8" s="2" customFormat="1" x14ac:dyDescent="0.25">
      <c r="A431" s="239" t="s">
        <v>4702</v>
      </c>
      <c r="B431" s="240" t="s">
        <v>2290</v>
      </c>
      <c r="C431" s="197"/>
      <c r="D431" s="257"/>
      <c r="E431" s="247">
        <f t="shared" si="7"/>
        <v>0</v>
      </c>
      <c r="F431" s="241" t="s">
        <v>1529</v>
      </c>
      <c r="G431" s="248" t="s">
        <v>1530</v>
      </c>
      <c r="H431" s="241" t="s">
        <v>1531</v>
      </c>
    </row>
    <row r="432" spans="1:8" s="2" customFormat="1" x14ac:dyDescent="0.25">
      <c r="A432" s="239" t="s">
        <v>4703</v>
      </c>
      <c r="B432" s="240" t="s">
        <v>2291</v>
      </c>
      <c r="C432" s="197"/>
      <c r="D432" s="257"/>
      <c r="E432" s="247">
        <f t="shared" si="7"/>
        <v>0</v>
      </c>
      <c r="F432" s="241" t="s">
        <v>1529</v>
      </c>
      <c r="G432" s="248" t="s">
        <v>1530</v>
      </c>
      <c r="H432" s="241" t="s">
        <v>1531</v>
      </c>
    </row>
    <row r="433" spans="1:8" s="2" customFormat="1" x14ac:dyDescent="0.25">
      <c r="A433" s="239" t="s">
        <v>4704</v>
      </c>
      <c r="B433" s="240" t="s">
        <v>2292</v>
      </c>
      <c r="C433" s="197"/>
      <c r="D433" s="257"/>
      <c r="E433" s="247">
        <f t="shared" si="7"/>
        <v>0</v>
      </c>
      <c r="F433" s="241" t="s">
        <v>1529</v>
      </c>
      <c r="G433" s="248" t="s">
        <v>1530</v>
      </c>
      <c r="H433" s="241" t="s">
        <v>1531</v>
      </c>
    </row>
    <row r="434" spans="1:8" s="2" customFormat="1" x14ac:dyDescent="0.25">
      <c r="A434" s="239" t="s">
        <v>4705</v>
      </c>
      <c r="B434" s="240" t="s">
        <v>2293</v>
      </c>
      <c r="C434" s="197"/>
      <c r="D434" s="257"/>
      <c r="E434" s="247">
        <f t="shared" si="7"/>
        <v>0</v>
      </c>
      <c r="F434" s="241" t="s">
        <v>1529</v>
      </c>
      <c r="G434" s="248" t="s">
        <v>1530</v>
      </c>
      <c r="H434" s="241" t="s">
        <v>1531</v>
      </c>
    </row>
    <row r="435" spans="1:8" s="2" customFormat="1" x14ac:dyDescent="0.25">
      <c r="A435" s="239" t="s">
        <v>4706</v>
      </c>
      <c r="B435" s="240" t="s">
        <v>2294</v>
      </c>
      <c r="C435" s="197"/>
      <c r="D435" s="257"/>
      <c r="E435" s="247">
        <f t="shared" si="7"/>
        <v>0</v>
      </c>
      <c r="F435" s="241" t="s">
        <v>1529</v>
      </c>
      <c r="G435" s="248" t="s">
        <v>1530</v>
      </c>
      <c r="H435" s="241" t="s">
        <v>1531</v>
      </c>
    </row>
    <row r="436" spans="1:8" s="2" customFormat="1" x14ac:dyDescent="0.25">
      <c r="A436" s="239" t="s">
        <v>4707</v>
      </c>
      <c r="B436" s="240" t="s">
        <v>2295</v>
      </c>
      <c r="C436" s="197"/>
      <c r="D436" s="257"/>
      <c r="E436" s="247">
        <f t="shared" si="7"/>
        <v>0</v>
      </c>
      <c r="F436" s="241" t="s">
        <v>1529</v>
      </c>
      <c r="G436" s="248" t="s">
        <v>1530</v>
      </c>
      <c r="H436" s="241" t="s">
        <v>1531</v>
      </c>
    </row>
    <row r="437" spans="1:8" s="2" customFormat="1" x14ac:dyDescent="0.25">
      <c r="A437" s="239" t="s">
        <v>4708</v>
      </c>
      <c r="B437" s="240" t="s">
        <v>2296</v>
      </c>
      <c r="C437" s="197"/>
      <c r="D437" s="257"/>
      <c r="E437" s="247">
        <f t="shared" si="7"/>
        <v>0</v>
      </c>
      <c r="F437" s="241" t="s">
        <v>1529</v>
      </c>
      <c r="G437" s="248" t="s">
        <v>1530</v>
      </c>
      <c r="H437" s="241" t="s">
        <v>1531</v>
      </c>
    </row>
    <row r="438" spans="1:8" s="2" customFormat="1" x14ac:dyDescent="0.25">
      <c r="A438" s="239" t="s">
        <v>4709</v>
      </c>
      <c r="B438" s="240" t="s">
        <v>2297</v>
      </c>
      <c r="C438" s="197"/>
      <c r="D438" s="257"/>
      <c r="E438" s="247">
        <f t="shared" si="7"/>
        <v>0</v>
      </c>
      <c r="F438" s="241" t="s">
        <v>1529</v>
      </c>
      <c r="G438" s="248" t="s">
        <v>1530</v>
      </c>
      <c r="H438" s="241" t="s">
        <v>1531</v>
      </c>
    </row>
    <row r="439" spans="1:8" s="2" customFormat="1" x14ac:dyDescent="0.25">
      <c r="A439" s="239" t="s">
        <v>4710</v>
      </c>
      <c r="B439" s="240" t="s">
        <v>2298</v>
      </c>
      <c r="C439" s="197"/>
      <c r="D439" s="257"/>
      <c r="E439" s="247">
        <f t="shared" si="7"/>
        <v>0</v>
      </c>
      <c r="F439" s="241" t="s">
        <v>1529</v>
      </c>
      <c r="G439" s="248" t="s">
        <v>1530</v>
      </c>
      <c r="H439" s="241" t="s">
        <v>1531</v>
      </c>
    </row>
    <row r="440" spans="1:8" s="2" customFormat="1" x14ac:dyDescent="0.25">
      <c r="A440" s="239" t="s">
        <v>4711</v>
      </c>
      <c r="B440" s="240" t="s">
        <v>2299</v>
      </c>
      <c r="C440" s="197"/>
      <c r="D440" s="257"/>
      <c r="E440" s="247">
        <f t="shared" si="7"/>
        <v>0</v>
      </c>
      <c r="F440" s="241" t="s">
        <v>1529</v>
      </c>
      <c r="G440" s="248" t="s">
        <v>1530</v>
      </c>
      <c r="H440" s="241" t="s">
        <v>1531</v>
      </c>
    </row>
    <row r="441" spans="1:8" s="2" customFormat="1" x14ac:dyDescent="0.25">
      <c r="A441" s="239" t="s">
        <v>4712</v>
      </c>
      <c r="B441" s="240" t="s">
        <v>2300</v>
      </c>
      <c r="C441" s="197"/>
      <c r="D441" s="257"/>
      <c r="E441" s="247">
        <f t="shared" si="7"/>
        <v>0</v>
      </c>
      <c r="F441" s="241" t="s">
        <v>1529</v>
      </c>
      <c r="G441" s="248" t="s">
        <v>1530</v>
      </c>
      <c r="H441" s="241" t="s">
        <v>1531</v>
      </c>
    </row>
    <row r="442" spans="1:8" s="2" customFormat="1" x14ac:dyDescent="0.25">
      <c r="A442" s="239" t="s">
        <v>4713</v>
      </c>
      <c r="B442" s="240" t="s">
        <v>2301</v>
      </c>
      <c r="C442" s="197"/>
      <c r="D442" s="257"/>
      <c r="E442" s="247">
        <f t="shared" si="7"/>
        <v>0</v>
      </c>
      <c r="F442" s="241" t="s">
        <v>1529</v>
      </c>
      <c r="G442" s="248" t="s">
        <v>1530</v>
      </c>
      <c r="H442" s="241" t="s">
        <v>1531</v>
      </c>
    </row>
    <row r="443" spans="1:8" s="2" customFormat="1" x14ac:dyDescent="0.25">
      <c r="A443" s="239" t="s">
        <v>4714</v>
      </c>
      <c r="B443" s="240" t="s">
        <v>2302</v>
      </c>
      <c r="C443" s="197"/>
      <c r="D443" s="257"/>
      <c r="E443" s="247">
        <f t="shared" si="7"/>
        <v>0</v>
      </c>
      <c r="F443" s="241" t="s">
        <v>1529</v>
      </c>
      <c r="G443" s="248" t="s">
        <v>1530</v>
      </c>
      <c r="H443" s="241" t="s">
        <v>1531</v>
      </c>
    </row>
    <row r="444" spans="1:8" s="2" customFormat="1" x14ac:dyDescent="0.25">
      <c r="A444" s="239" t="s">
        <v>4715</v>
      </c>
      <c r="B444" s="240" t="s">
        <v>2303</v>
      </c>
      <c r="C444" s="197"/>
      <c r="D444" s="257"/>
      <c r="E444" s="247">
        <f t="shared" si="7"/>
        <v>0</v>
      </c>
      <c r="F444" s="241" t="s">
        <v>1529</v>
      </c>
      <c r="G444" s="248" t="s">
        <v>1530</v>
      </c>
      <c r="H444" s="241" t="s">
        <v>1531</v>
      </c>
    </row>
    <row r="445" spans="1:8" s="2" customFormat="1" x14ac:dyDescent="0.25">
      <c r="A445" s="239" t="s">
        <v>4716</v>
      </c>
      <c r="B445" s="240" t="s">
        <v>2304</v>
      </c>
      <c r="C445" s="197"/>
      <c r="D445" s="257"/>
      <c r="E445" s="247">
        <f t="shared" si="7"/>
        <v>0</v>
      </c>
      <c r="F445" s="241" t="s">
        <v>1529</v>
      </c>
      <c r="G445" s="248" t="s">
        <v>1530</v>
      </c>
      <c r="H445" s="241" t="s">
        <v>1531</v>
      </c>
    </row>
    <row r="446" spans="1:8" s="2" customFormat="1" x14ac:dyDescent="0.25">
      <c r="A446" s="239" t="s">
        <v>4717</v>
      </c>
      <c r="B446" s="240" t="s">
        <v>2305</v>
      </c>
      <c r="C446" s="197"/>
      <c r="D446" s="257"/>
      <c r="E446" s="247">
        <f t="shared" si="7"/>
        <v>0</v>
      </c>
      <c r="F446" s="241" t="s">
        <v>1529</v>
      </c>
      <c r="G446" s="248" t="s">
        <v>1530</v>
      </c>
      <c r="H446" s="241" t="s">
        <v>1531</v>
      </c>
    </row>
    <row r="447" spans="1:8" s="2" customFormat="1" x14ac:dyDescent="0.25">
      <c r="A447" s="239" t="s">
        <v>4718</v>
      </c>
      <c r="B447" s="240" t="s">
        <v>2306</v>
      </c>
      <c r="C447" s="197"/>
      <c r="D447" s="257"/>
      <c r="E447" s="247">
        <f t="shared" si="7"/>
        <v>0</v>
      </c>
      <c r="F447" s="241" t="s">
        <v>1529</v>
      </c>
      <c r="G447" s="248" t="s">
        <v>1530</v>
      </c>
      <c r="H447" s="241" t="s">
        <v>1531</v>
      </c>
    </row>
    <row r="448" spans="1:8" s="2" customFormat="1" x14ac:dyDescent="0.25">
      <c r="A448" s="239" t="s">
        <v>4719</v>
      </c>
      <c r="B448" s="240" t="s">
        <v>2307</v>
      </c>
      <c r="C448" s="197"/>
      <c r="D448" s="257"/>
      <c r="E448" s="247">
        <f t="shared" si="7"/>
        <v>0</v>
      </c>
      <c r="F448" s="241" t="s">
        <v>1529</v>
      </c>
      <c r="G448" s="248" t="s">
        <v>1530</v>
      </c>
      <c r="H448" s="241" t="s">
        <v>1531</v>
      </c>
    </row>
    <row r="449" spans="1:8" s="2" customFormat="1" x14ac:dyDescent="0.25">
      <c r="A449" s="239" t="s">
        <v>4720</v>
      </c>
      <c r="B449" s="240" t="s">
        <v>2308</v>
      </c>
      <c r="C449" s="197"/>
      <c r="D449" s="257"/>
      <c r="E449" s="247">
        <f t="shared" si="7"/>
        <v>0</v>
      </c>
      <c r="F449" s="241" t="s">
        <v>1529</v>
      </c>
      <c r="G449" s="248" t="s">
        <v>1530</v>
      </c>
      <c r="H449" s="241" t="s">
        <v>1531</v>
      </c>
    </row>
    <row r="450" spans="1:8" s="2" customFormat="1" x14ac:dyDescent="0.25">
      <c r="A450" s="239" t="s">
        <v>4721</v>
      </c>
      <c r="B450" s="240" t="s">
        <v>2309</v>
      </c>
      <c r="C450" s="197"/>
      <c r="D450" s="257"/>
      <c r="E450" s="247">
        <f t="shared" si="7"/>
        <v>0</v>
      </c>
      <c r="F450" s="241" t="s">
        <v>1529</v>
      </c>
      <c r="G450" s="248" t="s">
        <v>1530</v>
      </c>
      <c r="H450" s="241" t="s">
        <v>1531</v>
      </c>
    </row>
    <row r="451" spans="1:8" s="2" customFormat="1" x14ac:dyDescent="0.25">
      <c r="A451" s="239" t="s">
        <v>4722</v>
      </c>
      <c r="B451" s="240" t="s">
        <v>2310</v>
      </c>
      <c r="C451" s="197"/>
      <c r="D451" s="257"/>
      <c r="E451" s="247">
        <f t="shared" si="7"/>
        <v>0</v>
      </c>
      <c r="F451" s="241" t="s">
        <v>1529</v>
      </c>
      <c r="G451" s="248" t="s">
        <v>1530</v>
      </c>
      <c r="H451" s="241" t="s">
        <v>1531</v>
      </c>
    </row>
    <row r="452" spans="1:8" s="2" customFormat="1" x14ac:dyDescent="0.25">
      <c r="A452" s="239" t="s">
        <v>4723</v>
      </c>
      <c r="B452" s="240" t="s">
        <v>2311</v>
      </c>
      <c r="C452" s="197"/>
      <c r="D452" s="257"/>
      <c r="E452" s="247">
        <f t="shared" si="7"/>
        <v>0</v>
      </c>
      <c r="F452" s="241" t="s">
        <v>1529</v>
      </c>
      <c r="G452" s="248" t="s">
        <v>1530</v>
      </c>
      <c r="H452" s="241" t="s">
        <v>1531</v>
      </c>
    </row>
    <row r="453" spans="1:8" s="2" customFormat="1" x14ac:dyDescent="0.25">
      <c r="A453" s="239" t="s">
        <v>4724</v>
      </c>
      <c r="B453" s="240" t="s">
        <v>2312</v>
      </c>
      <c r="C453" s="197"/>
      <c r="D453" s="257"/>
      <c r="E453" s="247">
        <f t="shared" si="7"/>
        <v>0</v>
      </c>
      <c r="F453" s="241" t="s">
        <v>1529</v>
      </c>
      <c r="G453" s="248" t="s">
        <v>1530</v>
      </c>
      <c r="H453" s="241" t="s">
        <v>1531</v>
      </c>
    </row>
    <row r="454" spans="1:8" s="2" customFormat="1" x14ac:dyDescent="0.25">
      <c r="A454" s="239" t="s">
        <v>4725</v>
      </c>
      <c r="B454" s="240" t="s">
        <v>2313</v>
      </c>
      <c r="C454" s="197"/>
      <c r="D454" s="257"/>
      <c r="E454" s="247">
        <f t="shared" si="7"/>
        <v>0</v>
      </c>
      <c r="F454" s="241" t="s">
        <v>1529</v>
      </c>
      <c r="G454" s="248" t="s">
        <v>1530</v>
      </c>
      <c r="H454" s="241" t="s">
        <v>1531</v>
      </c>
    </row>
    <row r="455" spans="1:8" s="2" customFormat="1" x14ac:dyDescent="0.25">
      <c r="A455" s="239" t="s">
        <v>4726</v>
      </c>
      <c r="B455" s="240" t="s">
        <v>2314</v>
      </c>
      <c r="C455" s="197"/>
      <c r="D455" s="257"/>
      <c r="E455" s="247">
        <f t="shared" si="7"/>
        <v>0</v>
      </c>
      <c r="F455" s="241" t="s">
        <v>1529</v>
      </c>
      <c r="G455" s="248" t="s">
        <v>1530</v>
      </c>
      <c r="H455" s="241" t="s">
        <v>1531</v>
      </c>
    </row>
    <row r="456" spans="1:8" s="2" customFormat="1" x14ac:dyDescent="0.25">
      <c r="A456" s="239" t="s">
        <v>4727</v>
      </c>
      <c r="B456" s="240" t="s">
        <v>2315</v>
      </c>
      <c r="C456" s="197"/>
      <c r="D456" s="257"/>
      <c r="E456" s="247">
        <f t="shared" si="7"/>
        <v>0</v>
      </c>
      <c r="F456" s="241" t="s">
        <v>1529</v>
      </c>
      <c r="G456" s="248" t="s">
        <v>1530</v>
      </c>
      <c r="H456" s="241" t="s">
        <v>1531</v>
      </c>
    </row>
    <row r="457" spans="1:8" s="2" customFormat="1" x14ac:dyDescent="0.25">
      <c r="A457" s="239" t="s">
        <v>4728</v>
      </c>
      <c r="B457" s="240" t="s">
        <v>2316</v>
      </c>
      <c r="C457" s="197"/>
      <c r="D457" s="257"/>
      <c r="E457" s="247">
        <f t="shared" si="7"/>
        <v>0</v>
      </c>
      <c r="F457" s="241" t="s">
        <v>1529</v>
      </c>
      <c r="G457" s="248" t="s">
        <v>1530</v>
      </c>
      <c r="H457" s="241" t="s">
        <v>1531</v>
      </c>
    </row>
    <row r="458" spans="1:8" s="2" customFormat="1" x14ac:dyDescent="0.25">
      <c r="A458" s="239" t="s">
        <v>4729</v>
      </c>
      <c r="B458" s="240" t="s">
        <v>2317</v>
      </c>
      <c r="C458" s="197"/>
      <c r="D458" s="257"/>
      <c r="E458" s="247">
        <f t="shared" si="7"/>
        <v>0</v>
      </c>
      <c r="F458" s="241" t="s">
        <v>1529</v>
      </c>
      <c r="G458" s="248" t="s">
        <v>1530</v>
      </c>
      <c r="H458" s="241" t="s">
        <v>1531</v>
      </c>
    </row>
    <row r="459" spans="1:8" s="2" customFormat="1" x14ac:dyDescent="0.25">
      <c r="A459" s="239" t="s">
        <v>4730</v>
      </c>
      <c r="B459" s="240" t="s">
        <v>2318</v>
      </c>
      <c r="C459" s="197"/>
      <c r="D459" s="257"/>
      <c r="E459" s="247">
        <f t="shared" si="7"/>
        <v>0</v>
      </c>
      <c r="F459" s="241" t="s">
        <v>1529</v>
      </c>
      <c r="G459" s="248" t="s">
        <v>1530</v>
      </c>
      <c r="H459" s="241" t="s">
        <v>1531</v>
      </c>
    </row>
    <row r="460" spans="1:8" s="2" customFormat="1" x14ac:dyDescent="0.25">
      <c r="A460" s="239" t="s">
        <v>4731</v>
      </c>
      <c r="B460" s="240" t="s">
        <v>2321</v>
      </c>
      <c r="C460" s="197"/>
      <c r="D460" s="257"/>
      <c r="E460" s="247">
        <f t="shared" si="7"/>
        <v>0</v>
      </c>
      <c r="F460" s="241" t="s">
        <v>1529</v>
      </c>
      <c r="G460" s="248" t="s">
        <v>1530</v>
      </c>
      <c r="H460" s="241" t="s">
        <v>1531</v>
      </c>
    </row>
    <row r="461" spans="1:8" s="2" customFormat="1" x14ac:dyDescent="0.25">
      <c r="A461" s="239" t="s">
        <v>4732</v>
      </c>
      <c r="B461" s="240" t="s">
        <v>2319</v>
      </c>
      <c r="C461" s="197"/>
      <c r="D461" s="257"/>
      <c r="E461" s="247">
        <f t="shared" si="7"/>
        <v>0</v>
      </c>
      <c r="F461" s="241" t="s">
        <v>1529</v>
      </c>
      <c r="G461" s="248" t="s">
        <v>1530</v>
      </c>
      <c r="H461" s="241" t="s">
        <v>1531</v>
      </c>
    </row>
    <row r="462" spans="1:8" s="2" customFormat="1" x14ac:dyDescent="0.25">
      <c r="A462" s="239" t="s">
        <v>4733</v>
      </c>
      <c r="B462" s="240" t="s">
        <v>2320</v>
      </c>
      <c r="C462" s="197"/>
      <c r="D462" s="257"/>
      <c r="E462" s="247">
        <f t="shared" si="7"/>
        <v>0</v>
      </c>
      <c r="F462" s="241" t="s">
        <v>1529</v>
      </c>
      <c r="G462" s="248" t="s">
        <v>1530</v>
      </c>
      <c r="H462" s="241" t="s">
        <v>1531</v>
      </c>
    </row>
    <row r="463" spans="1:8" s="2" customFormat="1" x14ac:dyDescent="0.25">
      <c r="A463" s="239" t="s">
        <v>4734</v>
      </c>
      <c r="B463" s="240" t="s">
        <v>2322</v>
      </c>
      <c r="C463" s="197"/>
      <c r="D463" s="257"/>
      <c r="E463" s="247">
        <f t="shared" si="7"/>
        <v>0</v>
      </c>
      <c r="F463" s="241" t="s">
        <v>1529</v>
      </c>
      <c r="G463" s="248" t="s">
        <v>1530</v>
      </c>
      <c r="H463" s="241" t="s">
        <v>1531</v>
      </c>
    </row>
    <row r="464" spans="1:8" s="2" customFormat="1" x14ac:dyDescent="0.25">
      <c r="A464" s="239" t="s">
        <v>4735</v>
      </c>
      <c r="B464" s="240" t="s">
        <v>2323</v>
      </c>
      <c r="C464" s="197"/>
      <c r="D464" s="257"/>
      <c r="E464" s="247">
        <f t="shared" si="7"/>
        <v>0</v>
      </c>
      <c r="F464" s="241" t="s">
        <v>1529</v>
      </c>
      <c r="G464" s="248" t="s">
        <v>1530</v>
      </c>
      <c r="H464" s="241" t="s">
        <v>1531</v>
      </c>
    </row>
    <row r="465" spans="1:8" s="2" customFormat="1" x14ac:dyDescent="0.25">
      <c r="A465" s="239" t="s">
        <v>4736</v>
      </c>
      <c r="B465" s="240" t="s">
        <v>2324</v>
      </c>
      <c r="C465" s="197"/>
      <c r="D465" s="257"/>
      <c r="E465" s="247">
        <f t="shared" si="7"/>
        <v>0</v>
      </c>
      <c r="F465" s="241" t="s">
        <v>1529</v>
      </c>
      <c r="G465" s="248" t="s">
        <v>1530</v>
      </c>
      <c r="H465" s="241" t="s">
        <v>1531</v>
      </c>
    </row>
    <row r="466" spans="1:8" s="2" customFormat="1" x14ac:dyDescent="0.25">
      <c r="A466" s="239" t="s">
        <v>4737</v>
      </c>
      <c r="B466" s="240" t="s">
        <v>2325</v>
      </c>
      <c r="C466" s="197"/>
      <c r="D466" s="257"/>
      <c r="E466" s="247">
        <f t="shared" si="7"/>
        <v>0</v>
      </c>
      <c r="F466" s="241" t="s">
        <v>1529</v>
      </c>
      <c r="G466" s="248" t="s">
        <v>1530</v>
      </c>
      <c r="H466" s="241" t="s">
        <v>1531</v>
      </c>
    </row>
    <row r="467" spans="1:8" s="2" customFormat="1" x14ac:dyDescent="0.25">
      <c r="A467" s="239" t="s">
        <v>4738</v>
      </c>
      <c r="B467" s="240" t="s">
        <v>2326</v>
      </c>
      <c r="C467" s="197"/>
      <c r="D467" s="257"/>
      <c r="E467" s="247">
        <f t="shared" si="7"/>
        <v>0</v>
      </c>
      <c r="F467" s="241" t="s">
        <v>1529</v>
      </c>
      <c r="G467" s="248" t="s">
        <v>1530</v>
      </c>
      <c r="H467" s="241" t="s">
        <v>1531</v>
      </c>
    </row>
    <row r="468" spans="1:8" s="2" customFormat="1" x14ac:dyDescent="0.25">
      <c r="A468" s="239" t="s">
        <v>4739</v>
      </c>
      <c r="B468" s="240" t="s">
        <v>2327</v>
      </c>
      <c r="C468" s="197"/>
      <c r="D468" s="257"/>
      <c r="E468" s="247">
        <f t="shared" si="7"/>
        <v>0</v>
      </c>
      <c r="F468" s="241" t="s">
        <v>1529</v>
      </c>
      <c r="G468" s="248" t="s">
        <v>1530</v>
      </c>
      <c r="H468" s="241" t="s">
        <v>1531</v>
      </c>
    </row>
    <row r="469" spans="1:8" s="2" customFormat="1" x14ac:dyDescent="0.25">
      <c r="A469" s="239" t="s">
        <v>4740</v>
      </c>
      <c r="B469" s="240" t="s">
        <v>2328</v>
      </c>
      <c r="C469" s="197"/>
      <c r="D469" s="257"/>
      <c r="E469" s="247">
        <f t="shared" si="7"/>
        <v>0</v>
      </c>
      <c r="F469" s="241" t="s">
        <v>1529</v>
      </c>
      <c r="G469" s="248" t="s">
        <v>1530</v>
      </c>
      <c r="H469" s="241" t="s">
        <v>1531</v>
      </c>
    </row>
    <row r="470" spans="1:8" s="2" customFormat="1" x14ac:dyDescent="0.25">
      <c r="A470" s="239" t="s">
        <v>4741</v>
      </c>
      <c r="B470" s="240" t="s">
        <v>2329</v>
      </c>
      <c r="C470" s="197"/>
      <c r="D470" s="257"/>
      <c r="E470" s="247">
        <f t="shared" si="7"/>
        <v>0</v>
      </c>
      <c r="F470" s="241" t="s">
        <v>1529</v>
      </c>
      <c r="G470" s="248" t="s">
        <v>1530</v>
      </c>
      <c r="H470" s="241" t="s">
        <v>1531</v>
      </c>
    </row>
    <row r="471" spans="1:8" s="2" customFormat="1" x14ac:dyDescent="0.25">
      <c r="A471" s="239" t="s">
        <v>4742</v>
      </c>
      <c r="B471" s="240" t="s">
        <v>2330</v>
      </c>
      <c r="C471" s="197"/>
      <c r="D471" s="257"/>
      <c r="E471" s="247">
        <f t="shared" si="7"/>
        <v>0</v>
      </c>
      <c r="F471" s="241" t="s">
        <v>1529</v>
      </c>
      <c r="G471" s="248" t="s">
        <v>1530</v>
      </c>
      <c r="H471" s="241" t="s">
        <v>1531</v>
      </c>
    </row>
    <row r="472" spans="1:8" s="2" customFormat="1" x14ac:dyDescent="0.25">
      <c r="A472" s="239" t="s">
        <v>4743</v>
      </c>
      <c r="B472" s="240" t="s">
        <v>2331</v>
      </c>
      <c r="C472" s="197"/>
      <c r="D472" s="257"/>
      <c r="E472" s="247">
        <f t="shared" si="7"/>
        <v>0</v>
      </c>
      <c r="F472" s="241" t="s">
        <v>1529</v>
      </c>
      <c r="G472" s="248" t="s">
        <v>1530</v>
      </c>
      <c r="H472" s="241" t="s">
        <v>1531</v>
      </c>
    </row>
    <row r="473" spans="1:8" s="2" customFormat="1" x14ac:dyDescent="0.25">
      <c r="A473" s="239" t="s">
        <v>4744</v>
      </c>
      <c r="B473" s="240" t="s">
        <v>2332</v>
      </c>
      <c r="C473" s="197"/>
      <c r="D473" s="257"/>
      <c r="E473" s="247">
        <f t="shared" si="7"/>
        <v>0</v>
      </c>
      <c r="F473" s="241" t="s">
        <v>1529</v>
      </c>
      <c r="G473" s="248" t="s">
        <v>1530</v>
      </c>
      <c r="H473" s="241" t="s">
        <v>1531</v>
      </c>
    </row>
    <row r="474" spans="1:8" s="2" customFormat="1" x14ac:dyDescent="0.25">
      <c r="A474" s="239" t="s">
        <v>4745</v>
      </c>
      <c r="B474" s="240" t="s">
        <v>2333</v>
      </c>
      <c r="C474" s="197"/>
      <c r="D474" s="257"/>
      <c r="E474" s="247">
        <f t="shared" si="7"/>
        <v>0</v>
      </c>
      <c r="F474" s="241" t="s">
        <v>1529</v>
      </c>
      <c r="G474" s="248" t="s">
        <v>1530</v>
      </c>
      <c r="H474" s="241" t="s">
        <v>1531</v>
      </c>
    </row>
    <row r="475" spans="1:8" s="2" customFormat="1" x14ac:dyDescent="0.25">
      <c r="A475" s="239" t="s">
        <v>4746</v>
      </c>
      <c r="B475" s="240" t="s">
        <v>2334</v>
      </c>
      <c r="C475" s="197"/>
      <c r="D475" s="257"/>
      <c r="E475" s="247">
        <f t="shared" si="7"/>
        <v>0</v>
      </c>
      <c r="F475" s="241" t="s">
        <v>1529</v>
      </c>
      <c r="G475" s="248" t="s">
        <v>1530</v>
      </c>
      <c r="H475" s="241" t="s">
        <v>1531</v>
      </c>
    </row>
    <row r="476" spans="1:8" s="2" customFormat="1" x14ac:dyDescent="0.25">
      <c r="A476" s="239" t="s">
        <v>4747</v>
      </c>
      <c r="B476" s="240" t="s">
        <v>2335</v>
      </c>
      <c r="C476" s="197"/>
      <c r="D476" s="257"/>
      <c r="E476" s="247">
        <f t="shared" si="7"/>
        <v>0</v>
      </c>
      <c r="F476" s="241" t="s">
        <v>1529</v>
      </c>
      <c r="G476" s="248" t="s">
        <v>1530</v>
      </c>
      <c r="H476" s="241" t="s">
        <v>1531</v>
      </c>
    </row>
    <row r="477" spans="1:8" s="2" customFormat="1" x14ac:dyDescent="0.25">
      <c r="A477" s="239" t="s">
        <v>4748</v>
      </c>
      <c r="B477" s="240" t="s">
        <v>2336</v>
      </c>
      <c r="C477" s="197"/>
      <c r="D477" s="257"/>
      <c r="E477" s="247">
        <f t="shared" si="7"/>
        <v>0</v>
      </c>
      <c r="F477" s="241" t="s">
        <v>1529</v>
      </c>
      <c r="G477" s="248" t="s">
        <v>1530</v>
      </c>
      <c r="H477" s="241" t="s">
        <v>1531</v>
      </c>
    </row>
    <row r="478" spans="1:8" s="2" customFormat="1" x14ac:dyDescent="0.25">
      <c r="A478" s="239" t="s">
        <v>4749</v>
      </c>
      <c r="B478" s="240" t="s">
        <v>2337</v>
      </c>
      <c r="C478" s="197"/>
      <c r="D478" s="257"/>
      <c r="E478" s="247">
        <f t="shared" si="7"/>
        <v>0</v>
      </c>
      <c r="F478" s="241" t="s">
        <v>1529</v>
      </c>
      <c r="G478" s="248" t="s">
        <v>1530</v>
      </c>
      <c r="H478" s="241" t="s">
        <v>1531</v>
      </c>
    </row>
    <row r="479" spans="1:8" s="2" customFormat="1" x14ac:dyDescent="0.25">
      <c r="A479" s="239" t="s">
        <v>4750</v>
      </c>
      <c r="B479" s="240" t="s">
        <v>2338</v>
      </c>
      <c r="C479" s="197"/>
      <c r="D479" s="257"/>
      <c r="E479" s="247">
        <f t="shared" si="7"/>
        <v>0</v>
      </c>
      <c r="F479" s="241" t="s">
        <v>1529</v>
      </c>
      <c r="G479" s="248" t="s">
        <v>1530</v>
      </c>
      <c r="H479" s="241" t="s">
        <v>1531</v>
      </c>
    </row>
    <row r="480" spans="1:8" s="2" customFormat="1" x14ac:dyDescent="0.25">
      <c r="A480" s="239" t="s">
        <v>4751</v>
      </c>
      <c r="B480" s="240" t="s">
        <v>2339</v>
      </c>
      <c r="C480" s="197"/>
      <c r="D480" s="257"/>
      <c r="E480" s="247">
        <f t="shared" ref="E480:E543" si="8">+C480+D480</f>
        <v>0</v>
      </c>
      <c r="F480" s="241" t="s">
        <v>1529</v>
      </c>
      <c r="G480" s="248" t="s">
        <v>1530</v>
      </c>
      <c r="H480" s="241" t="s">
        <v>1531</v>
      </c>
    </row>
    <row r="481" spans="1:8" s="2" customFormat="1" x14ac:dyDescent="0.25">
      <c r="A481" s="239" t="s">
        <v>4752</v>
      </c>
      <c r="B481" s="240" t="s">
        <v>2340</v>
      </c>
      <c r="C481" s="197"/>
      <c r="D481" s="257"/>
      <c r="E481" s="247">
        <f t="shared" si="8"/>
        <v>0</v>
      </c>
      <c r="F481" s="241" t="s">
        <v>1529</v>
      </c>
      <c r="G481" s="248" t="s">
        <v>1530</v>
      </c>
      <c r="H481" s="241" t="s">
        <v>1531</v>
      </c>
    </row>
    <row r="482" spans="1:8" s="2" customFormat="1" x14ac:dyDescent="0.25">
      <c r="A482" s="239" t="s">
        <v>4753</v>
      </c>
      <c r="B482" s="240" t="s">
        <v>2341</v>
      </c>
      <c r="C482" s="197"/>
      <c r="D482" s="257"/>
      <c r="E482" s="247">
        <f t="shared" si="8"/>
        <v>0</v>
      </c>
      <c r="F482" s="241" t="s">
        <v>1529</v>
      </c>
      <c r="G482" s="248" t="s">
        <v>1530</v>
      </c>
      <c r="H482" s="241" t="s">
        <v>1531</v>
      </c>
    </row>
    <row r="483" spans="1:8" s="2" customFormat="1" ht="26.4" x14ac:dyDescent="0.25">
      <c r="A483" s="239" t="s">
        <v>4754</v>
      </c>
      <c r="B483" s="240" t="s">
        <v>2342</v>
      </c>
      <c r="C483" s="197"/>
      <c r="D483" s="257"/>
      <c r="E483" s="247">
        <f t="shared" si="8"/>
        <v>0</v>
      </c>
      <c r="F483" s="241" t="s">
        <v>1529</v>
      </c>
      <c r="G483" s="248" t="s">
        <v>1530</v>
      </c>
      <c r="H483" s="241" t="s">
        <v>1531</v>
      </c>
    </row>
    <row r="484" spans="1:8" s="2" customFormat="1" ht="26.4" x14ac:dyDescent="0.25">
      <c r="A484" s="239" t="s">
        <v>4755</v>
      </c>
      <c r="B484" s="240" t="s">
        <v>2343</v>
      </c>
      <c r="C484" s="197"/>
      <c r="D484" s="257"/>
      <c r="E484" s="247">
        <f t="shared" si="8"/>
        <v>0</v>
      </c>
      <c r="F484" s="241" t="s">
        <v>1529</v>
      </c>
      <c r="G484" s="248" t="s">
        <v>1530</v>
      </c>
      <c r="H484" s="241" t="s">
        <v>1531</v>
      </c>
    </row>
    <row r="485" spans="1:8" s="2" customFormat="1" x14ac:dyDescent="0.25">
      <c r="A485" s="239" t="s">
        <v>4756</v>
      </c>
      <c r="B485" s="240" t="s">
        <v>2344</v>
      </c>
      <c r="C485" s="197"/>
      <c r="D485" s="257"/>
      <c r="E485" s="247">
        <f t="shared" si="8"/>
        <v>0</v>
      </c>
      <c r="F485" s="241" t="s">
        <v>1529</v>
      </c>
      <c r="G485" s="248" t="s">
        <v>1530</v>
      </c>
      <c r="H485" s="241" t="s">
        <v>1531</v>
      </c>
    </row>
    <row r="486" spans="1:8" s="2" customFormat="1" ht="26.4" x14ac:dyDescent="0.25">
      <c r="A486" s="239" t="s">
        <v>4757</v>
      </c>
      <c r="B486" s="240" t="s">
        <v>2345</v>
      </c>
      <c r="C486" s="197"/>
      <c r="D486" s="257"/>
      <c r="E486" s="247">
        <f t="shared" si="8"/>
        <v>0</v>
      </c>
      <c r="F486" s="241" t="s">
        <v>1529</v>
      </c>
      <c r="G486" s="248" t="s">
        <v>1530</v>
      </c>
      <c r="H486" s="241" t="s">
        <v>1531</v>
      </c>
    </row>
    <row r="487" spans="1:8" s="2" customFormat="1" ht="26.4" x14ac:dyDescent="0.25">
      <c r="A487" s="239" t="s">
        <v>4758</v>
      </c>
      <c r="B487" s="240" t="s">
        <v>2346</v>
      </c>
      <c r="C487" s="197"/>
      <c r="D487" s="257"/>
      <c r="E487" s="247">
        <f t="shared" si="8"/>
        <v>0</v>
      </c>
      <c r="F487" s="241" t="s">
        <v>1529</v>
      </c>
      <c r="G487" s="248" t="s">
        <v>1530</v>
      </c>
      <c r="H487" s="241" t="s">
        <v>1531</v>
      </c>
    </row>
    <row r="488" spans="1:8" s="2" customFormat="1" x14ac:dyDescent="0.25">
      <c r="A488" s="239" t="s">
        <v>4759</v>
      </c>
      <c r="B488" s="240" t="s">
        <v>2347</v>
      </c>
      <c r="C488" s="197"/>
      <c r="D488" s="257"/>
      <c r="E488" s="247">
        <f t="shared" si="8"/>
        <v>0</v>
      </c>
      <c r="F488" s="241" t="s">
        <v>1529</v>
      </c>
      <c r="G488" s="248" t="s">
        <v>1530</v>
      </c>
      <c r="H488" s="241" t="s">
        <v>1531</v>
      </c>
    </row>
    <row r="489" spans="1:8" s="2" customFormat="1" x14ac:dyDescent="0.25">
      <c r="A489" s="239" t="s">
        <v>4760</v>
      </c>
      <c r="B489" s="240" t="s">
        <v>2348</v>
      </c>
      <c r="C489" s="197"/>
      <c r="D489" s="257"/>
      <c r="E489" s="247">
        <f t="shared" si="8"/>
        <v>0</v>
      </c>
      <c r="F489" s="241" t="s">
        <v>1529</v>
      </c>
      <c r="G489" s="248" t="s">
        <v>1530</v>
      </c>
      <c r="H489" s="241" t="s">
        <v>1531</v>
      </c>
    </row>
    <row r="490" spans="1:8" s="2" customFormat="1" x14ac:dyDescent="0.25">
      <c r="A490" s="239" t="s">
        <v>4761</v>
      </c>
      <c r="B490" s="240" t="s">
        <v>2349</v>
      </c>
      <c r="C490" s="197"/>
      <c r="D490" s="257"/>
      <c r="E490" s="247">
        <f t="shared" si="8"/>
        <v>0</v>
      </c>
      <c r="F490" s="241" t="s">
        <v>1529</v>
      </c>
      <c r="G490" s="248" t="s">
        <v>1530</v>
      </c>
      <c r="H490" s="241" t="s">
        <v>1531</v>
      </c>
    </row>
    <row r="491" spans="1:8" s="2" customFormat="1" x14ac:dyDescent="0.25">
      <c r="A491" s="239" t="s">
        <v>4762</v>
      </c>
      <c r="B491" s="240" t="s">
        <v>2350</v>
      </c>
      <c r="C491" s="197"/>
      <c r="D491" s="257"/>
      <c r="E491" s="247">
        <f t="shared" si="8"/>
        <v>0</v>
      </c>
      <c r="F491" s="241" t="s">
        <v>1529</v>
      </c>
      <c r="G491" s="248" t="s">
        <v>1530</v>
      </c>
      <c r="H491" s="241" t="s">
        <v>1531</v>
      </c>
    </row>
    <row r="492" spans="1:8" s="2" customFormat="1" x14ac:dyDescent="0.25">
      <c r="A492" s="239" t="s">
        <v>4763</v>
      </c>
      <c r="B492" s="240" t="s">
        <v>2351</v>
      </c>
      <c r="C492" s="197"/>
      <c r="D492" s="257"/>
      <c r="E492" s="247">
        <f t="shared" si="8"/>
        <v>0</v>
      </c>
      <c r="F492" s="241" t="s">
        <v>1529</v>
      </c>
      <c r="G492" s="248" t="s">
        <v>1530</v>
      </c>
      <c r="H492" s="241" t="s">
        <v>1531</v>
      </c>
    </row>
    <row r="493" spans="1:8" s="2" customFormat="1" x14ac:dyDescent="0.25">
      <c r="A493" s="239" t="s">
        <v>4764</v>
      </c>
      <c r="B493" s="240" t="s">
        <v>2352</v>
      </c>
      <c r="C493" s="197"/>
      <c r="D493" s="257"/>
      <c r="E493" s="247">
        <f t="shared" si="8"/>
        <v>0</v>
      </c>
      <c r="F493" s="241" t="s">
        <v>1529</v>
      </c>
      <c r="G493" s="248" t="s">
        <v>1530</v>
      </c>
      <c r="H493" s="241" t="s">
        <v>1531</v>
      </c>
    </row>
    <row r="494" spans="1:8" s="2" customFormat="1" x14ac:dyDescent="0.25">
      <c r="A494" s="239" t="s">
        <v>4765</v>
      </c>
      <c r="B494" s="240" t="s">
        <v>2353</v>
      </c>
      <c r="C494" s="197"/>
      <c r="D494" s="257"/>
      <c r="E494" s="247">
        <f t="shared" si="8"/>
        <v>0</v>
      </c>
      <c r="F494" s="241" t="s">
        <v>1529</v>
      </c>
      <c r="G494" s="248" t="s">
        <v>1530</v>
      </c>
      <c r="H494" s="241" t="s">
        <v>1531</v>
      </c>
    </row>
    <row r="495" spans="1:8" s="2" customFormat="1" x14ac:dyDescent="0.25">
      <c r="A495" s="239" t="s">
        <v>4766</v>
      </c>
      <c r="B495" s="240" t="s">
        <v>2354</v>
      </c>
      <c r="C495" s="197"/>
      <c r="D495" s="257"/>
      <c r="E495" s="247">
        <f t="shared" si="8"/>
        <v>0</v>
      </c>
      <c r="F495" s="241" t="s">
        <v>1529</v>
      </c>
      <c r="G495" s="248" t="s">
        <v>1530</v>
      </c>
      <c r="H495" s="241" t="s">
        <v>1531</v>
      </c>
    </row>
    <row r="496" spans="1:8" s="2" customFormat="1" x14ac:dyDescent="0.25">
      <c r="A496" s="239" t="s">
        <v>4767</v>
      </c>
      <c r="B496" s="240" t="s">
        <v>2355</v>
      </c>
      <c r="C496" s="197"/>
      <c r="D496" s="257"/>
      <c r="E496" s="247">
        <f t="shared" si="8"/>
        <v>0</v>
      </c>
      <c r="F496" s="241" t="s">
        <v>1529</v>
      </c>
      <c r="G496" s="248" t="s">
        <v>1530</v>
      </c>
      <c r="H496" s="241" t="s">
        <v>1531</v>
      </c>
    </row>
    <row r="497" spans="1:8" s="2" customFormat="1" ht="26.4" x14ac:dyDescent="0.25">
      <c r="A497" s="239" t="s">
        <v>4768</v>
      </c>
      <c r="B497" s="240" t="s">
        <v>2356</v>
      </c>
      <c r="C497" s="197"/>
      <c r="D497" s="257"/>
      <c r="E497" s="247">
        <f t="shared" si="8"/>
        <v>0</v>
      </c>
      <c r="F497" s="241" t="s">
        <v>1529</v>
      </c>
      <c r="G497" s="248" t="s">
        <v>1530</v>
      </c>
      <c r="H497" s="241" t="s">
        <v>1531</v>
      </c>
    </row>
    <row r="498" spans="1:8" s="2" customFormat="1" ht="26.4" x14ac:dyDescent="0.25">
      <c r="A498" s="239" t="s">
        <v>4769</v>
      </c>
      <c r="B498" s="240" t="s">
        <v>2357</v>
      </c>
      <c r="C498" s="197"/>
      <c r="D498" s="257"/>
      <c r="E498" s="247">
        <f t="shared" si="8"/>
        <v>0</v>
      </c>
      <c r="F498" s="241" t="s">
        <v>1529</v>
      </c>
      <c r="G498" s="248" t="s">
        <v>1530</v>
      </c>
      <c r="H498" s="241" t="s">
        <v>1531</v>
      </c>
    </row>
    <row r="499" spans="1:8" s="2" customFormat="1" x14ac:dyDescent="0.25">
      <c r="A499" s="239" t="s">
        <v>4770</v>
      </c>
      <c r="B499" s="240" t="s">
        <v>2358</v>
      </c>
      <c r="C499" s="197"/>
      <c r="D499" s="257"/>
      <c r="E499" s="247">
        <f t="shared" si="8"/>
        <v>0</v>
      </c>
      <c r="F499" s="241" t="s">
        <v>1529</v>
      </c>
      <c r="G499" s="248" t="s">
        <v>1530</v>
      </c>
      <c r="H499" s="241" t="s">
        <v>1531</v>
      </c>
    </row>
    <row r="500" spans="1:8" s="2" customFormat="1" ht="26.4" x14ac:dyDescent="0.25">
      <c r="A500" s="239" t="s">
        <v>4771</v>
      </c>
      <c r="B500" s="240" t="s">
        <v>2359</v>
      </c>
      <c r="C500" s="197"/>
      <c r="D500" s="257"/>
      <c r="E500" s="247">
        <f t="shared" si="8"/>
        <v>0</v>
      </c>
      <c r="F500" s="241" t="s">
        <v>1529</v>
      </c>
      <c r="G500" s="248" t="s">
        <v>1530</v>
      </c>
      <c r="H500" s="241" t="s">
        <v>1531</v>
      </c>
    </row>
    <row r="501" spans="1:8" s="2" customFormat="1" x14ac:dyDescent="0.25">
      <c r="A501" s="239" t="s">
        <v>4772</v>
      </c>
      <c r="B501" s="240" t="s">
        <v>2365</v>
      </c>
      <c r="C501" s="197"/>
      <c r="D501" s="257"/>
      <c r="E501" s="247">
        <f t="shared" si="8"/>
        <v>0</v>
      </c>
      <c r="F501" s="241" t="s">
        <v>1529</v>
      </c>
      <c r="G501" s="248" t="s">
        <v>1530</v>
      </c>
      <c r="H501" s="241" t="s">
        <v>1531</v>
      </c>
    </row>
    <row r="502" spans="1:8" s="2" customFormat="1" x14ac:dyDescent="0.25">
      <c r="A502" s="239" t="s">
        <v>4773</v>
      </c>
      <c r="B502" s="240" t="s">
        <v>2366</v>
      </c>
      <c r="C502" s="197"/>
      <c r="D502" s="257"/>
      <c r="E502" s="247">
        <f t="shared" si="8"/>
        <v>0</v>
      </c>
      <c r="F502" s="241" t="s">
        <v>1529</v>
      </c>
      <c r="G502" s="248" t="s">
        <v>1530</v>
      </c>
      <c r="H502" s="241" t="s">
        <v>1531</v>
      </c>
    </row>
    <row r="503" spans="1:8" s="2" customFormat="1" ht="26.4" x14ac:dyDescent="0.25">
      <c r="A503" s="239" t="s">
        <v>4774</v>
      </c>
      <c r="B503" s="240" t="s">
        <v>2367</v>
      </c>
      <c r="C503" s="197"/>
      <c r="D503" s="257"/>
      <c r="E503" s="247">
        <f t="shared" si="8"/>
        <v>0</v>
      </c>
      <c r="F503" s="241" t="s">
        <v>1529</v>
      </c>
      <c r="G503" s="248" t="s">
        <v>1530</v>
      </c>
      <c r="H503" s="241" t="s">
        <v>1531</v>
      </c>
    </row>
    <row r="504" spans="1:8" s="2" customFormat="1" x14ac:dyDescent="0.25">
      <c r="A504" s="239" t="s">
        <v>4775</v>
      </c>
      <c r="B504" s="240" t="s">
        <v>2360</v>
      </c>
      <c r="C504" s="197"/>
      <c r="D504" s="257"/>
      <c r="E504" s="247">
        <f t="shared" si="8"/>
        <v>0</v>
      </c>
      <c r="F504" s="241" t="s">
        <v>1529</v>
      </c>
      <c r="G504" s="248" t="s">
        <v>1530</v>
      </c>
      <c r="H504" s="241" t="s">
        <v>1531</v>
      </c>
    </row>
    <row r="505" spans="1:8" s="2" customFormat="1" ht="26.4" x14ac:dyDescent="0.25">
      <c r="A505" s="239" t="s">
        <v>4776</v>
      </c>
      <c r="B505" s="240" t="s">
        <v>2361</v>
      </c>
      <c r="C505" s="197"/>
      <c r="D505" s="257"/>
      <c r="E505" s="247">
        <f t="shared" si="8"/>
        <v>0</v>
      </c>
      <c r="F505" s="241" t="s">
        <v>1529</v>
      </c>
      <c r="G505" s="248" t="s">
        <v>1530</v>
      </c>
      <c r="H505" s="241" t="s">
        <v>1531</v>
      </c>
    </row>
    <row r="506" spans="1:8" s="2" customFormat="1" x14ac:dyDescent="0.25">
      <c r="A506" s="239" t="s">
        <v>4777</v>
      </c>
      <c r="B506" s="240" t="s">
        <v>2362</v>
      </c>
      <c r="C506" s="197"/>
      <c r="D506" s="257"/>
      <c r="E506" s="247">
        <f t="shared" si="8"/>
        <v>0</v>
      </c>
      <c r="F506" s="241" t="s">
        <v>1529</v>
      </c>
      <c r="G506" s="248" t="s">
        <v>1530</v>
      </c>
      <c r="H506" s="241" t="s">
        <v>1531</v>
      </c>
    </row>
    <row r="507" spans="1:8" s="2" customFormat="1" ht="26.4" x14ac:dyDescent="0.25">
      <c r="A507" s="239" t="s">
        <v>4778</v>
      </c>
      <c r="B507" s="240" t="s">
        <v>2363</v>
      </c>
      <c r="C507" s="197"/>
      <c r="D507" s="257"/>
      <c r="E507" s="247">
        <f t="shared" si="8"/>
        <v>0</v>
      </c>
      <c r="F507" s="241" t="s">
        <v>1529</v>
      </c>
      <c r="G507" s="248" t="s">
        <v>1530</v>
      </c>
      <c r="H507" s="241" t="s">
        <v>1531</v>
      </c>
    </row>
    <row r="508" spans="1:8" s="2" customFormat="1" x14ac:dyDescent="0.25">
      <c r="A508" s="239" t="s">
        <v>4779</v>
      </c>
      <c r="B508" s="240" t="s">
        <v>2368</v>
      </c>
      <c r="C508" s="197"/>
      <c r="D508" s="257"/>
      <c r="E508" s="247">
        <f t="shared" si="8"/>
        <v>0</v>
      </c>
      <c r="F508" s="241" t="s">
        <v>1529</v>
      </c>
      <c r="G508" s="248" t="s">
        <v>1530</v>
      </c>
      <c r="H508" s="241" t="s">
        <v>1531</v>
      </c>
    </row>
    <row r="509" spans="1:8" s="2" customFormat="1" x14ac:dyDescent="0.25">
      <c r="A509" s="239" t="s">
        <v>4780</v>
      </c>
      <c r="B509" s="240" t="s">
        <v>2369</v>
      </c>
      <c r="C509" s="197"/>
      <c r="D509" s="257"/>
      <c r="E509" s="247">
        <f t="shared" si="8"/>
        <v>0</v>
      </c>
      <c r="F509" s="241" t="s">
        <v>1529</v>
      </c>
      <c r="G509" s="248" t="s">
        <v>1530</v>
      </c>
      <c r="H509" s="241" t="s">
        <v>1531</v>
      </c>
    </row>
    <row r="510" spans="1:8" s="2" customFormat="1" ht="26.4" x14ac:dyDescent="0.25">
      <c r="A510" s="239" t="s">
        <v>4781</v>
      </c>
      <c r="B510" s="240" t="s">
        <v>2370</v>
      </c>
      <c r="C510" s="197"/>
      <c r="D510" s="257"/>
      <c r="E510" s="247">
        <f t="shared" si="8"/>
        <v>0</v>
      </c>
      <c r="F510" s="241" t="s">
        <v>1529</v>
      </c>
      <c r="G510" s="248" t="s">
        <v>1530</v>
      </c>
      <c r="H510" s="241" t="s">
        <v>1531</v>
      </c>
    </row>
    <row r="511" spans="1:8" s="2" customFormat="1" x14ac:dyDescent="0.25">
      <c r="A511" s="239" t="s">
        <v>4782</v>
      </c>
      <c r="B511" s="240" t="s">
        <v>2371</v>
      </c>
      <c r="C511" s="197"/>
      <c r="D511" s="257"/>
      <c r="E511" s="247">
        <f t="shared" si="8"/>
        <v>0</v>
      </c>
      <c r="F511" s="241" t="s">
        <v>1529</v>
      </c>
      <c r="G511" s="248" t="s">
        <v>1530</v>
      </c>
      <c r="H511" s="241" t="s">
        <v>1531</v>
      </c>
    </row>
    <row r="512" spans="1:8" s="2" customFormat="1" x14ac:dyDescent="0.25">
      <c r="A512" s="239" t="s">
        <v>4783</v>
      </c>
      <c r="B512" s="240" t="s">
        <v>2372</v>
      </c>
      <c r="C512" s="197"/>
      <c r="D512" s="257"/>
      <c r="E512" s="247">
        <f t="shared" si="8"/>
        <v>0</v>
      </c>
      <c r="F512" s="241" t="s">
        <v>1529</v>
      </c>
      <c r="G512" s="248" t="s">
        <v>1530</v>
      </c>
      <c r="H512" s="241" t="s">
        <v>1531</v>
      </c>
    </row>
    <row r="513" spans="1:8" s="2" customFormat="1" ht="26.4" x14ac:dyDescent="0.25">
      <c r="A513" s="239" t="s">
        <v>4784</v>
      </c>
      <c r="B513" s="240" t="s">
        <v>2373</v>
      </c>
      <c r="C513" s="197"/>
      <c r="D513" s="257"/>
      <c r="E513" s="247">
        <f t="shared" si="8"/>
        <v>0</v>
      </c>
      <c r="F513" s="241" t="s">
        <v>1529</v>
      </c>
      <c r="G513" s="248" t="s">
        <v>1530</v>
      </c>
      <c r="H513" s="241" t="s">
        <v>1531</v>
      </c>
    </row>
    <row r="514" spans="1:8" s="2" customFormat="1" x14ac:dyDescent="0.25">
      <c r="A514" s="239" t="s">
        <v>4785</v>
      </c>
      <c r="B514" s="240" t="s">
        <v>2364</v>
      </c>
      <c r="C514" s="197"/>
      <c r="D514" s="257"/>
      <c r="E514" s="247">
        <f t="shared" si="8"/>
        <v>0</v>
      </c>
      <c r="F514" s="241" t="s">
        <v>1529</v>
      </c>
      <c r="G514" s="248" t="s">
        <v>1530</v>
      </c>
      <c r="H514" s="241" t="s">
        <v>1531</v>
      </c>
    </row>
    <row r="515" spans="1:8" s="2" customFormat="1" ht="26.4" x14ac:dyDescent="0.25">
      <c r="A515" s="239" t="s">
        <v>4786</v>
      </c>
      <c r="B515" s="240" t="s">
        <v>2374</v>
      </c>
      <c r="C515" s="197"/>
      <c r="D515" s="257"/>
      <c r="E515" s="247">
        <f t="shared" si="8"/>
        <v>0</v>
      </c>
      <c r="F515" s="241" t="s">
        <v>1529</v>
      </c>
      <c r="G515" s="248" t="s">
        <v>1530</v>
      </c>
      <c r="H515" s="241" t="s">
        <v>1531</v>
      </c>
    </row>
    <row r="516" spans="1:8" s="2" customFormat="1" x14ac:dyDescent="0.25">
      <c r="A516" s="239" t="s">
        <v>4787</v>
      </c>
      <c r="B516" s="240" t="s">
        <v>2375</v>
      </c>
      <c r="C516" s="197"/>
      <c r="D516" s="257"/>
      <c r="E516" s="247">
        <f t="shared" si="8"/>
        <v>0</v>
      </c>
      <c r="F516" s="241" t="s">
        <v>1529</v>
      </c>
      <c r="G516" s="248" t="s">
        <v>1530</v>
      </c>
      <c r="H516" s="241" t="s">
        <v>1531</v>
      </c>
    </row>
    <row r="517" spans="1:8" s="2" customFormat="1" x14ac:dyDescent="0.25">
      <c r="A517" s="239" t="s">
        <v>4788</v>
      </c>
      <c r="B517" s="240" t="s">
        <v>2376</v>
      </c>
      <c r="C517" s="197"/>
      <c r="D517" s="257"/>
      <c r="E517" s="247">
        <f t="shared" si="8"/>
        <v>0</v>
      </c>
      <c r="F517" s="241" t="s">
        <v>1529</v>
      </c>
      <c r="G517" s="248" t="s">
        <v>1530</v>
      </c>
      <c r="H517" s="241" t="s">
        <v>1531</v>
      </c>
    </row>
    <row r="518" spans="1:8" s="2" customFormat="1" x14ac:dyDescent="0.25">
      <c r="A518" s="239" t="s">
        <v>4789</v>
      </c>
      <c r="B518" s="240" t="s">
        <v>2377</v>
      </c>
      <c r="C518" s="197"/>
      <c r="D518" s="257"/>
      <c r="E518" s="247">
        <f t="shared" si="8"/>
        <v>0</v>
      </c>
      <c r="F518" s="241" t="s">
        <v>1529</v>
      </c>
      <c r="G518" s="248" t="s">
        <v>1530</v>
      </c>
      <c r="H518" s="241" t="s">
        <v>1531</v>
      </c>
    </row>
    <row r="519" spans="1:8" s="2" customFormat="1" x14ac:dyDescent="0.25">
      <c r="A519" s="239" t="s">
        <v>4790</v>
      </c>
      <c r="B519" s="240" t="s">
        <v>2378</v>
      </c>
      <c r="C519" s="197"/>
      <c r="D519" s="257"/>
      <c r="E519" s="247">
        <f t="shared" si="8"/>
        <v>0</v>
      </c>
      <c r="F519" s="241" t="s">
        <v>1529</v>
      </c>
      <c r="G519" s="248" t="s">
        <v>1530</v>
      </c>
      <c r="H519" s="241" t="s">
        <v>1531</v>
      </c>
    </row>
    <row r="520" spans="1:8" s="2" customFormat="1" x14ac:dyDescent="0.25">
      <c r="A520" s="239" t="s">
        <v>4791</v>
      </c>
      <c r="B520" s="240" t="s">
        <v>2379</v>
      </c>
      <c r="C520" s="197"/>
      <c r="D520" s="257"/>
      <c r="E520" s="247">
        <f t="shared" si="8"/>
        <v>0</v>
      </c>
      <c r="F520" s="241" t="s">
        <v>1529</v>
      </c>
      <c r="G520" s="248" t="s">
        <v>1530</v>
      </c>
      <c r="H520" s="241" t="s">
        <v>1531</v>
      </c>
    </row>
    <row r="521" spans="1:8" s="2" customFormat="1" x14ac:dyDescent="0.25">
      <c r="A521" s="239" t="s">
        <v>4792</v>
      </c>
      <c r="B521" s="240" t="s">
        <v>2380</v>
      </c>
      <c r="C521" s="197"/>
      <c r="D521" s="257"/>
      <c r="E521" s="247">
        <f t="shared" si="8"/>
        <v>0</v>
      </c>
      <c r="F521" s="241" t="s">
        <v>1529</v>
      </c>
      <c r="G521" s="248" t="s">
        <v>1530</v>
      </c>
      <c r="H521" s="241" t="s">
        <v>1531</v>
      </c>
    </row>
    <row r="522" spans="1:8" s="2" customFormat="1" x14ac:dyDescent="0.25">
      <c r="A522" s="239" t="s">
        <v>4793</v>
      </c>
      <c r="B522" s="240" t="s">
        <v>2381</v>
      </c>
      <c r="C522" s="197"/>
      <c r="D522" s="257"/>
      <c r="E522" s="247">
        <f t="shared" si="8"/>
        <v>0</v>
      </c>
      <c r="F522" s="241" t="s">
        <v>1529</v>
      </c>
      <c r="G522" s="248" t="s">
        <v>1530</v>
      </c>
      <c r="H522" s="241" t="s">
        <v>1531</v>
      </c>
    </row>
    <row r="523" spans="1:8" s="2" customFormat="1" x14ac:dyDescent="0.25">
      <c r="A523" s="239" t="s">
        <v>4794</v>
      </c>
      <c r="B523" s="240" t="s">
        <v>2382</v>
      </c>
      <c r="C523" s="197"/>
      <c r="D523" s="257"/>
      <c r="E523" s="247">
        <f t="shared" si="8"/>
        <v>0</v>
      </c>
      <c r="F523" s="241" t="s">
        <v>1529</v>
      </c>
      <c r="G523" s="248" t="s">
        <v>1530</v>
      </c>
      <c r="H523" s="241" t="s">
        <v>1531</v>
      </c>
    </row>
    <row r="524" spans="1:8" s="2" customFormat="1" x14ac:dyDescent="0.25">
      <c r="A524" s="239" t="s">
        <v>4795</v>
      </c>
      <c r="B524" s="240" t="s">
        <v>2383</v>
      </c>
      <c r="C524" s="197"/>
      <c r="D524" s="257"/>
      <c r="E524" s="247">
        <f t="shared" si="8"/>
        <v>0</v>
      </c>
      <c r="F524" s="241" t="s">
        <v>1529</v>
      </c>
      <c r="G524" s="248" t="s">
        <v>1530</v>
      </c>
      <c r="H524" s="241" t="s">
        <v>1531</v>
      </c>
    </row>
    <row r="525" spans="1:8" s="2" customFormat="1" x14ac:dyDescent="0.25">
      <c r="A525" s="239" t="s">
        <v>4796</v>
      </c>
      <c r="B525" s="240" t="s">
        <v>2384</v>
      </c>
      <c r="C525" s="197"/>
      <c r="D525" s="257"/>
      <c r="E525" s="247">
        <f t="shared" si="8"/>
        <v>0</v>
      </c>
      <c r="F525" s="241" t="s">
        <v>1529</v>
      </c>
      <c r="G525" s="248" t="s">
        <v>1530</v>
      </c>
      <c r="H525" s="241" t="s">
        <v>1531</v>
      </c>
    </row>
    <row r="526" spans="1:8" s="2" customFormat="1" ht="26.4" x14ac:dyDescent="0.25">
      <c r="A526" s="239" t="s">
        <v>4797</v>
      </c>
      <c r="B526" s="240" t="s">
        <v>2385</v>
      </c>
      <c r="C526" s="197"/>
      <c r="D526" s="257"/>
      <c r="E526" s="247">
        <f t="shared" si="8"/>
        <v>0</v>
      </c>
      <c r="F526" s="241" t="s">
        <v>1529</v>
      </c>
      <c r="G526" s="248" t="s">
        <v>1530</v>
      </c>
      <c r="H526" s="241" t="s">
        <v>1531</v>
      </c>
    </row>
    <row r="527" spans="1:8" s="2" customFormat="1" x14ac:dyDescent="0.25">
      <c r="A527" s="239" t="s">
        <v>4798</v>
      </c>
      <c r="B527" s="240" t="s">
        <v>2386</v>
      </c>
      <c r="C527" s="197"/>
      <c r="D527" s="257"/>
      <c r="E527" s="247">
        <f t="shared" si="8"/>
        <v>0</v>
      </c>
      <c r="F527" s="241" t="s">
        <v>1529</v>
      </c>
      <c r="G527" s="248" t="s">
        <v>1530</v>
      </c>
      <c r="H527" s="241" t="s">
        <v>1531</v>
      </c>
    </row>
    <row r="528" spans="1:8" s="2" customFormat="1" x14ac:dyDescent="0.25">
      <c r="A528" s="239" t="s">
        <v>4799</v>
      </c>
      <c r="B528" s="240" t="s">
        <v>2387</v>
      </c>
      <c r="C528" s="197"/>
      <c r="D528" s="257"/>
      <c r="E528" s="247">
        <f t="shared" si="8"/>
        <v>0</v>
      </c>
      <c r="F528" s="241" t="s">
        <v>2388</v>
      </c>
      <c r="G528" s="248" t="s">
        <v>1853</v>
      </c>
      <c r="H528" s="241" t="s">
        <v>1099</v>
      </c>
    </row>
    <row r="529" spans="1:8" s="2" customFormat="1" x14ac:dyDescent="0.25">
      <c r="A529" s="239" t="s">
        <v>4800</v>
      </c>
      <c r="B529" s="240" t="s">
        <v>2389</v>
      </c>
      <c r="C529" s="197"/>
      <c r="D529" s="257"/>
      <c r="E529" s="247">
        <f t="shared" si="8"/>
        <v>0</v>
      </c>
      <c r="F529" s="241" t="s">
        <v>2390</v>
      </c>
      <c r="G529" s="248" t="s">
        <v>1853</v>
      </c>
      <c r="H529" s="241" t="s">
        <v>1099</v>
      </c>
    </row>
    <row r="530" spans="1:8" s="2" customFormat="1" x14ac:dyDescent="0.25">
      <c r="A530" s="239" t="s">
        <v>4801</v>
      </c>
      <c r="B530" s="240" t="s">
        <v>2391</v>
      </c>
      <c r="C530" s="197"/>
      <c r="D530" s="257"/>
      <c r="E530" s="247">
        <f t="shared" si="8"/>
        <v>0</v>
      </c>
      <c r="F530" s="241" t="s">
        <v>2392</v>
      </c>
      <c r="G530" s="248" t="s">
        <v>1853</v>
      </c>
      <c r="H530" s="241" t="s">
        <v>1099</v>
      </c>
    </row>
    <row r="531" spans="1:8" s="2" customFormat="1" x14ac:dyDescent="0.25">
      <c r="A531" s="239" t="s">
        <v>4802</v>
      </c>
      <c r="B531" s="240" t="s">
        <v>2393</v>
      </c>
      <c r="C531" s="197"/>
      <c r="D531" s="257"/>
      <c r="E531" s="247">
        <f t="shared" si="8"/>
        <v>0</v>
      </c>
      <c r="F531" s="241" t="s">
        <v>2394</v>
      </c>
      <c r="G531" s="248" t="s">
        <v>1853</v>
      </c>
      <c r="H531" s="241" t="s">
        <v>1099</v>
      </c>
    </row>
    <row r="532" spans="1:8" s="2" customFormat="1" x14ac:dyDescent="0.25">
      <c r="A532" s="239" t="s">
        <v>4803</v>
      </c>
      <c r="B532" s="240" t="s">
        <v>2395</v>
      </c>
      <c r="C532" s="197"/>
      <c r="D532" s="257"/>
      <c r="E532" s="247">
        <f t="shared" si="8"/>
        <v>0</v>
      </c>
      <c r="F532" s="241" t="s">
        <v>2396</v>
      </c>
      <c r="G532" s="248" t="s">
        <v>1853</v>
      </c>
      <c r="H532" s="241" t="s">
        <v>1099</v>
      </c>
    </row>
    <row r="533" spans="1:8" s="2" customFormat="1" x14ac:dyDescent="0.25">
      <c r="A533" s="239" t="s">
        <v>4804</v>
      </c>
      <c r="B533" s="240" t="s">
        <v>2397</v>
      </c>
      <c r="C533" s="197"/>
      <c r="D533" s="257"/>
      <c r="E533" s="247">
        <f t="shared" si="8"/>
        <v>0</v>
      </c>
      <c r="F533" s="241" t="s">
        <v>2398</v>
      </c>
      <c r="G533" s="248" t="s">
        <v>1853</v>
      </c>
      <c r="H533" s="241" t="s">
        <v>1099</v>
      </c>
    </row>
    <row r="534" spans="1:8" s="2" customFormat="1" x14ac:dyDescent="0.25">
      <c r="A534" s="239" t="s">
        <v>4805</v>
      </c>
      <c r="B534" s="240" t="s">
        <v>2399</v>
      </c>
      <c r="C534" s="197"/>
      <c r="D534" s="257"/>
      <c r="E534" s="247">
        <f t="shared" si="8"/>
        <v>0</v>
      </c>
      <c r="F534" s="241" t="s">
        <v>2400</v>
      </c>
      <c r="G534" s="248" t="s">
        <v>1853</v>
      </c>
      <c r="H534" s="241" t="s">
        <v>1099</v>
      </c>
    </row>
    <row r="535" spans="1:8" s="2" customFormat="1" x14ac:dyDescent="0.25">
      <c r="A535" s="239" t="s">
        <v>4806</v>
      </c>
      <c r="B535" s="240" t="s">
        <v>2401</v>
      </c>
      <c r="C535" s="197"/>
      <c r="D535" s="257"/>
      <c r="E535" s="247">
        <f t="shared" si="8"/>
        <v>0</v>
      </c>
      <c r="F535" s="241" t="s">
        <v>2402</v>
      </c>
      <c r="G535" s="248" t="s">
        <v>1853</v>
      </c>
      <c r="H535" s="241" t="s">
        <v>1099</v>
      </c>
    </row>
    <row r="536" spans="1:8" s="2" customFormat="1" x14ac:dyDescent="0.25">
      <c r="A536" s="239" t="s">
        <v>4807</v>
      </c>
      <c r="B536" s="240" t="s">
        <v>2403</v>
      </c>
      <c r="C536" s="197"/>
      <c r="D536" s="257"/>
      <c r="E536" s="247">
        <f t="shared" si="8"/>
        <v>0</v>
      </c>
      <c r="F536" s="241" t="s">
        <v>2404</v>
      </c>
      <c r="G536" s="248" t="s">
        <v>1853</v>
      </c>
      <c r="H536" s="241" t="s">
        <v>1099</v>
      </c>
    </row>
    <row r="537" spans="1:8" s="2" customFormat="1" x14ac:dyDescent="0.25">
      <c r="A537" s="239" t="s">
        <v>4808</v>
      </c>
      <c r="B537" s="240" t="s">
        <v>2405</v>
      </c>
      <c r="C537" s="197"/>
      <c r="D537" s="257"/>
      <c r="E537" s="247">
        <f t="shared" si="8"/>
        <v>0</v>
      </c>
      <c r="F537" s="241" t="s">
        <v>2406</v>
      </c>
      <c r="G537" s="248" t="s">
        <v>1853</v>
      </c>
      <c r="H537" s="241" t="s">
        <v>1099</v>
      </c>
    </row>
    <row r="538" spans="1:8" s="2" customFormat="1" x14ac:dyDescent="0.25">
      <c r="A538" s="239" t="s">
        <v>4809</v>
      </c>
      <c r="B538" s="240" t="s">
        <v>2407</v>
      </c>
      <c r="C538" s="197"/>
      <c r="D538" s="257"/>
      <c r="E538" s="247">
        <f t="shared" si="8"/>
        <v>0</v>
      </c>
      <c r="F538" s="241" t="s">
        <v>2408</v>
      </c>
      <c r="G538" s="248" t="s">
        <v>1853</v>
      </c>
      <c r="H538" s="241" t="s">
        <v>1099</v>
      </c>
    </row>
    <row r="539" spans="1:8" s="2" customFormat="1" ht="26.4" x14ac:dyDescent="0.25">
      <c r="A539" s="239" t="s">
        <v>4810</v>
      </c>
      <c r="B539" s="240" t="s">
        <v>2409</v>
      </c>
      <c r="C539" s="197"/>
      <c r="D539" s="257"/>
      <c r="E539" s="247">
        <f t="shared" si="8"/>
        <v>0</v>
      </c>
      <c r="F539" s="241" t="s">
        <v>2410</v>
      </c>
      <c r="G539" s="248" t="s">
        <v>1853</v>
      </c>
      <c r="H539" s="241" t="s">
        <v>1099</v>
      </c>
    </row>
    <row r="540" spans="1:8" s="2" customFormat="1" ht="26.4" x14ac:dyDescent="0.25">
      <c r="A540" s="239" t="s">
        <v>4811</v>
      </c>
      <c r="B540" s="240" t="s">
        <v>2411</v>
      </c>
      <c r="C540" s="197"/>
      <c r="D540" s="257"/>
      <c r="E540" s="247">
        <f t="shared" si="8"/>
        <v>0</v>
      </c>
      <c r="F540" s="241" t="s">
        <v>2412</v>
      </c>
      <c r="G540" s="248" t="s">
        <v>1853</v>
      </c>
      <c r="H540" s="241" t="s">
        <v>1099</v>
      </c>
    </row>
    <row r="541" spans="1:8" s="2" customFormat="1" x14ac:dyDescent="0.25">
      <c r="A541" s="239" t="s">
        <v>4812</v>
      </c>
      <c r="B541" s="240" t="s">
        <v>2413</v>
      </c>
      <c r="C541" s="197"/>
      <c r="D541" s="257"/>
      <c r="E541" s="247">
        <f t="shared" si="8"/>
        <v>0</v>
      </c>
      <c r="F541" s="241" t="s">
        <v>2414</v>
      </c>
      <c r="G541" s="248" t="s">
        <v>1853</v>
      </c>
      <c r="H541" s="241" t="s">
        <v>1099</v>
      </c>
    </row>
    <row r="542" spans="1:8" s="2" customFormat="1" x14ac:dyDescent="0.25">
      <c r="A542" s="239" t="s">
        <v>4813</v>
      </c>
      <c r="B542" s="240" t="s">
        <v>2415</v>
      </c>
      <c r="C542" s="197"/>
      <c r="D542" s="257"/>
      <c r="E542" s="247">
        <f t="shared" si="8"/>
        <v>0</v>
      </c>
      <c r="F542" s="241" t="s">
        <v>2416</v>
      </c>
      <c r="G542" s="248" t="s">
        <v>1853</v>
      </c>
      <c r="H542" s="241" t="s">
        <v>1099</v>
      </c>
    </row>
    <row r="543" spans="1:8" s="2" customFormat="1" x14ac:dyDescent="0.25">
      <c r="A543" s="239" t="s">
        <v>4814</v>
      </c>
      <c r="B543" s="240" t="s">
        <v>2417</v>
      </c>
      <c r="C543" s="197"/>
      <c r="D543" s="257"/>
      <c r="E543" s="247">
        <f t="shared" si="8"/>
        <v>0</v>
      </c>
      <c r="F543" s="241" t="s">
        <v>2418</v>
      </c>
      <c r="G543" s="248" t="s">
        <v>1853</v>
      </c>
      <c r="H543" s="241" t="s">
        <v>1099</v>
      </c>
    </row>
    <row r="544" spans="1:8" s="2" customFormat="1" x14ac:dyDescent="0.25">
      <c r="A544" s="239" t="s">
        <v>4815</v>
      </c>
      <c r="B544" s="240" t="s">
        <v>2419</v>
      </c>
      <c r="C544" s="197"/>
      <c r="D544" s="257"/>
      <c r="E544" s="247">
        <f t="shared" ref="E544:E607" si="9">+C544+D544</f>
        <v>0</v>
      </c>
      <c r="F544" s="241" t="s">
        <v>2420</v>
      </c>
      <c r="G544" s="248" t="s">
        <v>1853</v>
      </c>
      <c r="H544" s="241" t="s">
        <v>1099</v>
      </c>
    </row>
    <row r="545" spans="1:8" s="2" customFormat="1" x14ac:dyDescent="0.25">
      <c r="A545" s="239" t="s">
        <v>4816</v>
      </c>
      <c r="B545" s="240" t="s">
        <v>2421</v>
      </c>
      <c r="C545" s="197"/>
      <c r="D545" s="257"/>
      <c r="E545" s="247">
        <f t="shared" si="9"/>
        <v>0</v>
      </c>
      <c r="F545" s="241" t="s">
        <v>2422</v>
      </c>
      <c r="G545" s="248" t="s">
        <v>1853</v>
      </c>
      <c r="H545" s="241" t="s">
        <v>1099</v>
      </c>
    </row>
    <row r="546" spans="1:8" s="2" customFormat="1" x14ac:dyDescent="0.25">
      <c r="A546" s="239" t="s">
        <v>4817</v>
      </c>
      <c r="B546" s="240" t="s">
        <v>2423</v>
      </c>
      <c r="C546" s="197"/>
      <c r="D546" s="257"/>
      <c r="E546" s="247">
        <f t="shared" si="9"/>
        <v>0</v>
      </c>
      <c r="F546" s="241" t="s">
        <v>2424</v>
      </c>
      <c r="G546" s="248" t="s">
        <v>1853</v>
      </c>
      <c r="H546" s="241" t="s">
        <v>1099</v>
      </c>
    </row>
    <row r="547" spans="1:8" s="2" customFormat="1" x14ac:dyDescent="0.25">
      <c r="A547" s="239" t="s">
        <v>4818</v>
      </c>
      <c r="B547" s="240" t="s">
        <v>2425</v>
      </c>
      <c r="C547" s="197"/>
      <c r="D547" s="257"/>
      <c r="E547" s="247">
        <f t="shared" si="9"/>
        <v>0</v>
      </c>
      <c r="F547" s="241" t="s">
        <v>2426</v>
      </c>
      <c r="G547" s="248" t="s">
        <v>1853</v>
      </c>
      <c r="H547" s="241" t="s">
        <v>1099</v>
      </c>
    </row>
    <row r="548" spans="1:8" s="2" customFormat="1" x14ac:dyDescent="0.25">
      <c r="A548" s="239" t="s">
        <v>4819</v>
      </c>
      <c r="B548" s="240" t="s">
        <v>2427</v>
      </c>
      <c r="C548" s="197"/>
      <c r="D548" s="257"/>
      <c r="E548" s="247">
        <f t="shared" si="9"/>
        <v>0</v>
      </c>
      <c r="F548" s="241" t="s">
        <v>2428</v>
      </c>
      <c r="G548" s="248" t="s">
        <v>1853</v>
      </c>
      <c r="H548" s="241" t="s">
        <v>1099</v>
      </c>
    </row>
    <row r="549" spans="1:8" s="2" customFormat="1" x14ac:dyDescent="0.25">
      <c r="A549" s="239" t="s">
        <v>4820</v>
      </c>
      <c r="B549" s="240" t="s">
        <v>2429</v>
      </c>
      <c r="C549" s="197"/>
      <c r="D549" s="257"/>
      <c r="E549" s="247">
        <f t="shared" si="9"/>
        <v>0</v>
      </c>
      <c r="F549" s="241" t="s">
        <v>2430</v>
      </c>
      <c r="G549" s="248" t="s">
        <v>1853</v>
      </c>
      <c r="H549" s="241" t="s">
        <v>1099</v>
      </c>
    </row>
    <row r="550" spans="1:8" s="2" customFormat="1" ht="26.4" x14ac:dyDescent="0.25">
      <c r="A550" s="239" t="s">
        <v>4821</v>
      </c>
      <c r="B550" s="240" t="s">
        <v>2431</v>
      </c>
      <c r="C550" s="197"/>
      <c r="D550" s="257"/>
      <c r="E550" s="247">
        <f t="shared" si="9"/>
        <v>0</v>
      </c>
      <c r="F550" s="241" t="s">
        <v>2432</v>
      </c>
      <c r="G550" s="248" t="s">
        <v>1853</v>
      </c>
      <c r="H550" s="241" t="s">
        <v>1099</v>
      </c>
    </row>
    <row r="551" spans="1:8" s="2" customFormat="1" x14ac:dyDescent="0.25">
      <c r="A551" s="239" t="s">
        <v>4822</v>
      </c>
      <c r="B551" s="240" t="s">
        <v>2433</v>
      </c>
      <c r="C551" s="197"/>
      <c r="D551" s="257"/>
      <c r="E551" s="247">
        <f t="shared" si="9"/>
        <v>0</v>
      </c>
      <c r="F551" s="241" t="s">
        <v>2434</v>
      </c>
      <c r="G551" s="248" t="s">
        <v>1853</v>
      </c>
      <c r="H551" s="241" t="s">
        <v>1099</v>
      </c>
    </row>
    <row r="552" spans="1:8" s="2" customFormat="1" x14ac:dyDescent="0.25">
      <c r="A552" s="239" t="s">
        <v>4823</v>
      </c>
      <c r="B552" s="240" t="s">
        <v>2435</v>
      </c>
      <c r="C552" s="197"/>
      <c r="D552" s="257"/>
      <c r="E552" s="247">
        <f t="shared" si="9"/>
        <v>0</v>
      </c>
      <c r="F552" s="241" t="s">
        <v>2436</v>
      </c>
      <c r="G552" s="248" t="s">
        <v>1853</v>
      </c>
      <c r="H552" s="241" t="s">
        <v>1099</v>
      </c>
    </row>
    <row r="553" spans="1:8" s="2" customFormat="1" ht="26.4" x14ac:dyDescent="0.25">
      <c r="A553" s="239" t="s">
        <v>4824</v>
      </c>
      <c r="B553" s="240" t="s">
        <v>2437</v>
      </c>
      <c r="C553" s="197"/>
      <c r="D553" s="257"/>
      <c r="E553" s="247">
        <f t="shared" si="9"/>
        <v>0</v>
      </c>
      <c r="F553" s="241" t="s">
        <v>2438</v>
      </c>
      <c r="G553" s="248" t="s">
        <v>1853</v>
      </c>
      <c r="H553" s="241" t="s">
        <v>1099</v>
      </c>
    </row>
    <row r="554" spans="1:8" s="2" customFormat="1" x14ac:dyDescent="0.25">
      <c r="A554" s="239" t="s">
        <v>4825</v>
      </c>
      <c r="B554" s="240" t="s">
        <v>2439</v>
      </c>
      <c r="C554" s="197"/>
      <c r="D554" s="257"/>
      <c r="E554" s="247">
        <f t="shared" si="9"/>
        <v>0</v>
      </c>
      <c r="F554" s="241" t="s">
        <v>2440</v>
      </c>
      <c r="G554" s="248" t="s">
        <v>1853</v>
      </c>
      <c r="H554" s="241" t="s">
        <v>1099</v>
      </c>
    </row>
    <row r="555" spans="1:8" s="2" customFormat="1" ht="26.4" x14ac:dyDescent="0.25">
      <c r="A555" s="239" t="s">
        <v>4826</v>
      </c>
      <c r="B555" s="240" t="s">
        <v>2441</v>
      </c>
      <c r="C555" s="197"/>
      <c r="D555" s="257"/>
      <c r="E555" s="247">
        <f t="shared" si="9"/>
        <v>0</v>
      </c>
      <c r="F555" s="241" t="s">
        <v>2442</v>
      </c>
      <c r="G555" s="248" t="s">
        <v>1853</v>
      </c>
      <c r="H555" s="241" t="s">
        <v>1099</v>
      </c>
    </row>
    <row r="556" spans="1:8" s="2" customFormat="1" ht="26.4" x14ac:dyDescent="0.25">
      <c r="A556" s="239" t="s">
        <v>4827</v>
      </c>
      <c r="B556" s="240" t="s">
        <v>2443</v>
      </c>
      <c r="C556" s="197"/>
      <c r="D556" s="257"/>
      <c r="E556" s="247">
        <f t="shared" si="9"/>
        <v>0</v>
      </c>
      <c r="F556" s="241" t="s">
        <v>2444</v>
      </c>
      <c r="G556" s="248" t="s">
        <v>1853</v>
      </c>
      <c r="H556" s="241" t="s">
        <v>1099</v>
      </c>
    </row>
    <row r="557" spans="1:8" s="2" customFormat="1" x14ac:dyDescent="0.25">
      <c r="A557" s="239" t="s">
        <v>4828</v>
      </c>
      <c r="B557" s="240" t="s">
        <v>2445</v>
      </c>
      <c r="C557" s="197"/>
      <c r="D557" s="257"/>
      <c r="E557" s="247">
        <f t="shared" si="9"/>
        <v>0</v>
      </c>
      <c r="F557" s="241" t="s">
        <v>2446</v>
      </c>
      <c r="G557" s="248" t="s">
        <v>1853</v>
      </c>
      <c r="H557" s="241" t="s">
        <v>1099</v>
      </c>
    </row>
    <row r="558" spans="1:8" s="2" customFormat="1" x14ac:dyDescent="0.25">
      <c r="A558" s="239" t="s">
        <v>4829</v>
      </c>
      <c r="B558" s="240" t="s">
        <v>2447</v>
      </c>
      <c r="C558" s="197"/>
      <c r="D558" s="257"/>
      <c r="E558" s="247">
        <f t="shared" si="9"/>
        <v>0</v>
      </c>
      <c r="F558" s="241" t="s">
        <v>2448</v>
      </c>
      <c r="G558" s="248" t="s">
        <v>1853</v>
      </c>
      <c r="H558" s="241" t="s">
        <v>1099</v>
      </c>
    </row>
    <row r="559" spans="1:8" s="2" customFormat="1" x14ac:dyDescent="0.25">
      <c r="A559" s="239" t="s">
        <v>4830</v>
      </c>
      <c r="B559" s="240" t="s">
        <v>2449</v>
      </c>
      <c r="C559" s="197"/>
      <c r="D559" s="257"/>
      <c r="E559" s="247">
        <f t="shared" si="9"/>
        <v>0</v>
      </c>
      <c r="F559" s="241" t="s">
        <v>2450</v>
      </c>
      <c r="G559" s="248" t="s">
        <v>1853</v>
      </c>
      <c r="H559" s="241" t="s">
        <v>1099</v>
      </c>
    </row>
    <row r="560" spans="1:8" s="2" customFormat="1" ht="26.4" x14ac:dyDescent="0.25">
      <c r="A560" s="239" t="s">
        <v>4831</v>
      </c>
      <c r="B560" s="240" t="s">
        <v>2451</v>
      </c>
      <c r="C560" s="197"/>
      <c r="D560" s="257"/>
      <c r="E560" s="247">
        <f t="shared" si="9"/>
        <v>0</v>
      </c>
      <c r="F560" s="241" t="s">
        <v>2452</v>
      </c>
      <c r="G560" s="248" t="s">
        <v>1853</v>
      </c>
      <c r="H560" s="241" t="s">
        <v>1099</v>
      </c>
    </row>
    <row r="561" spans="1:17" s="2" customFormat="1" ht="26.4" x14ac:dyDescent="0.25">
      <c r="A561" s="239" t="s">
        <v>4832</v>
      </c>
      <c r="B561" s="240" t="s">
        <v>2455</v>
      </c>
      <c r="C561" s="197"/>
      <c r="D561" s="257"/>
      <c r="E561" s="247">
        <f t="shared" si="9"/>
        <v>0</v>
      </c>
      <c r="F561" s="241" t="s">
        <v>2456</v>
      </c>
      <c r="G561" s="248" t="s">
        <v>1853</v>
      </c>
      <c r="H561" s="241" t="s">
        <v>1099</v>
      </c>
    </row>
    <row r="562" spans="1:17" s="2" customFormat="1" ht="39.6" x14ac:dyDescent="0.25">
      <c r="A562" s="239" t="s">
        <v>4833</v>
      </c>
      <c r="B562" s="240" t="s">
        <v>2453</v>
      </c>
      <c r="C562" s="197"/>
      <c r="D562" s="257"/>
      <c r="E562" s="247">
        <f t="shared" si="9"/>
        <v>0</v>
      </c>
      <c r="F562" s="241" t="s">
        <v>2457</v>
      </c>
      <c r="G562" s="248" t="s">
        <v>1853</v>
      </c>
      <c r="H562" s="241" t="s">
        <v>1099</v>
      </c>
    </row>
    <row r="563" spans="1:17" s="2" customFormat="1" ht="26.4" x14ac:dyDescent="0.25">
      <c r="A563" s="239" t="s">
        <v>4834</v>
      </c>
      <c r="B563" s="240" t="s">
        <v>2454</v>
      </c>
      <c r="C563" s="197"/>
      <c r="D563" s="257"/>
      <c r="E563" s="247">
        <f t="shared" si="9"/>
        <v>0</v>
      </c>
      <c r="F563" s="241" t="s">
        <v>2458</v>
      </c>
      <c r="G563" s="248" t="s">
        <v>1853</v>
      </c>
      <c r="H563" s="241" t="s">
        <v>1099</v>
      </c>
    </row>
    <row r="564" spans="1:17" s="2" customFormat="1" x14ac:dyDescent="0.25">
      <c r="A564" s="239" t="s">
        <v>4835</v>
      </c>
      <c r="B564" s="240" t="s">
        <v>2459</v>
      </c>
      <c r="C564" s="197"/>
      <c r="D564" s="257"/>
      <c r="E564" s="247">
        <f t="shared" si="9"/>
        <v>0</v>
      </c>
      <c r="F564" s="241" t="s">
        <v>2460</v>
      </c>
      <c r="G564" s="248" t="s">
        <v>1853</v>
      </c>
      <c r="H564" s="241" t="s">
        <v>1099</v>
      </c>
    </row>
    <row r="565" spans="1:17" s="2" customFormat="1" x14ac:dyDescent="0.25">
      <c r="A565" s="239" t="s">
        <v>4836</v>
      </c>
      <c r="B565" s="240" t="s">
        <v>2461</v>
      </c>
      <c r="C565" s="197"/>
      <c r="D565" s="257"/>
      <c r="E565" s="247">
        <f t="shared" si="9"/>
        <v>0</v>
      </c>
      <c r="F565" s="241" t="s">
        <v>2462</v>
      </c>
      <c r="G565" s="248" t="s">
        <v>1853</v>
      </c>
      <c r="H565" s="241" t="s">
        <v>1099</v>
      </c>
    </row>
    <row r="566" spans="1:17" s="2" customFormat="1" x14ac:dyDescent="0.25">
      <c r="A566" s="239" t="s">
        <v>4837</v>
      </c>
      <c r="B566" s="240" t="s">
        <v>2463</v>
      </c>
      <c r="C566" s="197"/>
      <c r="D566" s="257"/>
      <c r="E566" s="247">
        <f t="shared" si="9"/>
        <v>0</v>
      </c>
      <c r="F566" s="241" t="s">
        <v>2464</v>
      </c>
      <c r="G566" s="248" t="s">
        <v>1853</v>
      </c>
      <c r="H566" s="241" t="s">
        <v>1099</v>
      </c>
    </row>
    <row r="567" spans="1:17" s="2" customFormat="1" x14ac:dyDescent="0.25">
      <c r="A567" s="239" t="s">
        <v>4838</v>
      </c>
      <c r="B567" s="240" t="s">
        <v>2465</v>
      </c>
      <c r="C567" s="197"/>
      <c r="D567" s="257"/>
      <c r="E567" s="247">
        <f t="shared" si="9"/>
        <v>0</v>
      </c>
      <c r="F567" s="241" t="s">
        <v>2466</v>
      </c>
      <c r="G567" s="248" t="s">
        <v>1853</v>
      </c>
      <c r="H567" s="241" t="s">
        <v>1099</v>
      </c>
      <c r="J567" s="3"/>
      <c r="K567" s="4"/>
      <c r="L567" s="5"/>
      <c r="M567" s="5"/>
      <c r="N567" s="68"/>
      <c r="O567" s="3"/>
      <c r="P567" s="6"/>
      <c r="Q567" s="3"/>
    </row>
    <row r="568" spans="1:17" s="2" customFormat="1" ht="26.4" x14ac:dyDescent="0.25">
      <c r="A568" s="239" t="s">
        <v>4839</v>
      </c>
      <c r="B568" s="240" t="s">
        <v>2467</v>
      </c>
      <c r="C568" s="197"/>
      <c r="D568" s="257"/>
      <c r="E568" s="247">
        <f t="shared" si="9"/>
        <v>0</v>
      </c>
      <c r="F568" s="241" t="s">
        <v>2468</v>
      </c>
      <c r="G568" s="248" t="s">
        <v>1853</v>
      </c>
      <c r="H568" s="241" t="s">
        <v>1099</v>
      </c>
    </row>
    <row r="569" spans="1:17" s="2" customFormat="1" x14ac:dyDescent="0.25">
      <c r="A569" s="239" t="s">
        <v>4840</v>
      </c>
      <c r="B569" s="240" t="s">
        <v>2469</v>
      </c>
      <c r="C569" s="197"/>
      <c r="D569" s="257"/>
      <c r="E569" s="247">
        <f t="shared" si="9"/>
        <v>0</v>
      </c>
      <c r="F569" s="241" t="s">
        <v>2470</v>
      </c>
      <c r="G569" s="248" t="s">
        <v>1980</v>
      </c>
      <c r="H569" s="241" t="s">
        <v>1138</v>
      </c>
    </row>
    <row r="570" spans="1:17" s="2" customFormat="1" x14ac:dyDescent="0.25">
      <c r="A570" s="239" t="s">
        <v>4841</v>
      </c>
      <c r="B570" s="240" t="s">
        <v>2471</v>
      </c>
      <c r="C570" s="197"/>
      <c r="D570" s="257"/>
      <c r="E570" s="247">
        <f t="shared" si="9"/>
        <v>0</v>
      </c>
      <c r="F570" s="241" t="s">
        <v>2472</v>
      </c>
      <c r="G570" s="248" t="s">
        <v>2003</v>
      </c>
      <c r="H570" s="241" t="s">
        <v>1056</v>
      </c>
    </row>
    <row r="571" spans="1:17" s="2" customFormat="1" x14ac:dyDescent="0.25">
      <c r="A571" s="239" t="s">
        <v>4842</v>
      </c>
      <c r="B571" s="240" t="s">
        <v>2473</v>
      </c>
      <c r="C571" s="197"/>
      <c r="D571" s="257"/>
      <c r="E571" s="247">
        <f t="shared" si="9"/>
        <v>0</v>
      </c>
      <c r="F571" s="241" t="s">
        <v>2474</v>
      </c>
      <c r="G571" s="248" t="s">
        <v>2006</v>
      </c>
      <c r="H571" s="241" t="s">
        <v>1059</v>
      </c>
    </row>
    <row r="572" spans="1:17" s="2" customFormat="1" x14ac:dyDescent="0.25">
      <c r="A572" s="239" t="s">
        <v>4843</v>
      </c>
      <c r="B572" s="240" t="s">
        <v>2475</v>
      </c>
      <c r="C572" s="197"/>
      <c r="D572" s="257"/>
      <c r="E572" s="247">
        <f t="shared" si="9"/>
        <v>0</v>
      </c>
      <c r="F572" s="241" t="s">
        <v>2476</v>
      </c>
      <c r="G572" s="248" t="s">
        <v>1980</v>
      </c>
      <c r="H572" s="241" t="s">
        <v>1138</v>
      </c>
    </row>
    <row r="573" spans="1:17" s="2" customFormat="1" x14ac:dyDescent="0.25">
      <c r="A573" s="239" t="s">
        <v>4844</v>
      </c>
      <c r="B573" s="240" t="s">
        <v>2477</v>
      </c>
      <c r="C573" s="197"/>
      <c r="D573" s="257"/>
      <c r="E573" s="247">
        <f t="shared" si="9"/>
        <v>0</v>
      </c>
      <c r="F573" s="241" t="s">
        <v>2478</v>
      </c>
      <c r="G573" s="248" t="s">
        <v>1980</v>
      </c>
      <c r="H573" s="241" t="s">
        <v>1138</v>
      </c>
    </row>
    <row r="574" spans="1:17" s="2" customFormat="1" x14ac:dyDescent="0.25">
      <c r="A574" s="239" t="s">
        <v>4845</v>
      </c>
      <c r="B574" s="240" t="s">
        <v>2479</v>
      </c>
      <c r="C574" s="197"/>
      <c r="D574" s="257"/>
      <c r="E574" s="247">
        <f t="shared" si="9"/>
        <v>0</v>
      </c>
      <c r="F574" s="241" t="s">
        <v>2480</v>
      </c>
      <c r="G574" s="248" t="s">
        <v>1980</v>
      </c>
      <c r="H574" s="241" t="s">
        <v>1138</v>
      </c>
    </row>
    <row r="575" spans="1:17" s="2" customFormat="1" x14ac:dyDescent="0.25">
      <c r="A575" s="239" t="s">
        <v>4846</v>
      </c>
      <c r="B575" s="240" t="s">
        <v>2481</v>
      </c>
      <c r="C575" s="197"/>
      <c r="D575" s="257"/>
      <c r="E575" s="247">
        <f t="shared" si="9"/>
        <v>0</v>
      </c>
      <c r="F575" s="241" t="s">
        <v>2482</v>
      </c>
      <c r="G575" s="248" t="s">
        <v>1980</v>
      </c>
      <c r="H575" s="241" t="s">
        <v>1138</v>
      </c>
    </row>
    <row r="576" spans="1:17" s="2" customFormat="1" x14ac:dyDescent="0.25">
      <c r="A576" s="239" t="s">
        <v>4847</v>
      </c>
      <c r="B576" s="240" t="s">
        <v>2483</v>
      </c>
      <c r="C576" s="197"/>
      <c r="D576" s="257"/>
      <c r="E576" s="247">
        <f t="shared" si="9"/>
        <v>0</v>
      </c>
      <c r="F576" s="241" t="s">
        <v>2484</v>
      </c>
      <c r="G576" s="248" t="s">
        <v>1853</v>
      </c>
      <c r="H576" s="241" t="s">
        <v>1099</v>
      </c>
    </row>
    <row r="577" spans="1:8" s="2" customFormat="1" ht="26.4" x14ac:dyDescent="0.25">
      <c r="A577" s="239" t="s">
        <v>4848</v>
      </c>
      <c r="B577" s="240" t="s">
        <v>2485</v>
      </c>
      <c r="C577" s="197"/>
      <c r="D577" s="257"/>
      <c r="E577" s="247">
        <f t="shared" si="9"/>
        <v>0</v>
      </c>
      <c r="F577" s="241" t="s">
        <v>2486</v>
      </c>
      <c r="G577" s="248" t="s">
        <v>1853</v>
      </c>
      <c r="H577" s="241" t="s">
        <v>1099</v>
      </c>
    </row>
    <row r="578" spans="1:8" s="2" customFormat="1" ht="26.4" x14ac:dyDescent="0.25">
      <c r="A578" s="239" t="s">
        <v>4849</v>
      </c>
      <c r="B578" s="240" t="s">
        <v>2487</v>
      </c>
      <c r="C578" s="197"/>
      <c r="D578" s="257"/>
      <c r="E578" s="247">
        <f t="shared" si="9"/>
        <v>0</v>
      </c>
      <c r="F578" s="241" t="s">
        <v>2488</v>
      </c>
      <c r="G578" s="248" t="s">
        <v>1853</v>
      </c>
      <c r="H578" s="241" t="s">
        <v>1099</v>
      </c>
    </row>
    <row r="579" spans="1:8" s="2" customFormat="1" x14ac:dyDescent="0.25">
      <c r="A579" s="239" t="s">
        <v>4850</v>
      </c>
      <c r="B579" s="240" t="s">
        <v>2489</v>
      </c>
      <c r="C579" s="197"/>
      <c r="D579" s="257"/>
      <c r="E579" s="247">
        <f t="shared" si="9"/>
        <v>0</v>
      </c>
      <c r="F579" s="241" t="s">
        <v>2490</v>
      </c>
      <c r="G579" s="248" t="s">
        <v>1853</v>
      </c>
      <c r="H579" s="241" t="s">
        <v>1099</v>
      </c>
    </row>
    <row r="580" spans="1:8" s="2" customFormat="1" ht="26.4" x14ac:dyDescent="0.25">
      <c r="A580" s="239" t="s">
        <v>4851</v>
      </c>
      <c r="B580" s="240" t="s">
        <v>2491</v>
      </c>
      <c r="C580" s="197"/>
      <c r="D580" s="257"/>
      <c r="E580" s="247">
        <f t="shared" si="9"/>
        <v>0</v>
      </c>
      <c r="F580" s="241" t="s">
        <v>2492</v>
      </c>
      <c r="G580" s="248" t="s">
        <v>1853</v>
      </c>
      <c r="H580" s="241" t="s">
        <v>1099</v>
      </c>
    </row>
    <row r="581" spans="1:8" s="2" customFormat="1" x14ac:dyDescent="0.25">
      <c r="A581" s="239" t="s">
        <v>4852</v>
      </c>
      <c r="B581" s="240" t="s">
        <v>2493</v>
      </c>
      <c r="C581" s="197"/>
      <c r="D581" s="257"/>
      <c r="E581" s="247">
        <f t="shared" si="9"/>
        <v>0</v>
      </c>
      <c r="F581" s="241" t="s">
        <v>2494</v>
      </c>
      <c r="G581" s="248" t="s">
        <v>1853</v>
      </c>
      <c r="H581" s="241" t="s">
        <v>1099</v>
      </c>
    </row>
    <row r="582" spans="1:8" s="2" customFormat="1" x14ac:dyDescent="0.25">
      <c r="A582" s="239" t="s">
        <v>4853</v>
      </c>
      <c r="B582" s="240" t="s">
        <v>2495</v>
      </c>
      <c r="C582" s="197"/>
      <c r="D582" s="257"/>
      <c r="E582" s="247">
        <f t="shared" si="9"/>
        <v>0</v>
      </c>
      <c r="F582" s="241" t="s">
        <v>2496</v>
      </c>
      <c r="G582" s="248" t="s">
        <v>1853</v>
      </c>
      <c r="H582" s="241" t="s">
        <v>1099</v>
      </c>
    </row>
    <row r="583" spans="1:8" s="2" customFormat="1" ht="26.4" x14ac:dyDescent="0.25">
      <c r="A583" s="239" t="s">
        <v>4854</v>
      </c>
      <c r="B583" s="240" t="s">
        <v>2497</v>
      </c>
      <c r="C583" s="197"/>
      <c r="D583" s="257"/>
      <c r="E583" s="247">
        <f t="shared" si="9"/>
        <v>0</v>
      </c>
      <c r="F583" s="241" t="s">
        <v>2498</v>
      </c>
      <c r="G583" s="248" t="s">
        <v>1853</v>
      </c>
      <c r="H583" s="241" t="s">
        <v>1099</v>
      </c>
    </row>
    <row r="584" spans="1:8" s="2" customFormat="1" ht="26.4" x14ac:dyDescent="0.25">
      <c r="A584" s="239" t="s">
        <v>4855</v>
      </c>
      <c r="B584" s="240" t="s">
        <v>2499</v>
      </c>
      <c r="C584" s="197"/>
      <c r="D584" s="257"/>
      <c r="E584" s="247">
        <f t="shared" si="9"/>
        <v>0</v>
      </c>
      <c r="F584" s="241" t="s">
        <v>2500</v>
      </c>
      <c r="G584" s="248" t="s">
        <v>1853</v>
      </c>
      <c r="H584" s="241" t="s">
        <v>1099</v>
      </c>
    </row>
    <row r="585" spans="1:8" s="2" customFormat="1" ht="26.4" x14ac:dyDescent="0.25">
      <c r="A585" s="239" t="s">
        <v>4856</v>
      </c>
      <c r="B585" s="240" t="s">
        <v>2501</v>
      </c>
      <c r="C585" s="197"/>
      <c r="D585" s="257"/>
      <c r="E585" s="247">
        <f t="shared" si="9"/>
        <v>0</v>
      </c>
      <c r="F585" s="241" t="s">
        <v>2502</v>
      </c>
      <c r="G585" s="248" t="s">
        <v>1853</v>
      </c>
      <c r="H585" s="241" t="s">
        <v>1099</v>
      </c>
    </row>
    <row r="586" spans="1:8" s="2" customFormat="1" ht="26.4" x14ac:dyDescent="0.25">
      <c r="A586" s="239" t="s">
        <v>4857</v>
      </c>
      <c r="B586" s="240" t="s">
        <v>2503</v>
      </c>
      <c r="C586" s="197"/>
      <c r="D586" s="257"/>
      <c r="E586" s="247">
        <f t="shared" si="9"/>
        <v>0</v>
      </c>
      <c r="F586" s="241" t="s">
        <v>2504</v>
      </c>
      <c r="G586" s="248" t="s">
        <v>1853</v>
      </c>
      <c r="H586" s="241" t="s">
        <v>1099</v>
      </c>
    </row>
    <row r="587" spans="1:8" s="2" customFormat="1" ht="26.4" x14ac:dyDescent="0.25">
      <c r="A587" s="239" t="s">
        <v>4858</v>
      </c>
      <c r="B587" s="240" t="s">
        <v>2505</v>
      </c>
      <c r="C587" s="197"/>
      <c r="D587" s="257"/>
      <c r="E587" s="247">
        <f t="shared" si="9"/>
        <v>0</v>
      </c>
      <c r="F587" s="241" t="s">
        <v>2506</v>
      </c>
      <c r="G587" s="248" t="s">
        <v>1853</v>
      </c>
      <c r="H587" s="241" t="s">
        <v>1099</v>
      </c>
    </row>
    <row r="588" spans="1:8" s="2" customFormat="1" ht="26.4" x14ac:dyDescent="0.25">
      <c r="A588" s="239" t="s">
        <v>4859</v>
      </c>
      <c r="B588" s="240" t="s">
        <v>2507</v>
      </c>
      <c r="C588" s="197"/>
      <c r="D588" s="257"/>
      <c r="E588" s="247">
        <f t="shared" si="9"/>
        <v>0</v>
      </c>
      <c r="F588" s="241" t="s">
        <v>2508</v>
      </c>
      <c r="G588" s="248" t="s">
        <v>1853</v>
      </c>
      <c r="H588" s="241" t="s">
        <v>1099</v>
      </c>
    </row>
    <row r="589" spans="1:8" s="2" customFormat="1" ht="26.4" x14ac:dyDescent="0.25">
      <c r="A589" s="239" t="s">
        <v>4860</v>
      </c>
      <c r="B589" s="240" t="s">
        <v>2509</v>
      </c>
      <c r="C589" s="197"/>
      <c r="D589" s="257"/>
      <c r="E589" s="247">
        <f t="shared" si="9"/>
        <v>0</v>
      </c>
      <c r="F589" s="241" t="s">
        <v>2510</v>
      </c>
      <c r="G589" s="248" t="s">
        <v>1853</v>
      </c>
      <c r="H589" s="241" t="s">
        <v>1099</v>
      </c>
    </row>
    <row r="590" spans="1:8" s="2" customFormat="1" x14ac:dyDescent="0.25">
      <c r="A590" s="239" t="s">
        <v>4861</v>
      </c>
      <c r="B590" s="240" t="s">
        <v>2511</v>
      </c>
      <c r="C590" s="197"/>
      <c r="D590" s="257"/>
      <c r="E590" s="247">
        <f t="shared" si="9"/>
        <v>0</v>
      </c>
      <c r="F590" s="241" t="s">
        <v>2512</v>
      </c>
      <c r="G590" s="248" t="s">
        <v>1853</v>
      </c>
      <c r="H590" s="241" t="s">
        <v>1099</v>
      </c>
    </row>
    <row r="591" spans="1:8" s="2" customFormat="1" x14ac:dyDescent="0.25">
      <c r="A591" s="239" t="s">
        <v>4862</v>
      </c>
      <c r="B591" s="240" t="s">
        <v>2513</v>
      </c>
      <c r="C591" s="197"/>
      <c r="D591" s="257"/>
      <c r="E591" s="247">
        <f t="shared" si="9"/>
        <v>0</v>
      </c>
      <c r="F591" s="241" t="s">
        <v>2514</v>
      </c>
      <c r="G591" s="248" t="s">
        <v>1853</v>
      </c>
      <c r="H591" s="241" t="s">
        <v>1099</v>
      </c>
    </row>
    <row r="592" spans="1:8" s="2" customFormat="1" ht="26.4" x14ac:dyDescent="0.25">
      <c r="A592" s="239" t="s">
        <v>4863</v>
      </c>
      <c r="B592" s="240" t="s">
        <v>2515</v>
      </c>
      <c r="C592" s="197"/>
      <c r="D592" s="257"/>
      <c r="E592" s="247">
        <f t="shared" si="9"/>
        <v>0</v>
      </c>
      <c r="F592" s="241" t="s">
        <v>2516</v>
      </c>
      <c r="G592" s="248" t="s">
        <v>1853</v>
      </c>
      <c r="H592" s="241" t="s">
        <v>1099</v>
      </c>
    </row>
    <row r="593" spans="1:8" s="2" customFormat="1" x14ac:dyDescent="0.25">
      <c r="A593" s="239" t="s">
        <v>4864</v>
      </c>
      <c r="B593" s="240" t="s">
        <v>2517</v>
      </c>
      <c r="C593" s="197"/>
      <c r="D593" s="257"/>
      <c r="E593" s="247">
        <f t="shared" si="9"/>
        <v>0</v>
      </c>
      <c r="F593" s="241" t="s">
        <v>2518</v>
      </c>
      <c r="G593" s="248" t="s">
        <v>1853</v>
      </c>
      <c r="H593" s="241" t="s">
        <v>1099</v>
      </c>
    </row>
    <row r="594" spans="1:8" s="2" customFormat="1" ht="26.4" x14ac:dyDescent="0.25">
      <c r="A594" s="239" t="s">
        <v>4865</v>
      </c>
      <c r="B594" s="240" t="s">
        <v>2519</v>
      </c>
      <c r="C594" s="197"/>
      <c r="D594" s="257"/>
      <c r="E594" s="247">
        <f t="shared" si="9"/>
        <v>0</v>
      </c>
      <c r="F594" s="241" t="s">
        <v>2520</v>
      </c>
      <c r="G594" s="248" t="s">
        <v>1853</v>
      </c>
      <c r="H594" s="241" t="s">
        <v>1099</v>
      </c>
    </row>
    <row r="595" spans="1:8" s="2" customFormat="1" ht="26.4" x14ac:dyDescent="0.25">
      <c r="A595" s="239" t="s">
        <v>4866</v>
      </c>
      <c r="B595" s="240" t="s">
        <v>2521</v>
      </c>
      <c r="C595" s="197"/>
      <c r="D595" s="257"/>
      <c r="E595" s="247">
        <f t="shared" si="9"/>
        <v>0</v>
      </c>
      <c r="F595" s="241" t="s">
        <v>2522</v>
      </c>
      <c r="G595" s="248" t="s">
        <v>1853</v>
      </c>
      <c r="H595" s="241" t="s">
        <v>1099</v>
      </c>
    </row>
    <row r="596" spans="1:8" s="2" customFormat="1" x14ac:dyDescent="0.25">
      <c r="A596" s="239" t="s">
        <v>4867</v>
      </c>
      <c r="B596" s="240" t="s">
        <v>2523</v>
      </c>
      <c r="C596" s="197"/>
      <c r="D596" s="257"/>
      <c r="E596" s="247">
        <f t="shared" si="9"/>
        <v>0</v>
      </c>
      <c r="F596" s="241" t="s">
        <v>2524</v>
      </c>
      <c r="G596" s="248" t="s">
        <v>1853</v>
      </c>
      <c r="H596" s="241" t="s">
        <v>1099</v>
      </c>
    </row>
    <row r="597" spans="1:8" s="2" customFormat="1" ht="26.4" x14ac:dyDescent="0.25">
      <c r="A597" s="239" t="s">
        <v>4868</v>
      </c>
      <c r="B597" s="240" t="s">
        <v>2525</v>
      </c>
      <c r="C597" s="197"/>
      <c r="D597" s="257"/>
      <c r="E597" s="247">
        <f t="shared" si="9"/>
        <v>0</v>
      </c>
      <c r="F597" s="241" t="s">
        <v>2526</v>
      </c>
      <c r="G597" s="248" t="s">
        <v>1853</v>
      </c>
      <c r="H597" s="241" t="s">
        <v>1099</v>
      </c>
    </row>
    <row r="598" spans="1:8" s="2" customFormat="1" x14ac:dyDescent="0.25">
      <c r="A598" s="239" t="s">
        <v>4869</v>
      </c>
      <c r="B598" s="240" t="s">
        <v>2527</v>
      </c>
      <c r="C598" s="197"/>
      <c r="D598" s="257"/>
      <c r="E598" s="247">
        <f t="shared" si="9"/>
        <v>0</v>
      </c>
      <c r="F598" s="241" t="s">
        <v>2528</v>
      </c>
      <c r="G598" s="248" t="s">
        <v>1853</v>
      </c>
      <c r="H598" s="241" t="s">
        <v>1099</v>
      </c>
    </row>
    <row r="599" spans="1:8" s="2" customFormat="1" ht="26.4" x14ac:dyDescent="0.25">
      <c r="A599" s="239" t="s">
        <v>4870</v>
      </c>
      <c r="B599" s="240" t="s">
        <v>2529</v>
      </c>
      <c r="C599" s="197"/>
      <c r="D599" s="257"/>
      <c r="E599" s="247">
        <f t="shared" si="9"/>
        <v>0</v>
      </c>
      <c r="F599" s="241" t="s">
        <v>2530</v>
      </c>
      <c r="G599" s="248" t="s">
        <v>1853</v>
      </c>
      <c r="H599" s="241" t="s">
        <v>1099</v>
      </c>
    </row>
    <row r="600" spans="1:8" s="2" customFormat="1" ht="26.4" x14ac:dyDescent="0.25">
      <c r="A600" s="239" t="s">
        <v>4871</v>
      </c>
      <c r="B600" s="240" t="s">
        <v>2531</v>
      </c>
      <c r="C600" s="197"/>
      <c r="D600" s="257"/>
      <c r="E600" s="247">
        <f t="shared" si="9"/>
        <v>0</v>
      </c>
      <c r="F600" s="241" t="s">
        <v>2532</v>
      </c>
      <c r="G600" s="248" t="s">
        <v>1853</v>
      </c>
      <c r="H600" s="241" t="s">
        <v>1099</v>
      </c>
    </row>
    <row r="601" spans="1:8" s="2" customFormat="1" x14ac:dyDescent="0.25">
      <c r="A601" s="239" t="s">
        <v>4872</v>
      </c>
      <c r="B601" s="240" t="s">
        <v>2533</v>
      </c>
      <c r="C601" s="197"/>
      <c r="D601" s="257"/>
      <c r="E601" s="247">
        <f t="shared" si="9"/>
        <v>0</v>
      </c>
      <c r="F601" s="241" t="s">
        <v>2534</v>
      </c>
      <c r="G601" s="248" t="s">
        <v>1853</v>
      </c>
      <c r="H601" s="241" t="s">
        <v>1099</v>
      </c>
    </row>
    <row r="602" spans="1:8" s="2" customFormat="1" ht="26.4" x14ac:dyDescent="0.25">
      <c r="A602" s="239" t="s">
        <v>4873</v>
      </c>
      <c r="B602" s="240" t="s">
        <v>2535</v>
      </c>
      <c r="C602" s="197"/>
      <c r="D602" s="257"/>
      <c r="E602" s="247">
        <f t="shared" si="9"/>
        <v>0</v>
      </c>
      <c r="F602" s="241" t="s">
        <v>2536</v>
      </c>
      <c r="G602" s="248" t="s">
        <v>1853</v>
      </c>
      <c r="H602" s="241" t="s">
        <v>1099</v>
      </c>
    </row>
    <row r="603" spans="1:8" s="2" customFormat="1" ht="26.4" x14ac:dyDescent="0.25">
      <c r="A603" s="239" t="s">
        <v>4874</v>
      </c>
      <c r="B603" s="240" t="s">
        <v>2537</v>
      </c>
      <c r="C603" s="197"/>
      <c r="D603" s="257"/>
      <c r="E603" s="247">
        <f t="shared" si="9"/>
        <v>0</v>
      </c>
      <c r="F603" s="241" t="s">
        <v>2538</v>
      </c>
      <c r="G603" s="248" t="s">
        <v>1853</v>
      </c>
      <c r="H603" s="241" t="s">
        <v>1099</v>
      </c>
    </row>
    <row r="604" spans="1:8" s="2" customFormat="1" ht="26.4" x14ac:dyDescent="0.25">
      <c r="A604" s="239" t="s">
        <v>4875</v>
      </c>
      <c r="B604" s="240" t="s">
        <v>2539</v>
      </c>
      <c r="C604" s="197"/>
      <c r="D604" s="257"/>
      <c r="E604" s="247">
        <f t="shared" si="9"/>
        <v>0</v>
      </c>
      <c r="F604" s="241" t="s">
        <v>2540</v>
      </c>
      <c r="G604" s="248" t="s">
        <v>1853</v>
      </c>
      <c r="H604" s="241" t="s">
        <v>1099</v>
      </c>
    </row>
    <row r="605" spans="1:8" s="2" customFormat="1" ht="26.4" x14ac:dyDescent="0.25">
      <c r="A605" s="239" t="s">
        <v>4876</v>
      </c>
      <c r="B605" s="240" t="s">
        <v>2541</v>
      </c>
      <c r="C605" s="197"/>
      <c r="D605" s="257"/>
      <c r="E605" s="247">
        <f t="shared" si="9"/>
        <v>0</v>
      </c>
      <c r="F605" s="241" t="s">
        <v>2542</v>
      </c>
      <c r="G605" s="248" t="s">
        <v>1853</v>
      </c>
      <c r="H605" s="241" t="s">
        <v>1099</v>
      </c>
    </row>
    <row r="606" spans="1:8" s="2" customFormat="1" ht="26.4" x14ac:dyDescent="0.25">
      <c r="A606" s="239" t="s">
        <v>4877</v>
      </c>
      <c r="B606" s="240" t="s">
        <v>2543</v>
      </c>
      <c r="C606" s="197"/>
      <c r="D606" s="257"/>
      <c r="E606" s="247">
        <f t="shared" si="9"/>
        <v>0</v>
      </c>
      <c r="F606" s="241" t="s">
        <v>2544</v>
      </c>
      <c r="G606" s="248" t="s">
        <v>1853</v>
      </c>
      <c r="H606" s="241" t="s">
        <v>1099</v>
      </c>
    </row>
    <row r="607" spans="1:8" s="2" customFormat="1" ht="26.4" x14ac:dyDescent="0.25">
      <c r="A607" s="239" t="s">
        <v>4878</v>
      </c>
      <c r="B607" s="240" t="s">
        <v>2545</v>
      </c>
      <c r="C607" s="197"/>
      <c r="D607" s="257"/>
      <c r="E607" s="247">
        <f t="shared" si="9"/>
        <v>0</v>
      </c>
      <c r="F607" s="241" t="s">
        <v>2546</v>
      </c>
      <c r="G607" s="248" t="s">
        <v>1853</v>
      </c>
      <c r="H607" s="241" t="s">
        <v>1099</v>
      </c>
    </row>
    <row r="608" spans="1:8" s="2" customFormat="1" ht="26.4" x14ac:dyDescent="0.25">
      <c r="A608" s="239" t="s">
        <v>4879</v>
      </c>
      <c r="B608" s="240" t="s">
        <v>2547</v>
      </c>
      <c r="C608" s="197"/>
      <c r="D608" s="257"/>
      <c r="E608" s="247">
        <f t="shared" ref="E608:E671" si="10">+C608+D608</f>
        <v>0</v>
      </c>
      <c r="F608" s="241" t="s">
        <v>2548</v>
      </c>
      <c r="G608" s="248" t="s">
        <v>1853</v>
      </c>
      <c r="H608" s="241" t="s">
        <v>1099</v>
      </c>
    </row>
    <row r="609" spans="1:8" s="2" customFormat="1" x14ac:dyDescent="0.25">
      <c r="A609" s="239" t="s">
        <v>4880</v>
      </c>
      <c r="B609" s="240" t="s">
        <v>2549</v>
      </c>
      <c r="C609" s="197"/>
      <c r="D609" s="257"/>
      <c r="E609" s="247">
        <f t="shared" si="10"/>
        <v>0</v>
      </c>
      <c r="F609" s="241" t="s">
        <v>2550</v>
      </c>
      <c r="G609" s="248" t="s">
        <v>1853</v>
      </c>
      <c r="H609" s="241" t="s">
        <v>1099</v>
      </c>
    </row>
    <row r="610" spans="1:8" s="2" customFormat="1" x14ac:dyDescent="0.25">
      <c r="A610" s="239" t="s">
        <v>4881</v>
      </c>
      <c r="B610" s="240" t="s">
        <v>2551</v>
      </c>
      <c r="C610" s="197"/>
      <c r="D610" s="257"/>
      <c r="E610" s="247">
        <f t="shared" si="10"/>
        <v>0</v>
      </c>
      <c r="F610" s="241" t="s">
        <v>2552</v>
      </c>
      <c r="G610" s="248" t="s">
        <v>1853</v>
      </c>
      <c r="H610" s="241" t="s">
        <v>1099</v>
      </c>
    </row>
    <row r="611" spans="1:8" s="2" customFormat="1" ht="26.4" x14ac:dyDescent="0.25">
      <c r="A611" s="239" t="s">
        <v>4882</v>
      </c>
      <c r="B611" s="240" t="s">
        <v>2553</v>
      </c>
      <c r="C611" s="197"/>
      <c r="D611" s="257"/>
      <c r="E611" s="247">
        <f t="shared" si="10"/>
        <v>0</v>
      </c>
      <c r="F611" s="241" t="s">
        <v>2554</v>
      </c>
      <c r="G611" s="248" t="s">
        <v>1853</v>
      </c>
      <c r="H611" s="241" t="s">
        <v>1099</v>
      </c>
    </row>
    <row r="612" spans="1:8" s="2" customFormat="1" ht="26.4" x14ac:dyDescent="0.25">
      <c r="A612" s="239" t="s">
        <v>4883</v>
      </c>
      <c r="B612" s="240" t="s">
        <v>2555</v>
      </c>
      <c r="C612" s="197"/>
      <c r="D612" s="257"/>
      <c r="E612" s="247">
        <f t="shared" si="10"/>
        <v>0</v>
      </c>
      <c r="F612" s="241" t="s">
        <v>2556</v>
      </c>
      <c r="G612" s="248" t="s">
        <v>1853</v>
      </c>
      <c r="H612" s="241" t="s">
        <v>1099</v>
      </c>
    </row>
    <row r="613" spans="1:8" s="2" customFormat="1" x14ac:dyDescent="0.25">
      <c r="A613" s="239" t="s">
        <v>4884</v>
      </c>
      <c r="B613" s="240" t="s">
        <v>2557</v>
      </c>
      <c r="C613" s="197"/>
      <c r="D613" s="257"/>
      <c r="E613" s="247">
        <f t="shared" si="10"/>
        <v>0</v>
      </c>
      <c r="F613" s="241" t="s">
        <v>2558</v>
      </c>
      <c r="G613" s="248" t="s">
        <v>1980</v>
      </c>
      <c r="H613" s="241" t="s">
        <v>1138</v>
      </c>
    </row>
    <row r="614" spans="1:8" s="2" customFormat="1" ht="26.4" x14ac:dyDescent="0.25">
      <c r="A614" s="239" t="s">
        <v>4885</v>
      </c>
      <c r="B614" s="240" t="s">
        <v>2559</v>
      </c>
      <c r="C614" s="197"/>
      <c r="D614" s="257"/>
      <c r="E614" s="247">
        <f t="shared" si="10"/>
        <v>0</v>
      </c>
      <c r="F614" s="241" t="s">
        <v>2560</v>
      </c>
      <c r="G614" s="248" t="s">
        <v>2003</v>
      </c>
      <c r="H614" s="241" t="s">
        <v>1056</v>
      </c>
    </row>
    <row r="615" spans="1:8" s="2" customFormat="1" ht="26.4" x14ac:dyDescent="0.25">
      <c r="A615" s="239" t="s">
        <v>4886</v>
      </c>
      <c r="B615" s="240" t="s">
        <v>2561</v>
      </c>
      <c r="C615" s="197"/>
      <c r="D615" s="257"/>
      <c r="E615" s="247">
        <f t="shared" si="10"/>
        <v>0</v>
      </c>
      <c r="F615" s="241" t="s">
        <v>2562</v>
      </c>
      <c r="G615" s="248" t="s">
        <v>2006</v>
      </c>
      <c r="H615" s="241" t="s">
        <v>1059</v>
      </c>
    </row>
    <row r="616" spans="1:8" s="2" customFormat="1" x14ac:dyDescent="0.25">
      <c r="A616" s="239" t="s">
        <v>4887</v>
      </c>
      <c r="B616" s="240" t="s">
        <v>2563</v>
      </c>
      <c r="C616" s="197"/>
      <c r="D616" s="257"/>
      <c r="E616" s="247">
        <f t="shared" si="10"/>
        <v>0</v>
      </c>
      <c r="F616" s="241" t="s">
        <v>2564</v>
      </c>
      <c r="G616" s="248" t="s">
        <v>1980</v>
      </c>
      <c r="H616" s="241" t="s">
        <v>1138</v>
      </c>
    </row>
    <row r="617" spans="1:8" s="2" customFormat="1" ht="26.4" x14ac:dyDescent="0.25">
      <c r="A617" s="239" t="s">
        <v>4888</v>
      </c>
      <c r="B617" s="240" t="s">
        <v>2565</v>
      </c>
      <c r="C617" s="197"/>
      <c r="D617" s="257"/>
      <c r="E617" s="247">
        <f t="shared" si="10"/>
        <v>0</v>
      </c>
      <c r="F617" s="241" t="s">
        <v>2566</v>
      </c>
      <c r="G617" s="248" t="s">
        <v>1980</v>
      </c>
      <c r="H617" s="241" t="s">
        <v>1138</v>
      </c>
    </row>
    <row r="618" spans="1:8" s="2" customFormat="1" x14ac:dyDescent="0.25">
      <c r="A618" s="239" t="s">
        <v>4889</v>
      </c>
      <c r="B618" s="240" t="s">
        <v>2567</v>
      </c>
      <c r="C618" s="197"/>
      <c r="D618" s="257"/>
      <c r="E618" s="247">
        <f t="shared" si="10"/>
        <v>0</v>
      </c>
      <c r="F618" s="241" t="s">
        <v>2568</v>
      </c>
      <c r="G618" s="248" t="s">
        <v>1980</v>
      </c>
      <c r="H618" s="241" t="s">
        <v>1138</v>
      </c>
    </row>
    <row r="619" spans="1:8" s="2" customFormat="1" x14ac:dyDescent="0.25">
      <c r="A619" s="239" t="s">
        <v>4890</v>
      </c>
      <c r="B619" s="240" t="s">
        <v>2569</v>
      </c>
      <c r="C619" s="197"/>
      <c r="D619" s="257"/>
      <c r="E619" s="247">
        <f t="shared" si="10"/>
        <v>0</v>
      </c>
      <c r="F619" s="241" t="s">
        <v>2570</v>
      </c>
      <c r="G619" s="248" t="s">
        <v>1980</v>
      </c>
      <c r="H619" s="241" t="s">
        <v>1138</v>
      </c>
    </row>
    <row r="620" spans="1:8" s="2" customFormat="1" x14ac:dyDescent="0.25">
      <c r="A620" s="239" t="s">
        <v>4891</v>
      </c>
      <c r="B620" s="240" t="s">
        <v>2571</v>
      </c>
      <c r="C620" s="197"/>
      <c r="D620" s="257"/>
      <c r="E620" s="247">
        <f t="shared" si="10"/>
        <v>0</v>
      </c>
      <c r="F620" s="241" t="s">
        <v>2572</v>
      </c>
      <c r="G620" s="248" t="s">
        <v>1853</v>
      </c>
      <c r="H620" s="241" t="s">
        <v>1099</v>
      </c>
    </row>
    <row r="621" spans="1:8" s="2" customFormat="1" ht="26.4" x14ac:dyDescent="0.25">
      <c r="A621" s="239" t="s">
        <v>4892</v>
      </c>
      <c r="B621" s="240" t="s">
        <v>2573</v>
      </c>
      <c r="C621" s="197"/>
      <c r="D621" s="257"/>
      <c r="E621" s="247">
        <f t="shared" si="10"/>
        <v>0</v>
      </c>
      <c r="F621" s="241" t="s">
        <v>2574</v>
      </c>
      <c r="G621" s="248" t="s">
        <v>1853</v>
      </c>
      <c r="H621" s="241" t="s">
        <v>1099</v>
      </c>
    </row>
    <row r="622" spans="1:8" s="2" customFormat="1" ht="26.4" x14ac:dyDescent="0.25">
      <c r="A622" s="239" t="s">
        <v>4893</v>
      </c>
      <c r="B622" s="240" t="s">
        <v>2575</v>
      </c>
      <c r="C622" s="197"/>
      <c r="D622" s="257"/>
      <c r="E622" s="247">
        <f t="shared" si="10"/>
        <v>0</v>
      </c>
      <c r="F622" s="241" t="s">
        <v>2576</v>
      </c>
      <c r="G622" s="248" t="s">
        <v>1853</v>
      </c>
      <c r="H622" s="241" t="s">
        <v>1099</v>
      </c>
    </row>
    <row r="623" spans="1:8" s="2" customFormat="1" ht="26.4" x14ac:dyDescent="0.25">
      <c r="A623" s="239" t="s">
        <v>4894</v>
      </c>
      <c r="B623" s="240" t="s">
        <v>2577</v>
      </c>
      <c r="C623" s="197"/>
      <c r="D623" s="257"/>
      <c r="E623" s="247">
        <f t="shared" si="10"/>
        <v>0</v>
      </c>
      <c r="F623" s="241" t="s">
        <v>2578</v>
      </c>
      <c r="G623" s="248" t="s">
        <v>1853</v>
      </c>
      <c r="H623" s="241" t="s">
        <v>1099</v>
      </c>
    </row>
    <row r="624" spans="1:8" s="2" customFormat="1" ht="26.4" x14ac:dyDescent="0.25">
      <c r="A624" s="239" t="s">
        <v>4895</v>
      </c>
      <c r="B624" s="240" t="s">
        <v>2579</v>
      </c>
      <c r="C624" s="197"/>
      <c r="D624" s="257"/>
      <c r="E624" s="247">
        <f t="shared" si="10"/>
        <v>0</v>
      </c>
      <c r="F624" s="241" t="s">
        <v>2580</v>
      </c>
      <c r="G624" s="248" t="s">
        <v>1853</v>
      </c>
      <c r="H624" s="241" t="s">
        <v>1099</v>
      </c>
    </row>
    <row r="625" spans="1:8" s="2" customFormat="1" ht="26.4" x14ac:dyDescent="0.25">
      <c r="A625" s="239" t="s">
        <v>4896</v>
      </c>
      <c r="B625" s="240" t="s">
        <v>2581</v>
      </c>
      <c r="C625" s="197"/>
      <c r="D625" s="257"/>
      <c r="E625" s="247">
        <f t="shared" si="10"/>
        <v>0</v>
      </c>
      <c r="F625" s="241" t="s">
        <v>2582</v>
      </c>
      <c r="G625" s="248" t="s">
        <v>1853</v>
      </c>
      <c r="H625" s="241" t="s">
        <v>1099</v>
      </c>
    </row>
    <row r="626" spans="1:8" s="2" customFormat="1" ht="26.4" x14ac:dyDescent="0.25">
      <c r="A626" s="239" t="s">
        <v>4897</v>
      </c>
      <c r="B626" s="240" t="s">
        <v>2583</v>
      </c>
      <c r="C626" s="197"/>
      <c r="D626" s="257"/>
      <c r="E626" s="247">
        <f t="shared" si="10"/>
        <v>0</v>
      </c>
      <c r="F626" s="241" t="s">
        <v>2584</v>
      </c>
      <c r="G626" s="248" t="s">
        <v>1853</v>
      </c>
      <c r="H626" s="241" t="s">
        <v>1099</v>
      </c>
    </row>
    <row r="627" spans="1:8" s="2" customFormat="1" ht="26.4" x14ac:dyDescent="0.25">
      <c r="A627" s="239" t="s">
        <v>4898</v>
      </c>
      <c r="B627" s="240" t="s">
        <v>2585</v>
      </c>
      <c r="C627" s="197"/>
      <c r="D627" s="257"/>
      <c r="E627" s="247">
        <f t="shared" si="10"/>
        <v>0</v>
      </c>
      <c r="F627" s="241" t="s">
        <v>2586</v>
      </c>
      <c r="G627" s="248" t="s">
        <v>1853</v>
      </c>
      <c r="H627" s="241" t="s">
        <v>1099</v>
      </c>
    </row>
    <row r="628" spans="1:8" s="2" customFormat="1" ht="26.4" x14ac:dyDescent="0.25">
      <c r="A628" s="239" t="s">
        <v>4899</v>
      </c>
      <c r="B628" s="240" t="s">
        <v>2587</v>
      </c>
      <c r="C628" s="197"/>
      <c r="D628" s="257"/>
      <c r="E628" s="247">
        <f t="shared" si="10"/>
        <v>0</v>
      </c>
      <c r="F628" s="241" t="s">
        <v>2588</v>
      </c>
      <c r="G628" s="248" t="s">
        <v>1853</v>
      </c>
      <c r="H628" s="241" t="s">
        <v>1099</v>
      </c>
    </row>
    <row r="629" spans="1:8" s="2" customFormat="1" ht="26.4" x14ac:dyDescent="0.25">
      <c r="A629" s="239" t="s">
        <v>4900</v>
      </c>
      <c r="B629" s="240" t="s">
        <v>2589</v>
      </c>
      <c r="C629" s="197"/>
      <c r="D629" s="257"/>
      <c r="E629" s="247">
        <f t="shared" si="10"/>
        <v>0</v>
      </c>
      <c r="F629" s="241" t="s">
        <v>2590</v>
      </c>
      <c r="G629" s="248" t="s">
        <v>1853</v>
      </c>
      <c r="H629" s="241" t="s">
        <v>1099</v>
      </c>
    </row>
    <row r="630" spans="1:8" s="2" customFormat="1" ht="26.4" x14ac:dyDescent="0.25">
      <c r="A630" s="239" t="s">
        <v>4901</v>
      </c>
      <c r="B630" s="240" t="s">
        <v>2591</v>
      </c>
      <c r="C630" s="197"/>
      <c r="D630" s="257"/>
      <c r="E630" s="247">
        <f t="shared" si="10"/>
        <v>0</v>
      </c>
      <c r="F630" s="241" t="s">
        <v>2592</v>
      </c>
      <c r="G630" s="248" t="s">
        <v>1853</v>
      </c>
      <c r="H630" s="241" t="s">
        <v>1099</v>
      </c>
    </row>
    <row r="631" spans="1:8" s="2" customFormat="1" ht="26.4" x14ac:dyDescent="0.25">
      <c r="A631" s="239" t="s">
        <v>4902</v>
      </c>
      <c r="B631" s="240" t="s">
        <v>2593</v>
      </c>
      <c r="C631" s="197"/>
      <c r="D631" s="257"/>
      <c r="E631" s="247">
        <f t="shared" si="10"/>
        <v>0</v>
      </c>
      <c r="F631" s="241" t="s">
        <v>2594</v>
      </c>
      <c r="G631" s="248" t="s">
        <v>1853</v>
      </c>
      <c r="H631" s="241" t="s">
        <v>1099</v>
      </c>
    </row>
    <row r="632" spans="1:8" s="2" customFormat="1" ht="26.4" x14ac:dyDescent="0.25">
      <c r="A632" s="239" t="s">
        <v>4903</v>
      </c>
      <c r="B632" s="240" t="s">
        <v>2595</v>
      </c>
      <c r="C632" s="197"/>
      <c r="D632" s="257"/>
      <c r="E632" s="247">
        <f t="shared" si="10"/>
        <v>0</v>
      </c>
      <c r="F632" s="241" t="s">
        <v>2596</v>
      </c>
      <c r="G632" s="248" t="s">
        <v>1853</v>
      </c>
      <c r="H632" s="241" t="s">
        <v>1099</v>
      </c>
    </row>
    <row r="633" spans="1:8" s="2" customFormat="1" ht="26.4" x14ac:dyDescent="0.25">
      <c r="A633" s="239" t="s">
        <v>4904</v>
      </c>
      <c r="B633" s="240" t="s">
        <v>2597</v>
      </c>
      <c r="C633" s="197"/>
      <c r="D633" s="257"/>
      <c r="E633" s="247">
        <f t="shared" si="10"/>
        <v>0</v>
      </c>
      <c r="F633" s="241" t="s">
        <v>2598</v>
      </c>
      <c r="G633" s="248" t="s">
        <v>1853</v>
      </c>
      <c r="H633" s="241" t="s">
        <v>1099</v>
      </c>
    </row>
    <row r="634" spans="1:8" s="2" customFormat="1" x14ac:dyDescent="0.25">
      <c r="A634" s="239" t="s">
        <v>4905</v>
      </c>
      <c r="B634" s="240" t="s">
        <v>2599</v>
      </c>
      <c r="C634" s="197"/>
      <c r="D634" s="257"/>
      <c r="E634" s="247">
        <f t="shared" si="10"/>
        <v>0</v>
      </c>
      <c r="F634" s="241" t="s">
        <v>2600</v>
      </c>
      <c r="G634" s="248" t="s">
        <v>1853</v>
      </c>
      <c r="H634" s="241" t="s">
        <v>1099</v>
      </c>
    </row>
    <row r="635" spans="1:8" s="2" customFormat="1" x14ac:dyDescent="0.25">
      <c r="A635" s="239" t="s">
        <v>4906</v>
      </c>
      <c r="B635" s="240" t="s">
        <v>2601</v>
      </c>
      <c r="C635" s="197"/>
      <c r="D635" s="257"/>
      <c r="E635" s="247">
        <f t="shared" si="10"/>
        <v>0</v>
      </c>
      <c r="F635" s="241" t="s">
        <v>2602</v>
      </c>
      <c r="G635" s="248" t="s">
        <v>1853</v>
      </c>
      <c r="H635" s="241" t="s">
        <v>1099</v>
      </c>
    </row>
    <row r="636" spans="1:8" s="2" customFormat="1" ht="26.4" x14ac:dyDescent="0.25">
      <c r="A636" s="239" t="s">
        <v>4907</v>
      </c>
      <c r="B636" s="240" t="s">
        <v>2603</v>
      </c>
      <c r="C636" s="197"/>
      <c r="D636" s="257"/>
      <c r="E636" s="247">
        <f t="shared" si="10"/>
        <v>0</v>
      </c>
      <c r="F636" s="241" t="s">
        <v>2604</v>
      </c>
      <c r="G636" s="248" t="s">
        <v>1853</v>
      </c>
      <c r="H636" s="241" t="s">
        <v>1099</v>
      </c>
    </row>
    <row r="637" spans="1:8" s="2" customFormat="1" ht="26.4" x14ac:dyDescent="0.25">
      <c r="A637" s="239" t="s">
        <v>4908</v>
      </c>
      <c r="B637" s="240" t="s">
        <v>2605</v>
      </c>
      <c r="C637" s="197"/>
      <c r="D637" s="257"/>
      <c r="E637" s="247">
        <f t="shared" si="10"/>
        <v>0</v>
      </c>
      <c r="F637" s="241" t="s">
        <v>2606</v>
      </c>
      <c r="G637" s="248" t="s">
        <v>1853</v>
      </c>
      <c r="H637" s="241" t="s">
        <v>1099</v>
      </c>
    </row>
    <row r="638" spans="1:8" s="2" customFormat="1" ht="26.4" x14ac:dyDescent="0.25">
      <c r="A638" s="239" t="s">
        <v>4909</v>
      </c>
      <c r="B638" s="240" t="s">
        <v>2607</v>
      </c>
      <c r="C638" s="197"/>
      <c r="D638" s="257"/>
      <c r="E638" s="247">
        <f t="shared" si="10"/>
        <v>0</v>
      </c>
      <c r="F638" s="241" t="s">
        <v>2608</v>
      </c>
      <c r="G638" s="248" t="s">
        <v>1853</v>
      </c>
      <c r="H638" s="241" t="s">
        <v>1099</v>
      </c>
    </row>
    <row r="639" spans="1:8" s="2" customFormat="1" ht="26.4" x14ac:dyDescent="0.25">
      <c r="A639" s="239" t="s">
        <v>4910</v>
      </c>
      <c r="B639" s="240" t="s">
        <v>2609</v>
      </c>
      <c r="C639" s="197"/>
      <c r="D639" s="257"/>
      <c r="E639" s="247">
        <f t="shared" si="10"/>
        <v>0</v>
      </c>
      <c r="F639" s="241" t="s">
        <v>2610</v>
      </c>
      <c r="G639" s="248" t="s">
        <v>1853</v>
      </c>
      <c r="H639" s="241" t="s">
        <v>1099</v>
      </c>
    </row>
    <row r="640" spans="1:8" s="2" customFormat="1" x14ac:dyDescent="0.25">
      <c r="A640" s="239" t="s">
        <v>4911</v>
      </c>
      <c r="B640" s="240" t="s">
        <v>2611</v>
      </c>
      <c r="C640" s="197"/>
      <c r="D640" s="257"/>
      <c r="E640" s="247">
        <f t="shared" si="10"/>
        <v>0</v>
      </c>
      <c r="F640" s="241" t="s">
        <v>2612</v>
      </c>
      <c r="G640" s="248" t="s">
        <v>1853</v>
      </c>
      <c r="H640" s="241" t="s">
        <v>1099</v>
      </c>
    </row>
    <row r="641" spans="1:8" s="2" customFormat="1" ht="26.4" x14ac:dyDescent="0.25">
      <c r="A641" s="239" t="s">
        <v>4912</v>
      </c>
      <c r="B641" s="240" t="s">
        <v>2613</v>
      </c>
      <c r="C641" s="197"/>
      <c r="D641" s="257"/>
      <c r="E641" s="247">
        <f t="shared" si="10"/>
        <v>0</v>
      </c>
      <c r="F641" s="241" t="s">
        <v>2614</v>
      </c>
      <c r="G641" s="248" t="s">
        <v>1853</v>
      </c>
      <c r="H641" s="241" t="s">
        <v>1099</v>
      </c>
    </row>
    <row r="642" spans="1:8" s="2" customFormat="1" ht="26.4" x14ac:dyDescent="0.25">
      <c r="A642" s="239" t="s">
        <v>4913</v>
      </c>
      <c r="B642" s="240" t="s">
        <v>2615</v>
      </c>
      <c r="C642" s="197"/>
      <c r="D642" s="257"/>
      <c r="E642" s="247">
        <f t="shared" si="10"/>
        <v>0</v>
      </c>
      <c r="F642" s="241" t="s">
        <v>2616</v>
      </c>
      <c r="G642" s="248" t="s">
        <v>1853</v>
      </c>
      <c r="H642" s="241" t="s">
        <v>1099</v>
      </c>
    </row>
    <row r="643" spans="1:8" s="2" customFormat="1" ht="26.4" x14ac:dyDescent="0.25">
      <c r="A643" s="239" t="s">
        <v>4914</v>
      </c>
      <c r="B643" s="240" t="s">
        <v>2617</v>
      </c>
      <c r="C643" s="197"/>
      <c r="D643" s="257"/>
      <c r="E643" s="247">
        <f t="shared" si="10"/>
        <v>0</v>
      </c>
      <c r="F643" s="241" t="s">
        <v>2618</v>
      </c>
      <c r="G643" s="248" t="s">
        <v>1853</v>
      </c>
      <c r="H643" s="241" t="s">
        <v>1099</v>
      </c>
    </row>
    <row r="644" spans="1:8" s="2" customFormat="1" ht="26.4" x14ac:dyDescent="0.25">
      <c r="A644" s="239" t="s">
        <v>4915</v>
      </c>
      <c r="B644" s="240" t="s">
        <v>2619</v>
      </c>
      <c r="C644" s="197"/>
      <c r="D644" s="257"/>
      <c r="E644" s="247">
        <f t="shared" si="10"/>
        <v>0</v>
      </c>
      <c r="F644" s="241" t="s">
        <v>2620</v>
      </c>
      <c r="G644" s="248" t="s">
        <v>1853</v>
      </c>
      <c r="H644" s="241" t="s">
        <v>1099</v>
      </c>
    </row>
    <row r="645" spans="1:8" s="2" customFormat="1" x14ac:dyDescent="0.25">
      <c r="A645" s="239" t="s">
        <v>4916</v>
      </c>
      <c r="B645" s="240" t="s">
        <v>2621</v>
      </c>
      <c r="C645" s="197"/>
      <c r="D645" s="257"/>
      <c r="E645" s="247">
        <f t="shared" si="10"/>
        <v>0</v>
      </c>
      <c r="F645" s="241" t="s">
        <v>2622</v>
      </c>
      <c r="G645" s="248" t="s">
        <v>1853</v>
      </c>
      <c r="H645" s="241" t="s">
        <v>1099</v>
      </c>
    </row>
    <row r="646" spans="1:8" s="2" customFormat="1" ht="26.4" x14ac:dyDescent="0.25">
      <c r="A646" s="239" t="s">
        <v>4917</v>
      </c>
      <c r="B646" s="240" t="s">
        <v>2623</v>
      </c>
      <c r="C646" s="197"/>
      <c r="D646" s="257"/>
      <c r="E646" s="247">
        <f t="shared" si="10"/>
        <v>0</v>
      </c>
      <c r="F646" s="241" t="s">
        <v>2624</v>
      </c>
      <c r="G646" s="248" t="s">
        <v>1853</v>
      </c>
      <c r="H646" s="241" t="s">
        <v>1099</v>
      </c>
    </row>
    <row r="647" spans="1:8" s="2" customFormat="1" ht="26.4" x14ac:dyDescent="0.25">
      <c r="A647" s="239" t="s">
        <v>4918</v>
      </c>
      <c r="B647" s="240" t="s">
        <v>2625</v>
      </c>
      <c r="C647" s="197"/>
      <c r="D647" s="257"/>
      <c r="E647" s="247">
        <f t="shared" si="10"/>
        <v>0</v>
      </c>
      <c r="F647" s="241" t="s">
        <v>2626</v>
      </c>
      <c r="G647" s="248" t="s">
        <v>1853</v>
      </c>
      <c r="H647" s="241" t="s">
        <v>1099</v>
      </c>
    </row>
    <row r="648" spans="1:8" s="2" customFormat="1" ht="26.4" x14ac:dyDescent="0.25">
      <c r="A648" s="239" t="s">
        <v>4919</v>
      </c>
      <c r="B648" s="240" t="s">
        <v>2627</v>
      </c>
      <c r="C648" s="197"/>
      <c r="D648" s="257"/>
      <c r="E648" s="247">
        <f t="shared" si="10"/>
        <v>0</v>
      </c>
      <c r="F648" s="241" t="s">
        <v>2628</v>
      </c>
      <c r="G648" s="248" t="s">
        <v>1853</v>
      </c>
      <c r="H648" s="241" t="s">
        <v>1099</v>
      </c>
    </row>
    <row r="649" spans="1:8" s="2" customFormat="1" ht="26.4" x14ac:dyDescent="0.25">
      <c r="A649" s="239" t="s">
        <v>4920</v>
      </c>
      <c r="B649" s="240" t="s">
        <v>2629</v>
      </c>
      <c r="C649" s="197"/>
      <c r="D649" s="257"/>
      <c r="E649" s="247">
        <f t="shared" si="10"/>
        <v>0</v>
      </c>
      <c r="F649" s="241" t="s">
        <v>2630</v>
      </c>
      <c r="G649" s="248" t="s">
        <v>1853</v>
      </c>
      <c r="H649" s="241" t="s">
        <v>1099</v>
      </c>
    </row>
    <row r="650" spans="1:8" s="2" customFormat="1" ht="26.4" x14ac:dyDescent="0.25">
      <c r="A650" s="239" t="s">
        <v>4921</v>
      </c>
      <c r="B650" s="240" t="s">
        <v>2631</v>
      </c>
      <c r="C650" s="197"/>
      <c r="D650" s="257"/>
      <c r="E650" s="247">
        <f t="shared" si="10"/>
        <v>0</v>
      </c>
      <c r="F650" s="241" t="s">
        <v>2632</v>
      </c>
      <c r="G650" s="248" t="s">
        <v>1853</v>
      </c>
      <c r="H650" s="241" t="s">
        <v>1099</v>
      </c>
    </row>
    <row r="651" spans="1:8" s="2" customFormat="1" ht="26.4" x14ac:dyDescent="0.25">
      <c r="A651" s="239" t="s">
        <v>4922</v>
      </c>
      <c r="B651" s="240" t="s">
        <v>2633</v>
      </c>
      <c r="C651" s="197"/>
      <c r="D651" s="257"/>
      <c r="E651" s="247">
        <f t="shared" si="10"/>
        <v>0</v>
      </c>
      <c r="F651" s="241" t="s">
        <v>2634</v>
      </c>
      <c r="G651" s="248" t="s">
        <v>1853</v>
      </c>
      <c r="H651" s="241" t="s">
        <v>1099</v>
      </c>
    </row>
    <row r="652" spans="1:8" s="2" customFormat="1" ht="26.4" x14ac:dyDescent="0.25">
      <c r="A652" s="239" t="s">
        <v>4923</v>
      </c>
      <c r="B652" s="240" t="s">
        <v>2635</v>
      </c>
      <c r="C652" s="197"/>
      <c r="D652" s="257"/>
      <c r="E652" s="247">
        <f t="shared" si="10"/>
        <v>0</v>
      </c>
      <c r="F652" s="241" t="s">
        <v>2636</v>
      </c>
      <c r="G652" s="248" t="s">
        <v>1853</v>
      </c>
      <c r="H652" s="241" t="s">
        <v>1099</v>
      </c>
    </row>
    <row r="653" spans="1:8" s="2" customFormat="1" x14ac:dyDescent="0.25">
      <c r="A653" s="239" t="s">
        <v>4924</v>
      </c>
      <c r="B653" s="240" t="s">
        <v>2637</v>
      </c>
      <c r="C653" s="197"/>
      <c r="D653" s="257"/>
      <c r="E653" s="247">
        <f t="shared" si="10"/>
        <v>0</v>
      </c>
      <c r="F653" s="241" t="s">
        <v>2638</v>
      </c>
      <c r="G653" s="248" t="s">
        <v>1853</v>
      </c>
      <c r="H653" s="241" t="s">
        <v>1099</v>
      </c>
    </row>
    <row r="654" spans="1:8" s="2" customFormat="1" x14ac:dyDescent="0.25">
      <c r="A654" s="239" t="s">
        <v>4925</v>
      </c>
      <c r="B654" s="240" t="s">
        <v>2639</v>
      </c>
      <c r="C654" s="197"/>
      <c r="D654" s="257"/>
      <c r="E654" s="247">
        <f t="shared" si="10"/>
        <v>0</v>
      </c>
      <c r="F654" s="241" t="s">
        <v>2640</v>
      </c>
      <c r="G654" s="248" t="s">
        <v>1853</v>
      </c>
      <c r="H654" s="241" t="s">
        <v>1099</v>
      </c>
    </row>
    <row r="655" spans="1:8" s="2" customFormat="1" ht="26.4" x14ac:dyDescent="0.25">
      <c r="A655" s="239" t="s">
        <v>4926</v>
      </c>
      <c r="B655" s="240" t="s">
        <v>2641</v>
      </c>
      <c r="C655" s="197"/>
      <c r="D655" s="257"/>
      <c r="E655" s="247">
        <f t="shared" si="10"/>
        <v>0</v>
      </c>
      <c r="F655" s="241" t="s">
        <v>2642</v>
      </c>
      <c r="G655" s="248" t="s">
        <v>1853</v>
      </c>
      <c r="H655" s="241" t="s">
        <v>1099</v>
      </c>
    </row>
    <row r="656" spans="1:8" s="2" customFormat="1" ht="26.4" x14ac:dyDescent="0.25">
      <c r="A656" s="239" t="s">
        <v>4927</v>
      </c>
      <c r="B656" s="240" t="s">
        <v>2643</v>
      </c>
      <c r="C656" s="197"/>
      <c r="D656" s="257"/>
      <c r="E656" s="247">
        <f t="shared" si="10"/>
        <v>0</v>
      </c>
      <c r="F656" s="241" t="s">
        <v>2644</v>
      </c>
      <c r="G656" s="248" t="s">
        <v>1853</v>
      </c>
      <c r="H656" s="241" t="s">
        <v>1099</v>
      </c>
    </row>
    <row r="657" spans="1:8" s="2" customFormat="1" x14ac:dyDescent="0.25">
      <c r="A657" s="239" t="s">
        <v>4928</v>
      </c>
      <c r="B657" s="240" t="s">
        <v>2645</v>
      </c>
      <c r="C657" s="197"/>
      <c r="D657" s="257"/>
      <c r="E657" s="247">
        <f t="shared" si="10"/>
        <v>0</v>
      </c>
      <c r="F657" s="241" t="s">
        <v>2646</v>
      </c>
      <c r="G657" s="248" t="s">
        <v>1980</v>
      </c>
      <c r="H657" s="241" t="s">
        <v>1138</v>
      </c>
    </row>
    <row r="658" spans="1:8" s="2" customFormat="1" ht="26.4" x14ac:dyDescent="0.25">
      <c r="A658" s="239" t="s">
        <v>4929</v>
      </c>
      <c r="B658" s="240" t="s">
        <v>2647</v>
      </c>
      <c r="C658" s="197"/>
      <c r="D658" s="257"/>
      <c r="E658" s="247">
        <f t="shared" si="10"/>
        <v>0</v>
      </c>
      <c r="F658" s="241" t="s">
        <v>2648</v>
      </c>
      <c r="G658" s="248" t="s">
        <v>2003</v>
      </c>
      <c r="H658" s="241" t="s">
        <v>1056</v>
      </c>
    </row>
    <row r="659" spans="1:8" s="2" customFormat="1" ht="26.4" x14ac:dyDescent="0.25">
      <c r="A659" s="239" t="s">
        <v>4930</v>
      </c>
      <c r="B659" s="240" t="s">
        <v>2649</v>
      </c>
      <c r="C659" s="197"/>
      <c r="D659" s="257"/>
      <c r="E659" s="247">
        <f t="shared" si="10"/>
        <v>0</v>
      </c>
      <c r="F659" s="241" t="s">
        <v>2650</v>
      </c>
      <c r="G659" s="248" t="s">
        <v>2006</v>
      </c>
      <c r="H659" s="241" t="s">
        <v>1059</v>
      </c>
    </row>
    <row r="660" spans="1:8" s="2" customFormat="1" ht="26.4" x14ac:dyDescent="0.25">
      <c r="A660" s="239" t="s">
        <v>4931</v>
      </c>
      <c r="B660" s="240" t="s">
        <v>2651</v>
      </c>
      <c r="C660" s="197"/>
      <c r="D660" s="257"/>
      <c r="E660" s="247">
        <f t="shared" si="10"/>
        <v>0</v>
      </c>
      <c r="F660" s="241" t="s">
        <v>2652</v>
      </c>
      <c r="G660" s="248" t="s">
        <v>1980</v>
      </c>
      <c r="H660" s="241" t="s">
        <v>1138</v>
      </c>
    </row>
    <row r="661" spans="1:8" s="2" customFormat="1" ht="26.4" x14ac:dyDescent="0.25">
      <c r="A661" s="239" t="s">
        <v>4932</v>
      </c>
      <c r="B661" s="240" t="s">
        <v>2653</v>
      </c>
      <c r="C661" s="197"/>
      <c r="D661" s="257"/>
      <c r="E661" s="247">
        <f t="shared" si="10"/>
        <v>0</v>
      </c>
      <c r="F661" s="241" t="s">
        <v>2654</v>
      </c>
      <c r="G661" s="248" t="s">
        <v>1980</v>
      </c>
      <c r="H661" s="241" t="s">
        <v>1138</v>
      </c>
    </row>
    <row r="662" spans="1:8" s="2" customFormat="1" ht="26.4" x14ac:dyDescent="0.25">
      <c r="A662" s="239" t="s">
        <v>4933</v>
      </c>
      <c r="B662" s="240" t="s">
        <v>2655</v>
      </c>
      <c r="C662" s="197"/>
      <c r="D662" s="257"/>
      <c r="E662" s="247">
        <f t="shared" si="10"/>
        <v>0</v>
      </c>
      <c r="F662" s="241" t="s">
        <v>2656</v>
      </c>
      <c r="G662" s="248" t="s">
        <v>1980</v>
      </c>
      <c r="H662" s="241" t="s">
        <v>1138</v>
      </c>
    </row>
    <row r="663" spans="1:8" s="2" customFormat="1" ht="26.4" x14ac:dyDescent="0.25">
      <c r="A663" s="239" t="s">
        <v>4934</v>
      </c>
      <c r="B663" s="240" t="s">
        <v>2657</v>
      </c>
      <c r="C663" s="197"/>
      <c r="D663" s="257"/>
      <c r="E663" s="247">
        <f t="shared" si="10"/>
        <v>0</v>
      </c>
      <c r="F663" s="241" t="s">
        <v>2658</v>
      </c>
      <c r="G663" s="248" t="s">
        <v>1980</v>
      </c>
      <c r="H663" s="241" t="s">
        <v>1138</v>
      </c>
    </row>
    <row r="664" spans="1:8" s="2" customFormat="1" ht="26.4" x14ac:dyDescent="0.25">
      <c r="A664" s="239" t="s">
        <v>4935</v>
      </c>
      <c r="B664" s="240" t="s">
        <v>2659</v>
      </c>
      <c r="C664" s="197"/>
      <c r="D664" s="257"/>
      <c r="E664" s="247">
        <f t="shared" si="10"/>
        <v>0</v>
      </c>
      <c r="F664" s="241" t="s">
        <v>2660</v>
      </c>
      <c r="G664" s="248" t="s">
        <v>1853</v>
      </c>
      <c r="H664" s="241" t="s">
        <v>1099</v>
      </c>
    </row>
    <row r="665" spans="1:8" s="2" customFormat="1" ht="26.4" x14ac:dyDescent="0.25">
      <c r="A665" s="239" t="s">
        <v>4936</v>
      </c>
      <c r="B665" s="240" t="s">
        <v>2661</v>
      </c>
      <c r="C665" s="197"/>
      <c r="D665" s="257"/>
      <c r="E665" s="247">
        <f t="shared" si="10"/>
        <v>0</v>
      </c>
      <c r="F665" s="241" t="s">
        <v>2662</v>
      </c>
      <c r="G665" s="248" t="s">
        <v>1853</v>
      </c>
      <c r="H665" s="241" t="s">
        <v>1099</v>
      </c>
    </row>
    <row r="666" spans="1:8" s="2" customFormat="1" ht="26.4" x14ac:dyDescent="0.25">
      <c r="A666" s="239" t="s">
        <v>4937</v>
      </c>
      <c r="B666" s="240" t="s">
        <v>2663</v>
      </c>
      <c r="C666" s="197"/>
      <c r="D666" s="257"/>
      <c r="E666" s="247">
        <f t="shared" si="10"/>
        <v>0</v>
      </c>
      <c r="F666" s="241" t="s">
        <v>2664</v>
      </c>
      <c r="G666" s="248" t="s">
        <v>1853</v>
      </c>
      <c r="H666" s="241" t="s">
        <v>1099</v>
      </c>
    </row>
    <row r="667" spans="1:8" s="2" customFormat="1" ht="26.4" x14ac:dyDescent="0.25">
      <c r="A667" s="239" t="s">
        <v>4938</v>
      </c>
      <c r="B667" s="240" t="s">
        <v>2665</v>
      </c>
      <c r="C667" s="197"/>
      <c r="D667" s="257"/>
      <c r="E667" s="247">
        <f t="shared" si="10"/>
        <v>0</v>
      </c>
      <c r="F667" s="241" t="s">
        <v>2666</v>
      </c>
      <c r="G667" s="248" t="s">
        <v>1853</v>
      </c>
      <c r="H667" s="241" t="s">
        <v>1099</v>
      </c>
    </row>
    <row r="668" spans="1:8" s="2" customFormat="1" ht="26.4" x14ac:dyDescent="0.25">
      <c r="A668" s="239" t="s">
        <v>4939</v>
      </c>
      <c r="B668" s="240" t="s">
        <v>2667</v>
      </c>
      <c r="C668" s="197"/>
      <c r="D668" s="257"/>
      <c r="E668" s="247">
        <f t="shared" si="10"/>
        <v>0</v>
      </c>
      <c r="F668" s="241" t="s">
        <v>2668</v>
      </c>
      <c r="G668" s="248" t="s">
        <v>1853</v>
      </c>
      <c r="H668" s="241" t="s">
        <v>1099</v>
      </c>
    </row>
    <row r="669" spans="1:8" s="2" customFormat="1" ht="26.4" x14ac:dyDescent="0.25">
      <c r="A669" s="239" t="s">
        <v>4940</v>
      </c>
      <c r="B669" s="240" t="s">
        <v>2669</v>
      </c>
      <c r="C669" s="197"/>
      <c r="D669" s="257"/>
      <c r="E669" s="247">
        <f t="shared" si="10"/>
        <v>0</v>
      </c>
      <c r="F669" s="241" t="s">
        <v>2670</v>
      </c>
      <c r="G669" s="248" t="s">
        <v>1853</v>
      </c>
      <c r="H669" s="241" t="s">
        <v>1099</v>
      </c>
    </row>
    <row r="670" spans="1:8" s="2" customFormat="1" ht="26.4" x14ac:dyDescent="0.25">
      <c r="A670" s="239" t="s">
        <v>4941</v>
      </c>
      <c r="B670" s="240" t="s">
        <v>2671</v>
      </c>
      <c r="C670" s="197"/>
      <c r="D670" s="257"/>
      <c r="E670" s="247">
        <f t="shared" si="10"/>
        <v>0</v>
      </c>
      <c r="F670" s="241" t="s">
        <v>2672</v>
      </c>
      <c r="G670" s="248" t="s">
        <v>1853</v>
      </c>
      <c r="H670" s="241" t="s">
        <v>1099</v>
      </c>
    </row>
    <row r="671" spans="1:8" s="2" customFormat="1" ht="26.4" x14ac:dyDescent="0.25">
      <c r="A671" s="239" t="s">
        <v>4942</v>
      </c>
      <c r="B671" s="240" t="s">
        <v>2673</v>
      </c>
      <c r="C671" s="197"/>
      <c r="D671" s="257"/>
      <c r="E671" s="247">
        <f t="shared" si="10"/>
        <v>0</v>
      </c>
      <c r="F671" s="241" t="s">
        <v>2674</v>
      </c>
      <c r="G671" s="248" t="s">
        <v>1853</v>
      </c>
      <c r="H671" s="241" t="s">
        <v>1099</v>
      </c>
    </row>
    <row r="672" spans="1:8" s="2" customFormat="1" ht="26.4" x14ac:dyDescent="0.25">
      <c r="A672" s="239" t="s">
        <v>4943</v>
      </c>
      <c r="B672" s="240" t="s">
        <v>2675</v>
      </c>
      <c r="C672" s="197"/>
      <c r="D672" s="257"/>
      <c r="E672" s="247">
        <f t="shared" ref="E672:E735" si="11">+C672+D672</f>
        <v>0</v>
      </c>
      <c r="F672" s="241" t="s">
        <v>2676</v>
      </c>
      <c r="G672" s="248" t="s">
        <v>1853</v>
      </c>
      <c r="H672" s="241" t="s">
        <v>1099</v>
      </c>
    </row>
    <row r="673" spans="1:8" s="2" customFormat="1" ht="26.4" x14ac:dyDescent="0.25">
      <c r="A673" s="239" t="s">
        <v>4944</v>
      </c>
      <c r="B673" s="240" t="s">
        <v>2677</v>
      </c>
      <c r="C673" s="197"/>
      <c r="D673" s="257"/>
      <c r="E673" s="247">
        <f t="shared" si="11"/>
        <v>0</v>
      </c>
      <c r="F673" s="241" t="s">
        <v>2678</v>
      </c>
      <c r="G673" s="248" t="s">
        <v>1853</v>
      </c>
      <c r="H673" s="241" t="s">
        <v>1099</v>
      </c>
    </row>
    <row r="674" spans="1:8" s="2" customFormat="1" ht="26.4" x14ac:dyDescent="0.25">
      <c r="A674" s="239" t="s">
        <v>4945</v>
      </c>
      <c r="B674" s="240" t="s">
        <v>2679</v>
      </c>
      <c r="C674" s="197"/>
      <c r="D674" s="257"/>
      <c r="E674" s="247">
        <f t="shared" si="11"/>
        <v>0</v>
      </c>
      <c r="F674" s="241" t="s">
        <v>2680</v>
      </c>
      <c r="G674" s="248" t="s">
        <v>1853</v>
      </c>
      <c r="H674" s="241" t="s">
        <v>1099</v>
      </c>
    </row>
    <row r="675" spans="1:8" s="2" customFormat="1" ht="26.4" x14ac:dyDescent="0.25">
      <c r="A675" s="239" t="s">
        <v>4946</v>
      </c>
      <c r="B675" s="240" t="s">
        <v>2681</v>
      </c>
      <c r="C675" s="197"/>
      <c r="D675" s="257"/>
      <c r="E675" s="247">
        <f t="shared" si="11"/>
        <v>0</v>
      </c>
      <c r="F675" s="241" t="s">
        <v>2682</v>
      </c>
      <c r="G675" s="248" t="s">
        <v>1853</v>
      </c>
      <c r="H675" s="241" t="s">
        <v>1099</v>
      </c>
    </row>
    <row r="676" spans="1:8" s="2" customFormat="1" ht="26.4" x14ac:dyDescent="0.25">
      <c r="A676" s="239" t="s">
        <v>4947</v>
      </c>
      <c r="B676" s="240" t="s">
        <v>2683</v>
      </c>
      <c r="C676" s="197"/>
      <c r="D676" s="257"/>
      <c r="E676" s="247">
        <f t="shared" si="11"/>
        <v>0</v>
      </c>
      <c r="F676" s="241" t="s">
        <v>2684</v>
      </c>
      <c r="G676" s="248" t="s">
        <v>1853</v>
      </c>
      <c r="H676" s="241" t="s">
        <v>1099</v>
      </c>
    </row>
    <row r="677" spans="1:8" s="2" customFormat="1" ht="26.4" x14ac:dyDescent="0.25">
      <c r="A677" s="239" t="s">
        <v>4948</v>
      </c>
      <c r="B677" s="240" t="s">
        <v>2685</v>
      </c>
      <c r="C677" s="197"/>
      <c r="D677" s="257"/>
      <c r="E677" s="247">
        <f t="shared" si="11"/>
        <v>0</v>
      </c>
      <c r="F677" s="241" t="s">
        <v>2686</v>
      </c>
      <c r="G677" s="248" t="s">
        <v>1853</v>
      </c>
      <c r="H677" s="241" t="s">
        <v>1099</v>
      </c>
    </row>
    <row r="678" spans="1:8" s="2" customFormat="1" ht="26.4" x14ac:dyDescent="0.25">
      <c r="A678" s="239" t="s">
        <v>4949</v>
      </c>
      <c r="B678" s="240" t="s">
        <v>2687</v>
      </c>
      <c r="C678" s="197"/>
      <c r="D678" s="257"/>
      <c r="E678" s="247">
        <f t="shared" si="11"/>
        <v>0</v>
      </c>
      <c r="F678" s="241" t="s">
        <v>2688</v>
      </c>
      <c r="G678" s="248" t="s">
        <v>1853</v>
      </c>
      <c r="H678" s="241" t="s">
        <v>1099</v>
      </c>
    </row>
    <row r="679" spans="1:8" s="2" customFormat="1" ht="26.4" x14ac:dyDescent="0.25">
      <c r="A679" s="239" t="s">
        <v>4950</v>
      </c>
      <c r="B679" s="240" t="s">
        <v>2689</v>
      </c>
      <c r="C679" s="197"/>
      <c r="D679" s="257"/>
      <c r="E679" s="247">
        <f t="shared" si="11"/>
        <v>0</v>
      </c>
      <c r="F679" s="241" t="s">
        <v>2690</v>
      </c>
      <c r="G679" s="248" t="s">
        <v>1853</v>
      </c>
      <c r="H679" s="241" t="s">
        <v>1099</v>
      </c>
    </row>
    <row r="680" spans="1:8" s="2" customFormat="1" ht="26.4" x14ac:dyDescent="0.25">
      <c r="A680" s="239" t="s">
        <v>4951</v>
      </c>
      <c r="B680" s="240" t="s">
        <v>2691</v>
      </c>
      <c r="C680" s="197"/>
      <c r="D680" s="257"/>
      <c r="E680" s="247">
        <f t="shared" si="11"/>
        <v>0</v>
      </c>
      <c r="F680" s="241" t="s">
        <v>2692</v>
      </c>
      <c r="G680" s="248" t="s">
        <v>1853</v>
      </c>
      <c r="H680" s="241" t="s">
        <v>1099</v>
      </c>
    </row>
    <row r="681" spans="1:8" s="2" customFormat="1" ht="26.4" x14ac:dyDescent="0.25">
      <c r="A681" s="239" t="s">
        <v>4952</v>
      </c>
      <c r="B681" s="240" t="s">
        <v>2693</v>
      </c>
      <c r="C681" s="197"/>
      <c r="D681" s="257"/>
      <c r="E681" s="247">
        <f t="shared" si="11"/>
        <v>0</v>
      </c>
      <c r="F681" s="241" t="s">
        <v>2694</v>
      </c>
      <c r="G681" s="248" t="s">
        <v>1853</v>
      </c>
      <c r="H681" s="241" t="s">
        <v>1099</v>
      </c>
    </row>
    <row r="682" spans="1:8" s="2" customFormat="1" ht="26.4" x14ac:dyDescent="0.25">
      <c r="A682" s="239" t="s">
        <v>4953</v>
      </c>
      <c r="B682" s="240" t="s">
        <v>2695</v>
      </c>
      <c r="C682" s="197"/>
      <c r="D682" s="257"/>
      <c r="E682" s="247">
        <f t="shared" si="11"/>
        <v>0</v>
      </c>
      <c r="F682" s="241" t="s">
        <v>2696</v>
      </c>
      <c r="G682" s="248" t="s">
        <v>1853</v>
      </c>
      <c r="H682" s="241" t="s">
        <v>1099</v>
      </c>
    </row>
    <row r="683" spans="1:8" s="2" customFormat="1" ht="26.4" x14ac:dyDescent="0.25">
      <c r="A683" s="239" t="s">
        <v>4954</v>
      </c>
      <c r="B683" s="240" t="s">
        <v>2697</v>
      </c>
      <c r="C683" s="197"/>
      <c r="D683" s="257"/>
      <c r="E683" s="247">
        <f t="shared" si="11"/>
        <v>0</v>
      </c>
      <c r="F683" s="241" t="s">
        <v>2698</v>
      </c>
      <c r="G683" s="248" t="s">
        <v>1853</v>
      </c>
      <c r="H683" s="241" t="s">
        <v>1099</v>
      </c>
    </row>
    <row r="684" spans="1:8" s="2" customFormat="1" ht="26.4" x14ac:dyDescent="0.25">
      <c r="A684" s="239" t="s">
        <v>4955</v>
      </c>
      <c r="B684" s="240" t="s">
        <v>2699</v>
      </c>
      <c r="C684" s="197"/>
      <c r="D684" s="257"/>
      <c r="E684" s="247">
        <f t="shared" si="11"/>
        <v>0</v>
      </c>
      <c r="F684" s="241" t="s">
        <v>2700</v>
      </c>
      <c r="G684" s="248" t="s">
        <v>1853</v>
      </c>
      <c r="H684" s="241" t="s">
        <v>1099</v>
      </c>
    </row>
    <row r="685" spans="1:8" s="2" customFormat="1" ht="39.6" x14ac:dyDescent="0.25">
      <c r="A685" s="239" t="s">
        <v>4956</v>
      </c>
      <c r="B685" s="240" t="s">
        <v>2701</v>
      </c>
      <c r="C685" s="197"/>
      <c r="D685" s="257"/>
      <c r="E685" s="247">
        <f t="shared" si="11"/>
        <v>0</v>
      </c>
      <c r="F685" s="241" t="s">
        <v>2702</v>
      </c>
      <c r="G685" s="248" t="s">
        <v>1853</v>
      </c>
      <c r="H685" s="241" t="s">
        <v>1099</v>
      </c>
    </row>
    <row r="686" spans="1:8" s="2" customFormat="1" ht="26.4" x14ac:dyDescent="0.25">
      <c r="A686" s="239" t="s">
        <v>4957</v>
      </c>
      <c r="B686" s="240" t="s">
        <v>2703</v>
      </c>
      <c r="C686" s="197"/>
      <c r="D686" s="257"/>
      <c r="E686" s="247">
        <f t="shared" si="11"/>
        <v>0</v>
      </c>
      <c r="F686" s="241" t="s">
        <v>2704</v>
      </c>
      <c r="G686" s="248" t="s">
        <v>1853</v>
      </c>
      <c r="H686" s="241" t="s">
        <v>1099</v>
      </c>
    </row>
    <row r="687" spans="1:8" s="2" customFormat="1" ht="26.4" x14ac:dyDescent="0.25">
      <c r="A687" s="239" t="s">
        <v>4958</v>
      </c>
      <c r="B687" s="240" t="s">
        <v>2705</v>
      </c>
      <c r="C687" s="197"/>
      <c r="D687" s="257"/>
      <c r="E687" s="247">
        <f t="shared" si="11"/>
        <v>0</v>
      </c>
      <c r="F687" s="241" t="s">
        <v>2706</v>
      </c>
      <c r="G687" s="248" t="s">
        <v>1853</v>
      </c>
      <c r="H687" s="241" t="s">
        <v>1099</v>
      </c>
    </row>
    <row r="688" spans="1:8" s="2" customFormat="1" ht="26.4" x14ac:dyDescent="0.25">
      <c r="A688" s="239" t="s">
        <v>4959</v>
      </c>
      <c r="B688" s="240" t="s">
        <v>2707</v>
      </c>
      <c r="C688" s="197"/>
      <c r="D688" s="257"/>
      <c r="E688" s="247">
        <f t="shared" si="11"/>
        <v>0</v>
      </c>
      <c r="F688" s="241" t="s">
        <v>2708</v>
      </c>
      <c r="G688" s="248" t="s">
        <v>1853</v>
      </c>
      <c r="H688" s="241" t="s">
        <v>1099</v>
      </c>
    </row>
    <row r="689" spans="1:8" s="2" customFormat="1" ht="26.4" x14ac:dyDescent="0.25">
      <c r="A689" s="239" t="s">
        <v>4960</v>
      </c>
      <c r="B689" s="240" t="s">
        <v>2709</v>
      </c>
      <c r="C689" s="197"/>
      <c r="D689" s="257"/>
      <c r="E689" s="247">
        <f t="shared" si="11"/>
        <v>0</v>
      </c>
      <c r="F689" s="241" t="s">
        <v>2710</v>
      </c>
      <c r="G689" s="248" t="s">
        <v>1853</v>
      </c>
      <c r="H689" s="241" t="s">
        <v>1099</v>
      </c>
    </row>
    <row r="690" spans="1:8" s="2" customFormat="1" ht="26.4" x14ac:dyDescent="0.25">
      <c r="A690" s="239" t="s">
        <v>4961</v>
      </c>
      <c r="B690" s="240" t="s">
        <v>2711</v>
      </c>
      <c r="C690" s="197"/>
      <c r="D690" s="257"/>
      <c r="E690" s="247">
        <f t="shared" si="11"/>
        <v>0</v>
      </c>
      <c r="F690" s="241" t="s">
        <v>2712</v>
      </c>
      <c r="G690" s="248" t="s">
        <v>1853</v>
      </c>
      <c r="H690" s="241" t="s">
        <v>1099</v>
      </c>
    </row>
    <row r="691" spans="1:8" s="2" customFormat="1" ht="26.4" x14ac:dyDescent="0.25">
      <c r="A691" s="239" t="s">
        <v>4962</v>
      </c>
      <c r="B691" s="240" t="s">
        <v>2713</v>
      </c>
      <c r="C691" s="197"/>
      <c r="D691" s="257"/>
      <c r="E691" s="247">
        <f t="shared" si="11"/>
        <v>0</v>
      </c>
      <c r="F691" s="241" t="s">
        <v>2714</v>
      </c>
      <c r="G691" s="248" t="s">
        <v>1853</v>
      </c>
      <c r="H691" s="241" t="s">
        <v>1099</v>
      </c>
    </row>
    <row r="692" spans="1:8" s="2" customFormat="1" ht="26.4" x14ac:dyDescent="0.25">
      <c r="A692" s="239" t="s">
        <v>4963</v>
      </c>
      <c r="B692" s="240" t="s">
        <v>2715</v>
      </c>
      <c r="C692" s="197"/>
      <c r="D692" s="257"/>
      <c r="E692" s="247">
        <f t="shared" si="11"/>
        <v>0</v>
      </c>
      <c r="F692" s="241" t="s">
        <v>2716</v>
      </c>
      <c r="G692" s="248" t="s">
        <v>1853</v>
      </c>
      <c r="H692" s="241" t="s">
        <v>1099</v>
      </c>
    </row>
    <row r="693" spans="1:8" s="2" customFormat="1" ht="26.4" x14ac:dyDescent="0.25">
      <c r="A693" s="239" t="s">
        <v>4964</v>
      </c>
      <c r="B693" s="240" t="s">
        <v>2717</v>
      </c>
      <c r="C693" s="197"/>
      <c r="D693" s="257"/>
      <c r="E693" s="247">
        <f t="shared" si="11"/>
        <v>0</v>
      </c>
      <c r="F693" s="241" t="s">
        <v>2718</v>
      </c>
      <c r="G693" s="248" t="s">
        <v>1853</v>
      </c>
      <c r="H693" s="241" t="s">
        <v>1099</v>
      </c>
    </row>
    <row r="694" spans="1:8" s="2" customFormat="1" ht="26.4" x14ac:dyDescent="0.25">
      <c r="A694" s="239" t="s">
        <v>4965</v>
      </c>
      <c r="B694" s="240" t="s">
        <v>2719</v>
      </c>
      <c r="C694" s="197"/>
      <c r="D694" s="257"/>
      <c r="E694" s="247">
        <f t="shared" si="11"/>
        <v>0</v>
      </c>
      <c r="F694" s="241" t="s">
        <v>2720</v>
      </c>
      <c r="G694" s="248" t="s">
        <v>1853</v>
      </c>
      <c r="H694" s="241" t="s">
        <v>1099</v>
      </c>
    </row>
    <row r="695" spans="1:8" s="2" customFormat="1" ht="26.4" x14ac:dyDescent="0.25">
      <c r="A695" s="239" t="s">
        <v>4966</v>
      </c>
      <c r="B695" s="240" t="s">
        <v>2721</v>
      </c>
      <c r="C695" s="197"/>
      <c r="D695" s="257"/>
      <c r="E695" s="247">
        <f t="shared" si="11"/>
        <v>0</v>
      </c>
      <c r="F695" s="241" t="s">
        <v>2722</v>
      </c>
      <c r="G695" s="248" t="s">
        <v>1853</v>
      </c>
      <c r="H695" s="241" t="s">
        <v>1099</v>
      </c>
    </row>
    <row r="696" spans="1:8" s="2" customFormat="1" ht="26.4" x14ac:dyDescent="0.25">
      <c r="A696" s="239" t="s">
        <v>4967</v>
      </c>
      <c r="B696" s="240" t="s">
        <v>2723</v>
      </c>
      <c r="C696" s="197"/>
      <c r="D696" s="257"/>
      <c r="E696" s="247">
        <f t="shared" si="11"/>
        <v>0</v>
      </c>
      <c r="F696" s="241" t="s">
        <v>2724</v>
      </c>
      <c r="G696" s="248" t="s">
        <v>1853</v>
      </c>
      <c r="H696" s="241" t="s">
        <v>1099</v>
      </c>
    </row>
    <row r="697" spans="1:8" s="2" customFormat="1" ht="26.4" x14ac:dyDescent="0.25">
      <c r="A697" s="239" t="s">
        <v>4968</v>
      </c>
      <c r="B697" s="240" t="s">
        <v>2725</v>
      </c>
      <c r="C697" s="197"/>
      <c r="D697" s="257"/>
      <c r="E697" s="247">
        <f t="shared" si="11"/>
        <v>0</v>
      </c>
      <c r="F697" s="241" t="s">
        <v>2726</v>
      </c>
      <c r="G697" s="248" t="s">
        <v>1853</v>
      </c>
      <c r="H697" s="241" t="s">
        <v>1099</v>
      </c>
    </row>
    <row r="698" spans="1:8" s="2" customFormat="1" ht="26.4" x14ac:dyDescent="0.25">
      <c r="A698" s="239" t="s">
        <v>4969</v>
      </c>
      <c r="B698" s="240" t="s">
        <v>2727</v>
      </c>
      <c r="C698" s="197"/>
      <c r="D698" s="257"/>
      <c r="E698" s="247">
        <f t="shared" si="11"/>
        <v>0</v>
      </c>
      <c r="F698" s="241" t="s">
        <v>2728</v>
      </c>
      <c r="G698" s="248" t="s">
        <v>1853</v>
      </c>
      <c r="H698" s="241" t="s">
        <v>1099</v>
      </c>
    </row>
    <row r="699" spans="1:8" s="2" customFormat="1" ht="26.4" x14ac:dyDescent="0.25">
      <c r="A699" s="239" t="s">
        <v>4970</v>
      </c>
      <c r="B699" s="240" t="s">
        <v>2729</v>
      </c>
      <c r="C699" s="197"/>
      <c r="D699" s="257"/>
      <c r="E699" s="247">
        <f t="shared" si="11"/>
        <v>0</v>
      </c>
      <c r="F699" s="241" t="s">
        <v>2730</v>
      </c>
      <c r="G699" s="248" t="s">
        <v>1853</v>
      </c>
      <c r="H699" s="241" t="s">
        <v>1099</v>
      </c>
    </row>
    <row r="700" spans="1:8" s="2" customFormat="1" ht="26.4" x14ac:dyDescent="0.25">
      <c r="A700" s="239" t="s">
        <v>4971</v>
      </c>
      <c r="B700" s="240" t="s">
        <v>2731</v>
      </c>
      <c r="C700" s="197"/>
      <c r="D700" s="257"/>
      <c r="E700" s="247">
        <f t="shared" si="11"/>
        <v>0</v>
      </c>
      <c r="F700" s="241" t="s">
        <v>2732</v>
      </c>
      <c r="G700" s="248" t="s">
        <v>1853</v>
      </c>
      <c r="H700" s="241" t="s">
        <v>1099</v>
      </c>
    </row>
    <row r="701" spans="1:8" s="2" customFormat="1" ht="26.4" x14ac:dyDescent="0.25">
      <c r="A701" s="239" t="s">
        <v>4972</v>
      </c>
      <c r="B701" s="240" t="s">
        <v>2733</v>
      </c>
      <c r="C701" s="197"/>
      <c r="D701" s="257"/>
      <c r="E701" s="247">
        <f t="shared" si="11"/>
        <v>0</v>
      </c>
      <c r="F701" s="241" t="s">
        <v>2734</v>
      </c>
      <c r="G701" s="248" t="s">
        <v>1980</v>
      </c>
      <c r="H701" s="241" t="s">
        <v>1138</v>
      </c>
    </row>
    <row r="702" spans="1:8" s="2" customFormat="1" ht="26.4" x14ac:dyDescent="0.25">
      <c r="A702" s="239" t="s">
        <v>4973</v>
      </c>
      <c r="B702" s="240" t="s">
        <v>2735</v>
      </c>
      <c r="C702" s="197"/>
      <c r="D702" s="257"/>
      <c r="E702" s="247">
        <f t="shared" si="11"/>
        <v>0</v>
      </c>
      <c r="F702" s="241" t="s">
        <v>2736</v>
      </c>
      <c r="G702" s="248" t="s">
        <v>2003</v>
      </c>
      <c r="H702" s="241" t="s">
        <v>1056</v>
      </c>
    </row>
    <row r="703" spans="1:8" s="2" customFormat="1" ht="26.4" x14ac:dyDescent="0.25">
      <c r="A703" s="239" t="s">
        <v>4974</v>
      </c>
      <c r="B703" s="240" t="s">
        <v>2737</v>
      </c>
      <c r="C703" s="197"/>
      <c r="D703" s="257"/>
      <c r="E703" s="247">
        <f t="shared" si="11"/>
        <v>0</v>
      </c>
      <c r="F703" s="241" t="s">
        <v>2738</v>
      </c>
      <c r="G703" s="248" t="s">
        <v>2006</v>
      </c>
      <c r="H703" s="241" t="s">
        <v>1059</v>
      </c>
    </row>
    <row r="704" spans="1:8" s="2" customFormat="1" ht="26.4" x14ac:dyDescent="0.25">
      <c r="A704" s="239" t="s">
        <v>4975</v>
      </c>
      <c r="B704" s="240" t="s">
        <v>2739</v>
      </c>
      <c r="C704" s="197"/>
      <c r="D704" s="257"/>
      <c r="E704" s="247">
        <f t="shared" si="11"/>
        <v>0</v>
      </c>
      <c r="F704" s="241" t="s">
        <v>2740</v>
      </c>
      <c r="G704" s="248" t="s">
        <v>1980</v>
      </c>
      <c r="H704" s="241" t="s">
        <v>1138</v>
      </c>
    </row>
    <row r="705" spans="1:8" s="2" customFormat="1" ht="26.4" x14ac:dyDescent="0.25">
      <c r="A705" s="239" t="s">
        <v>4976</v>
      </c>
      <c r="B705" s="240" t="s">
        <v>2741</v>
      </c>
      <c r="C705" s="197"/>
      <c r="D705" s="257"/>
      <c r="E705" s="247">
        <f t="shared" si="11"/>
        <v>0</v>
      </c>
      <c r="F705" s="241" t="s">
        <v>2742</v>
      </c>
      <c r="G705" s="248" t="s">
        <v>1980</v>
      </c>
      <c r="H705" s="241" t="s">
        <v>1138</v>
      </c>
    </row>
    <row r="706" spans="1:8" s="2" customFormat="1" ht="26.4" x14ac:dyDescent="0.25">
      <c r="A706" s="239" t="s">
        <v>4977</v>
      </c>
      <c r="B706" s="240" t="s">
        <v>2743</v>
      </c>
      <c r="C706" s="197"/>
      <c r="D706" s="257"/>
      <c r="E706" s="247">
        <f t="shared" si="11"/>
        <v>0</v>
      </c>
      <c r="F706" s="241" t="s">
        <v>2744</v>
      </c>
      <c r="G706" s="248" t="s">
        <v>1980</v>
      </c>
      <c r="H706" s="241" t="s">
        <v>1138</v>
      </c>
    </row>
    <row r="707" spans="1:8" s="2" customFormat="1" ht="26.4" x14ac:dyDescent="0.25">
      <c r="A707" s="239" t="s">
        <v>4978</v>
      </c>
      <c r="B707" s="240" t="s">
        <v>2745</v>
      </c>
      <c r="C707" s="197"/>
      <c r="D707" s="257"/>
      <c r="E707" s="247">
        <f t="shared" si="11"/>
        <v>0</v>
      </c>
      <c r="F707" s="241" t="s">
        <v>2746</v>
      </c>
      <c r="G707" s="248" t="s">
        <v>1980</v>
      </c>
      <c r="H707" s="241" t="s">
        <v>1138</v>
      </c>
    </row>
    <row r="708" spans="1:8" s="2" customFormat="1" x14ac:dyDescent="0.25">
      <c r="A708" s="239" t="s">
        <v>4979</v>
      </c>
      <c r="B708" s="240" t="s">
        <v>2747</v>
      </c>
      <c r="C708" s="197"/>
      <c r="D708" s="257"/>
      <c r="E708" s="247">
        <f t="shared" si="11"/>
        <v>0</v>
      </c>
      <c r="F708" s="241" t="s">
        <v>2748</v>
      </c>
      <c r="G708" s="248" t="s">
        <v>1853</v>
      </c>
      <c r="H708" s="241" t="s">
        <v>1099</v>
      </c>
    </row>
    <row r="709" spans="1:8" s="2" customFormat="1" x14ac:dyDescent="0.25">
      <c r="A709" s="239" t="s">
        <v>4980</v>
      </c>
      <c r="B709" s="240" t="s">
        <v>2749</v>
      </c>
      <c r="C709" s="197"/>
      <c r="D709" s="257"/>
      <c r="E709" s="247">
        <f t="shared" si="11"/>
        <v>0</v>
      </c>
      <c r="F709" s="241" t="s">
        <v>2750</v>
      </c>
      <c r="G709" s="248" t="s">
        <v>1853</v>
      </c>
      <c r="H709" s="241" t="s">
        <v>1099</v>
      </c>
    </row>
    <row r="710" spans="1:8" s="2" customFormat="1" ht="26.4" x14ac:dyDescent="0.25">
      <c r="A710" s="239" t="s">
        <v>4981</v>
      </c>
      <c r="B710" s="240" t="s">
        <v>2751</v>
      </c>
      <c r="C710" s="197"/>
      <c r="D710" s="257"/>
      <c r="E710" s="247">
        <f t="shared" si="11"/>
        <v>0</v>
      </c>
      <c r="F710" s="241" t="s">
        <v>2752</v>
      </c>
      <c r="G710" s="248" t="s">
        <v>1853</v>
      </c>
      <c r="H710" s="241" t="s">
        <v>1099</v>
      </c>
    </row>
    <row r="711" spans="1:8" s="2" customFormat="1" x14ac:dyDescent="0.25">
      <c r="A711" s="239" t="s">
        <v>4982</v>
      </c>
      <c r="B711" s="240" t="s">
        <v>2753</v>
      </c>
      <c r="C711" s="197"/>
      <c r="D711" s="257"/>
      <c r="E711" s="247">
        <f t="shared" si="11"/>
        <v>0</v>
      </c>
      <c r="F711" s="241" t="s">
        <v>2754</v>
      </c>
      <c r="G711" s="248" t="s">
        <v>1853</v>
      </c>
      <c r="H711" s="241" t="s">
        <v>1099</v>
      </c>
    </row>
    <row r="712" spans="1:8" s="2" customFormat="1" ht="26.4" x14ac:dyDescent="0.25">
      <c r="A712" s="239" t="s">
        <v>4983</v>
      </c>
      <c r="B712" s="240" t="s">
        <v>2755</v>
      </c>
      <c r="C712" s="197"/>
      <c r="D712" s="257"/>
      <c r="E712" s="247">
        <f t="shared" si="11"/>
        <v>0</v>
      </c>
      <c r="F712" s="241" t="s">
        <v>2756</v>
      </c>
      <c r="G712" s="248" t="s">
        <v>1853</v>
      </c>
      <c r="H712" s="241" t="s">
        <v>1099</v>
      </c>
    </row>
    <row r="713" spans="1:8" s="2" customFormat="1" x14ac:dyDescent="0.25">
      <c r="A713" s="239" t="s">
        <v>4984</v>
      </c>
      <c r="B713" s="240" t="s">
        <v>2757</v>
      </c>
      <c r="C713" s="197"/>
      <c r="D713" s="257"/>
      <c r="E713" s="247">
        <f t="shared" si="11"/>
        <v>0</v>
      </c>
      <c r="F713" s="241" t="s">
        <v>2758</v>
      </c>
      <c r="G713" s="248" t="s">
        <v>1853</v>
      </c>
      <c r="H713" s="241" t="s">
        <v>1099</v>
      </c>
    </row>
    <row r="714" spans="1:8" s="2" customFormat="1" x14ac:dyDescent="0.25">
      <c r="A714" s="239" t="s">
        <v>4985</v>
      </c>
      <c r="B714" s="240" t="s">
        <v>2759</v>
      </c>
      <c r="C714" s="197"/>
      <c r="D714" s="257"/>
      <c r="E714" s="247">
        <f t="shared" si="11"/>
        <v>0</v>
      </c>
      <c r="F714" s="241" t="s">
        <v>2760</v>
      </c>
      <c r="G714" s="248" t="s">
        <v>1853</v>
      </c>
      <c r="H714" s="241" t="s">
        <v>1099</v>
      </c>
    </row>
    <row r="715" spans="1:8" s="2" customFormat="1" ht="26.4" x14ac:dyDescent="0.25">
      <c r="A715" s="239" t="s">
        <v>4986</v>
      </c>
      <c r="B715" s="240" t="s">
        <v>2761</v>
      </c>
      <c r="C715" s="197"/>
      <c r="D715" s="257"/>
      <c r="E715" s="247">
        <f t="shared" si="11"/>
        <v>0</v>
      </c>
      <c r="F715" s="241" t="s">
        <v>2762</v>
      </c>
      <c r="G715" s="248" t="s">
        <v>1853</v>
      </c>
      <c r="H715" s="241" t="s">
        <v>1099</v>
      </c>
    </row>
    <row r="716" spans="1:8" s="2" customFormat="1" x14ac:dyDescent="0.25">
      <c r="A716" s="239" t="s">
        <v>4987</v>
      </c>
      <c r="B716" s="240" t="s">
        <v>2763</v>
      </c>
      <c r="C716" s="197"/>
      <c r="D716" s="257"/>
      <c r="E716" s="247">
        <f t="shared" si="11"/>
        <v>0</v>
      </c>
      <c r="F716" s="241" t="s">
        <v>2764</v>
      </c>
      <c r="G716" s="248" t="s">
        <v>1853</v>
      </c>
      <c r="H716" s="241" t="s">
        <v>1099</v>
      </c>
    </row>
    <row r="717" spans="1:8" s="2" customFormat="1" x14ac:dyDescent="0.25">
      <c r="A717" s="239" t="s">
        <v>4988</v>
      </c>
      <c r="B717" s="240" t="s">
        <v>2765</v>
      </c>
      <c r="C717" s="197"/>
      <c r="D717" s="257"/>
      <c r="E717" s="247">
        <f t="shared" si="11"/>
        <v>0</v>
      </c>
      <c r="F717" s="241" t="s">
        <v>2766</v>
      </c>
      <c r="G717" s="248" t="s">
        <v>1853</v>
      </c>
      <c r="H717" s="241" t="s">
        <v>1099</v>
      </c>
    </row>
    <row r="718" spans="1:8" s="2" customFormat="1" ht="26.4" x14ac:dyDescent="0.25">
      <c r="A718" s="239" t="s">
        <v>4989</v>
      </c>
      <c r="B718" s="240" t="s">
        <v>2767</v>
      </c>
      <c r="C718" s="197"/>
      <c r="D718" s="257"/>
      <c r="E718" s="247">
        <f t="shared" si="11"/>
        <v>0</v>
      </c>
      <c r="F718" s="241" t="s">
        <v>2768</v>
      </c>
      <c r="G718" s="248" t="s">
        <v>1853</v>
      </c>
      <c r="H718" s="241" t="s">
        <v>1099</v>
      </c>
    </row>
    <row r="719" spans="1:8" s="2" customFormat="1" ht="26.4" x14ac:dyDescent="0.25">
      <c r="A719" s="239" t="s">
        <v>4990</v>
      </c>
      <c r="B719" s="240" t="s">
        <v>2769</v>
      </c>
      <c r="C719" s="197"/>
      <c r="D719" s="257"/>
      <c r="E719" s="247">
        <f t="shared" si="11"/>
        <v>0</v>
      </c>
      <c r="F719" s="241" t="s">
        <v>2770</v>
      </c>
      <c r="G719" s="248" t="s">
        <v>1853</v>
      </c>
      <c r="H719" s="241" t="s">
        <v>1099</v>
      </c>
    </row>
    <row r="720" spans="1:8" s="2" customFormat="1" x14ac:dyDescent="0.25">
      <c r="A720" s="239" t="s">
        <v>4991</v>
      </c>
      <c r="B720" s="240" t="s">
        <v>2771</v>
      </c>
      <c r="C720" s="197"/>
      <c r="D720" s="257"/>
      <c r="E720" s="247">
        <f t="shared" si="11"/>
        <v>0</v>
      </c>
      <c r="F720" s="241" t="s">
        <v>2772</v>
      </c>
      <c r="G720" s="248" t="s">
        <v>1853</v>
      </c>
      <c r="H720" s="241" t="s">
        <v>1099</v>
      </c>
    </row>
    <row r="721" spans="1:8" s="2" customFormat="1" x14ac:dyDescent="0.25">
      <c r="A721" s="239" t="s">
        <v>4992</v>
      </c>
      <c r="B721" s="240" t="s">
        <v>2773</v>
      </c>
      <c r="C721" s="197"/>
      <c r="D721" s="257"/>
      <c r="E721" s="247">
        <f t="shared" si="11"/>
        <v>0</v>
      </c>
      <c r="F721" s="241" t="s">
        <v>2774</v>
      </c>
      <c r="G721" s="248" t="s">
        <v>1853</v>
      </c>
      <c r="H721" s="241" t="s">
        <v>1099</v>
      </c>
    </row>
    <row r="722" spans="1:8" s="2" customFormat="1" x14ac:dyDescent="0.25">
      <c r="A722" s="239" t="s">
        <v>4993</v>
      </c>
      <c r="B722" s="240" t="s">
        <v>2775</v>
      </c>
      <c r="C722" s="197"/>
      <c r="D722" s="257"/>
      <c r="E722" s="247">
        <f t="shared" si="11"/>
        <v>0</v>
      </c>
      <c r="F722" s="241" t="s">
        <v>2776</v>
      </c>
      <c r="G722" s="248" t="s">
        <v>1853</v>
      </c>
      <c r="H722" s="241" t="s">
        <v>1099</v>
      </c>
    </row>
    <row r="723" spans="1:8" s="2" customFormat="1" x14ac:dyDescent="0.25">
      <c r="A723" s="239" t="s">
        <v>4994</v>
      </c>
      <c r="B723" s="240" t="s">
        <v>2777</v>
      </c>
      <c r="C723" s="197"/>
      <c r="D723" s="257"/>
      <c r="E723" s="247">
        <f t="shared" si="11"/>
        <v>0</v>
      </c>
      <c r="F723" s="241" t="s">
        <v>2778</v>
      </c>
      <c r="G723" s="248" t="s">
        <v>1853</v>
      </c>
      <c r="H723" s="241" t="s">
        <v>1099</v>
      </c>
    </row>
    <row r="724" spans="1:8" s="2" customFormat="1" x14ac:dyDescent="0.25">
      <c r="A724" s="239" t="s">
        <v>4995</v>
      </c>
      <c r="B724" s="240" t="s">
        <v>2779</v>
      </c>
      <c r="C724" s="197"/>
      <c r="D724" s="257"/>
      <c r="E724" s="247">
        <f t="shared" si="11"/>
        <v>0</v>
      </c>
      <c r="F724" s="241" t="s">
        <v>2780</v>
      </c>
      <c r="G724" s="248" t="s">
        <v>1853</v>
      </c>
      <c r="H724" s="241" t="s">
        <v>1099</v>
      </c>
    </row>
    <row r="725" spans="1:8" s="2" customFormat="1" x14ac:dyDescent="0.25">
      <c r="A725" s="239" t="s">
        <v>4996</v>
      </c>
      <c r="B725" s="240" t="s">
        <v>2781</v>
      </c>
      <c r="C725" s="197"/>
      <c r="D725" s="257"/>
      <c r="E725" s="247">
        <f t="shared" si="11"/>
        <v>0</v>
      </c>
      <c r="F725" s="241" t="s">
        <v>2782</v>
      </c>
      <c r="G725" s="248" t="s">
        <v>1853</v>
      </c>
      <c r="H725" s="241" t="s">
        <v>1099</v>
      </c>
    </row>
    <row r="726" spans="1:8" s="2" customFormat="1" x14ac:dyDescent="0.25">
      <c r="A726" s="239" t="s">
        <v>4997</v>
      </c>
      <c r="B726" s="240" t="s">
        <v>2783</v>
      </c>
      <c r="C726" s="197"/>
      <c r="D726" s="257"/>
      <c r="E726" s="247">
        <f t="shared" si="11"/>
        <v>0</v>
      </c>
      <c r="F726" s="241" t="s">
        <v>2784</v>
      </c>
      <c r="G726" s="248" t="s">
        <v>1853</v>
      </c>
      <c r="H726" s="241" t="s">
        <v>1099</v>
      </c>
    </row>
    <row r="727" spans="1:8" s="2" customFormat="1" x14ac:dyDescent="0.25">
      <c r="A727" s="239" t="s">
        <v>4998</v>
      </c>
      <c r="B727" s="240" t="s">
        <v>2785</v>
      </c>
      <c r="C727" s="197"/>
      <c r="D727" s="257"/>
      <c r="E727" s="247">
        <f t="shared" si="11"/>
        <v>0</v>
      </c>
      <c r="F727" s="241" t="s">
        <v>2786</v>
      </c>
      <c r="G727" s="248" t="s">
        <v>1853</v>
      </c>
      <c r="H727" s="241" t="s">
        <v>1099</v>
      </c>
    </row>
    <row r="728" spans="1:8" s="2" customFormat="1" x14ac:dyDescent="0.25">
      <c r="A728" s="239" t="s">
        <v>4999</v>
      </c>
      <c r="B728" s="240" t="s">
        <v>2787</v>
      </c>
      <c r="C728" s="197"/>
      <c r="D728" s="257"/>
      <c r="E728" s="247">
        <f t="shared" si="11"/>
        <v>0</v>
      </c>
      <c r="F728" s="241" t="s">
        <v>2788</v>
      </c>
      <c r="G728" s="248" t="s">
        <v>1853</v>
      </c>
      <c r="H728" s="241" t="s">
        <v>1099</v>
      </c>
    </row>
    <row r="729" spans="1:8" s="2" customFormat="1" ht="26.4" x14ac:dyDescent="0.25">
      <c r="A729" s="239" t="s">
        <v>5000</v>
      </c>
      <c r="B729" s="240" t="s">
        <v>2789</v>
      </c>
      <c r="C729" s="197"/>
      <c r="D729" s="257"/>
      <c r="E729" s="247">
        <f t="shared" si="11"/>
        <v>0</v>
      </c>
      <c r="F729" s="241" t="s">
        <v>2790</v>
      </c>
      <c r="G729" s="248" t="s">
        <v>1853</v>
      </c>
      <c r="H729" s="241" t="s">
        <v>1099</v>
      </c>
    </row>
    <row r="730" spans="1:8" s="2" customFormat="1" x14ac:dyDescent="0.25">
      <c r="A730" s="239" t="s">
        <v>5001</v>
      </c>
      <c r="B730" s="240" t="s">
        <v>2791</v>
      </c>
      <c r="C730" s="197"/>
      <c r="D730" s="257"/>
      <c r="E730" s="247">
        <f t="shared" si="11"/>
        <v>0</v>
      </c>
      <c r="F730" s="241" t="s">
        <v>2792</v>
      </c>
      <c r="G730" s="248" t="s">
        <v>1853</v>
      </c>
      <c r="H730" s="241" t="s">
        <v>1099</v>
      </c>
    </row>
    <row r="731" spans="1:8" s="2" customFormat="1" x14ac:dyDescent="0.25">
      <c r="A731" s="239" t="s">
        <v>5002</v>
      </c>
      <c r="B731" s="240" t="s">
        <v>2793</v>
      </c>
      <c r="C731" s="197"/>
      <c r="D731" s="257"/>
      <c r="E731" s="247">
        <f t="shared" si="11"/>
        <v>0</v>
      </c>
      <c r="F731" s="241" t="s">
        <v>2794</v>
      </c>
      <c r="G731" s="248" t="s">
        <v>1853</v>
      </c>
      <c r="H731" s="241" t="s">
        <v>1099</v>
      </c>
    </row>
    <row r="732" spans="1:8" s="2" customFormat="1" ht="26.4" x14ac:dyDescent="0.25">
      <c r="A732" s="239" t="s">
        <v>5003</v>
      </c>
      <c r="B732" s="240" t="s">
        <v>2795</v>
      </c>
      <c r="C732" s="197"/>
      <c r="D732" s="257"/>
      <c r="E732" s="247">
        <f t="shared" si="11"/>
        <v>0</v>
      </c>
      <c r="F732" s="241" t="s">
        <v>2796</v>
      </c>
      <c r="G732" s="248" t="s">
        <v>1853</v>
      </c>
      <c r="H732" s="241" t="s">
        <v>1099</v>
      </c>
    </row>
    <row r="733" spans="1:8" s="2" customFormat="1" x14ac:dyDescent="0.25">
      <c r="A733" s="239" t="s">
        <v>5004</v>
      </c>
      <c r="B733" s="240" t="s">
        <v>2797</v>
      </c>
      <c r="C733" s="197"/>
      <c r="D733" s="257"/>
      <c r="E733" s="247">
        <f t="shared" si="11"/>
        <v>0</v>
      </c>
      <c r="F733" s="241" t="s">
        <v>2798</v>
      </c>
      <c r="G733" s="248" t="s">
        <v>1853</v>
      </c>
      <c r="H733" s="241" t="s">
        <v>1099</v>
      </c>
    </row>
    <row r="734" spans="1:8" s="2" customFormat="1" ht="26.4" x14ac:dyDescent="0.25">
      <c r="A734" s="239" t="s">
        <v>5005</v>
      </c>
      <c r="B734" s="240" t="s">
        <v>2799</v>
      </c>
      <c r="C734" s="197"/>
      <c r="D734" s="257"/>
      <c r="E734" s="247">
        <f t="shared" si="11"/>
        <v>0</v>
      </c>
      <c r="F734" s="241" t="s">
        <v>2800</v>
      </c>
      <c r="G734" s="248" t="s">
        <v>1853</v>
      </c>
      <c r="H734" s="241" t="s">
        <v>1099</v>
      </c>
    </row>
    <row r="735" spans="1:8" s="2" customFormat="1" ht="26.4" x14ac:dyDescent="0.25">
      <c r="A735" s="239" t="s">
        <v>5006</v>
      </c>
      <c r="B735" s="240" t="s">
        <v>2801</v>
      </c>
      <c r="C735" s="197"/>
      <c r="D735" s="257"/>
      <c r="E735" s="247">
        <f t="shared" si="11"/>
        <v>0</v>
      </c>
      <c r="F735" s="241" t="s">
        <v>2802</v>
      </c>
      <c r="G735" s="248" t="s">
        <v>1853</v>
      </c>
      <c r="H735" s="241" t="s">
        <v>1099</v>
      </c>
    </row>
    <row r="736" spans="1:8" s="2" customFormat="1" ht="26.4" x14ac:dyDescent="0.25">
      <c r="A736" s="239" t="s">
        <v>5007</v>
      </c>
      <c r="B736" s="240" t="s">
        <v>2803</v>
      </c>
      <c r="C736" s="197"/>
      <c r="D736" s="257"/>
      <c r="E736" s="247">
        <f t="shared" ref="E736:E799" si="12">+C736+D736</f>
        <v>0</v>
      </c>
      <c r="F736" s="241" t="s">
        <v>2804</v>
      </c>
      <c r="G736" s="248" t="s">
        <v>1853</v>
      </c>
      <c r="H736" s="241" t="s">
        <v>1099</v>
      </c>
    </row>
    <row r="737" spans="1:8" s="2" customFormat="1" ht="26.4" x14ac:dyDescent="0.25">
      <c r="A737" s="239" t="s">
        <v>5008</v>
      </c>
      <c r="B737" s="240" t="s">
        <v>2805</v>
      </c>
      <c r="C737" s="197"/>
      <c r="D737" s="257"/>
      <c r="E737" s="247">
        <f t="shared" si="12"/>
        <v>0</v>
      </c>
      <c r="F737" s="241" t="s">
        <v>2806</v>
      </c>
      <c r="G737" s="248" t="s">
        <v>1853</v>
      </c>
      <c r="H737" s="241" t="s">
        <v>1099</v>
      </c>
    </row>
    <row r="738" spans="1:8" s="2" customFormat="1" x14ac:dyDescent="0.25">
      <c r="A738" s="239" t="s">
        <v>5009</v>
      </c>
      <c r="B738" s="240" t="s">
        <v>2807</v>
      </c>
      <c r="C738" s="197"/>
      <c r="D738" s="257"/>
      <c r="E738" s="247">
        <f t="shared" si="12"/>
        <v>0</v>
      </c>
      <c r="F738" s="241" t="s">
        <v>2808</v>
      </c>
      <c r="G738" s="248" t="s">
        <v>1853</v>
      </c>
      <c r="H738" s="241" t="s">
        <v>1099</v>
      </c>
    </row>
    <row r="739" spans="1:8" s="2" customFormat="1" ht="26.4" x14ac:dyDescent="0.25">
      <c r="A739" s="239" t="s">
        <v>5010</v>
      </c>
      <c r="B739" s="240" t="s">
        <v>2809</v>
      </c>
      <c r="C739" s="197"/>
      <c r="D739" s="257"/>
      <c r="E739" s="247">
        <f t="shared" si="12"/>
        <v>0</v>
      </c>
      <c r="F739" s="241" t="s">
        <v>2810</v>
      </c>
      <c r="G739" s="248" t="s">
        <v>1853</v>
      </c>
      <c r="H739" s="241" t="s">
        <v>1099</v>
      </c>
    </row>
    <row r="740" spans="1:8" s="2" customFormat="1" ht="26.4" x14ac:dyDescent="0.25">
      <c r="A740" s="239" t="s">
        <v>5011</v>
      </c>
      <c r="B740" s="240" t="s">
        <v>2811</v>
      </c>
      <c r="C740" s="197"/>
      <c r="D740" s="257"/>
      <c r="E740" s="247">
        <f t="shared" si="12"/>
        <v>0</v>
      </c>
      <c r="F740" s="241" t="s">
        <v>2812</v>
      </c>
      <c r="G740" s="248" t="s">
        <v>1853</v>
      </c>
      <c r="H740" s="241" t="s">
        <v>1099</v>
      </c>
    </row>
    <row r="741" spans="1:8" s="2" customFormat="1" ht="39.6" x14ac:dyDescent="0.25">
      <c r="A741" s="239" t="s">
        <v>5012</v>
      </c>
      <c r="B741" s="240" t="s">
        <v>2813</v>
      </c>
      <c r="C741" s="197"/>
      <c r="D741" s="257"/>
      <c r="E741" s="247">
        <f t="shared" si="12"/>
        <v>0</v>
      </c>
      <c r="F741" s="241" t="s">
        <v>2814</v>
      </c>
      <c r="G741" s="248" t="s">
        <v>1853</v>
      </c>
      <c r="H741" s="241" t="s">
        <v>1099</v>
      </c>
    </row>
    <row r="742" spans="1:8" s="2" customFormat="1" ht="26.4" x14ac:dyDescent="0.25">
      <c r="A742" s="239" t="s">
        <v>5013</v>
      </c>
      <c r="B742" s="240" t="s">
        <v>2815</v>
      </c>
      <c r="C742" s="197"/>
      <c r="D742" s="257"/>
      <c r="E742" s="247">
        <f t="shared" si="12"/>
        <v>0</v>
      </c>
      <c r="F742" s="241" t="s">
        <v>2816</v>
      </c>
      <c r="G742" s="248" t="s">
        <v>1853</v>
      </c>
      <c r="H742" s="241" t="s">
        <v>1099</v>
      </c>
    </row>
    <row r="743" spans="1:8" s="2" customFormat="1" x14ac:dyDescent="0.25">
      <c r="A743" s="239" t="s">
        <v>5014</v>
      </c>
      <c r="B743" s="240" t="s">
        <v>2817</v>
      </c>
      <c r="C743" s="197"/>
      <c r="D743" s="257"/>
      <c r="E743" s="247">
        <f t="shared" si="12"/>
        <v>0</v>
      </c>
      <c r="F743" s="241" t="s">
        <v>2818</v>
      </c>
      <c r="G743" s="248" t="s">
        <v>1853</v>
      </c>
      <c r="H743" s="241" t="s">
        <v>1099</v>
      </c>
    </row>
    <row r="744" spans="1:8" s="2" customFormat="1" x14ac:dyDescent="0.25">
      <c r="A744" s="239" t="s">
        <v>5015</v>
      </c>
      <c r="B744" s="240" t="s">
        <v>2819</v>
      </c>
      <c r="C744" s="197"/>
      <c r="D744" s="257"/>
      <c r="E744" s="247">
        <f t="shared" si="12"/>
        <v>0</v>
      </c>
      <c r="F744" s="241" t="s">
        <v>2820</v>
      </c>
      <c r="G744" s="248" t="s">
        <v>1853</v>
      </c>
      <c r="H744" s="241" t="s">
        <v>1099</v>
      </c>
    </row>
    <row r="745" spans="1:8" s="2" customFormat="1" x14ac:dyDescent="0.25">
      <c r="A745" s="239" t="s">
        <v>5016</v>
      </c>
      <c r="B745" s="240" t="s">
        <v>2821</v>
      </c>
      <c r="C745" s="197"/>
      <c r="D745" s="257"/>
      <c r="E745" s="247">
        <f t="shared" si="12"/>
        <v>0</v>
      </c>
      <c r="F745" s="241" t="s">
        <v>2822</v>
      </c>
      <c r="G745" s="248" t="s">
        <v>1853</v>
      </c>
      <c r="H745" s="241" t="s">
        <v>1099</v>
      </c>
    </row>
    <row r="746" spans="1:8" s="2" customFormat="1" x14ac:dyDescent="0.25">
      <c r="A746" s="239" t="s">
        <v>5017</v>
      </c>
      <c r="B746" s="240" t="s">
        <v>2823</v>
      </c>
      <c r="C746" s="197"/>
      <c r="D746" s="257"/>
      <c r="E746" s="247">
        <f t="shared" si="12"/>
        <v>0</v>
      </c>
      <c r="F746" s="241" t="s">
        <v>2824</v>
      </c>
      <c r="G746" s="248" t="s">
        <v>1853</v>
      </c>
      <c r="H746" s="241" t="s">
        <v>1099</v>
      </c>
    </row>
    <row r="747" spans="1:8" s="2" customFormat="1" ht="26.4" x14ac:dyDescent="0.25">
      <c r="A747" s="239" t="s">
        <v>5018</v>
      </c>
      <c r="B747" s="240" t="s">
        <v>2825</v>
      </c>
      <c r="C747" s="197"/>
      <c r="D747" s="257"/>
      <c r="E747" s="247">
        <f t="shared" si="12"/>
        <v>0</v>
      </c>
      <c r="F747" s="241" t="s">
        <v>2826</v>
      </c>
      <c r="G747" s="248" t="s">
        <v>1853</v>
      </c>
      <c r="H747" s="241" t="s">
        <v>1099</v>
      </c>
    </row>
    <row r="748" spans="1:8" s="2" customFormat="1" x14ac:dyDescent="0.25">
      <c r="A748" s="239" t="s">
        <v>5019</v>
      </c>
      <c r="B748" s="240" t="s">
        <v>2827</v>
      </c>
      <c r="C748" s="197"/>
      <c r="D748" s="257"/>
      <c r="E748" s="247">
        <f t="shared" si="12"/>
        <v>0</v>
      </c>
      <c r="F748" s="241" t="s">
        <v>2828</v>
      </c>
      <c r="G748" s="248" t="s">
        <v>1980</v>
      </c>
      <c r="H748" s="241" t="s">
        <v>1138</v>
      </c>
    </row>
    <row r="749" spans="1:8" s="2" customFormat="1" x14ac:dyDescent="0.25">
      <c r="A749" s="239" t="s">
        <v>5020</v>
      </c>
      <c r="B749" s="240" t="s">
        <v>2829</v>
      </c>
      <c r="C749" s="197"/>
      <c r="D749" s="257"/>
      <c r="E749" s="247">
        <f t="shared" si="12"/>
        <v>0</v>
      </c>
      <c r="F749" s="241" t="s">
        <v>2830</v>
      </c>
      <c r="G749" s="248" t="s">
        <v>2003</v>
      </c>
      <c r="H749" s="241" t="s">
        <v>1056</v>
      </c>
    </row>
    <row r="750" spans="1:8" s="2" customFormat="1" x14ac:dyDescent="0.25">
      <c r="A750" s="239" t="s">
        <v>5021</v>
      </c>
      <c r="B750" s="240" t="s">
        <v>2831</v>
      </c>
      <c r="C750" s="197"/>
      <c r="D750" s="257"/>
      <c r="E750" s="247">
        <f t="shared" si="12"/>
        <v>0</v>
      </c>
      <c r="F750" s="241" t="s">
        <v>2832</v>
      </c>
      <c r="G750" s="248" t="s">
        <v>2006</v>
      </c>
      <c r="H750" s="241" t="s">
        <v>1059</v>
      </c>
    </row>
    <row r="751" spans="1:8" s="2" customFormat="1" x14ac:dyDescent="0.25">
      <c r="A751" s="239" t="s">
        <v>5022</v>
      </c>
      <c r="B751" s="240" t="s">
        <v>2833</v>
      </c>
      <c r="C751" s="197"/>
      <c r="D751" s="257"/>
      <c r="E751" s="247">
        <f t="shared" si="12"/>
        <v>0</v>
      </c>
      <c r="F751" s="241" t="s">
        <v>2834</v>
      </c>
      <c r="G751" s="248" t="s">
        <v>1980</v>
      </c>
      <c r="H751" s="241" t="s">
        <v>1138</v>
      </c>
    </row>
    <row r="752" spans="1:8" s="2" customFormat="1" x14ac:dyDescent="0.25">
      <c r="A752" s="239" t="s">
        <v>5023</v>
      </c>
      <c r="B752" s="240" t="s">
        <v>2835</v>
      </c>
      <c r="C752" s="197"/>
      <c r="D752" s="257"/>
      <c r="E752" s="247">
        <f t="shared" si="12"/>
        <v>0</v>
      </c>
      <c r="F752" s="241" t="s">
        <v>2836</v>
      </c>
      <c r="G752" s="248" t="s">
        <v>1980</v>
      </c>
      <c r="H752" s="241" t="s">
        <v>1138</v>
      </c>
    </row>
    <row r="753" spans="1:8" s="2" customFormat="1" x14ac:dyDescent="0.25">
      <c r="A753" s="239" t="s">
        <v>5024</v>
      </c>
      <c r="B753" s="240" t="s">
        <v>2837</v>
      </c>
      <c r="C753" s="197"/>
      <c r="D753" s="257"/>
      <c r="E753" s="247">
        <f t="shared" si="12"/>
        <v>0</v>
      </c>
      <c r="F753" s="241" t="s">
        <v>2838</v>
      </c>
      <c r="G753" s="248" t="s">
        <v>1980</v>
      </c>
      <c r="H753" s="241" t="s">
        <v>1138</v>
      </c>
    </row>
    <row r="754" spans="1:8" s="2" customFormat="1" x14ac:dyDescent="0.25">
      <c r="A754" s="239" t="s">
        <v>5025</v>
      </c>
      <c r="B754" s="240" t="s">
        <v>2839</v>
      </c>
      <c r="C754" s="197"/>
      <c r="D754" s="257"/>
      <c r="E754" s="247">
        <f t="shared" si="12"/>
        <v>0</v>
      </c>
      <c r="F754" s="241" t="s">
        <v>2840</v>
      </c>
      <c r="G754" s="248" t="s">
        <v>1980</v>
      </c>
      <c r="H754" s="241" t="s">
        <v>1138</v>
      </c>
    </row>
    <row r="755" spans="1:8" s="2" customFormat="1" ht="26.4" x14ac:dyDescent="0.25">
      <c r="A755" s="239" t="s">
        <v>5026</v>
      </c>
      <c r="B755" s="240" t="s">
        <v>2841</v>
      </c>
      <c r="C755" s="197"/>
      <c r="D755" s="257"/>
      <c r="E755" s="247">
        <f t="shared" si="12"/>
        <v>0</v>
      </c>
      <c r="F755" s="241" t="s">
        <v>2842</v>
      </c>
      <c r="G755" s="248" t="s">
        <v>1371</v>
      </c>
      <c r="H755" s="241" t="s">
        <v>1372</v>
      </c>
    </row>
    <row r="756" spans="1:8" s="2" customFormat="1" ht="26.4" x14ac:dyDescent="0.25">
      <c r="A756" s="239" t="s">
        <v>5027</v>
      </c>
      <c r="B756" s="240" t="s">
        <v>2843</v>
      </c>
      <c r="C756" s="197"/>
      <c r="D756" s="257"/>
      <c r="E756" s="247">
        <f t="shared" si="12"/>
        <v>0</v>
      </c>
      <c r="F756" s="241" t="s">
        <v>2844</v>
      </c>
      <c r="G756" s="248" t="s">
        <v>1371</v>
      </c>
      <c r="H756" s="241" t="s">
        <v>1372</v>
      </c>
    </row>
    <row r="757" spans="1:8" s="2" customFormat="1" ht="26.4" x14ac:dyDescent="0.25">
      <c r="A757" s="239" t="s">
        <v>5028</v>
      </c>
      <c r="B757" s="240" t="s">
        <v>2845</v>
      </c>
      <c r="C757" s="197"/>
      <c r="D757" s="257"/>
      <c r="E757" s="247">
        <f t="shared" si="12"/>
        <v>0</v>
      </c>
      <c r="F757" s="241" t="s">
        <v>2846</v>
      </c>
      <c r="G757" s="248" t="s">
        <v>1371</v>
      </c>
      <c r="H757" s="241" t="s">
        <v>1372</v>
      </c>
    </row>
    <row r="758" spans="1:8" s="2" customFormat="1" ht="26.4" x14ac:dyDescent="0.25">
      <c r="A758" s="239" t="s">
        <v>5029</v>
      </c>
      <c r="B758" s="240" t="s">
        <v>2847</v>
      </c>
      <c r="C758" s="197"/>
      <c r="D758" s="257"/>
      <c r="E758" s="247">
        <f t="shared" si="12"/>
        <v>0</v>
      </c>
      <c r="F758" s="241" t="s">
        <v>2848</v>
      </c>
      <c r="G758" s="248" t="s">
        <v>1371</v>
      </c>
      <c r="H758" s="241" t="s">
        <v>1372</v>
      </c>
    </row>
    <row r="759" spans="1:8" s="2" customFormat="1" ht="26.4" x14ac:dyDescent="0.25">
      <c r="A759" s="239" t="s">
        <v>5030</v>
      </c>
      <c r="B759" s="240" t="s">
        <v>2849</v>
      </c>
      <c r="C759" s="197"/>
      <c r="D759" s="257"/>
      <c r="E759" s="247">
        <f t="shared" si="12"/>
        <v>0</v>
      </c>
      <c r="F759" s="241" t="s">
        <v>2850</v>
      </c>
      <c r="G759" s="248" t="s">
        <v>1371</v>
      </c>
      <c r="H759" s="241" t="s">
        <v>1372</v>
      </c>
    </row>
    <row r="760" spans="1:8" s="2" customFormat="1" ht="26.4" x14ac:dyDescent="0.25">
      <c r="A760" s="239" t="s">
        <v>5031</v>
      </c>
      <c r="B760" s="240" t="s">
        <v>2851</v>
      </c>
      <c r="C760" s="197"/>
      <c r="D760" s="257"/>
      <c r="E760" s="247">
        <f t="shared" si="12"/>
        <v>0</v>
      </c>
      <c r="F760" s="241" t="s">
        <v>2852</v>
      </c>
      <c r="G760" s="248" t="s">
        <v>1371</v>
      </c>
      <c r="H760" s="241" t="s">
        <v>1372</v>
      </c>
    </row>
    <row r="761" spans="1:8" s="2" customFormat="1" x14ac:dyDescent="0.25">
      <c r="A761" s="239" t="s">
        <v>5032</v>
      </c>
      <c r="B761" s="240" t="s">
        <v>2853</v>
      </c>
      <c r="C761" s="197"/>
      <c r="D761" s="257"/>
      <c r="E761" s="247">
        <f t="shared" si="12"/>
        <v>0</v>
      </c>
      <c r="F761" s="241" t="s">
        <v>1522</v>
      </c>
      <c r="G761" s="248" t="s">
        <v>1371</v>
      </c>
      <c r="H761" s="241" t="s">
        <v>1372</v>
      </c>
    </row>
    <row r="762" spans="1:8" s="2" customFormat="1" ht="26.4" x14ac:dyDescent="0.25">
      <c r="A762" s="241" t="s">
        <v>5431</v>
      </c>
      <c r="B762" s="240" t="s">
        <v>5430</v>
      </c>
      <c r="C762" s="197"/>
      <c r="D762" s="257"/>
      <c r="E762" s="247">
        <f t="shared" si="12"/>
        <v>0</v>
      </c>
      <c r="F762" s="241" t="s">
        <v>1522</v>
      </c>
      <c r="G762" s="248" t="s">
        <v>1371</v>
      </c>
      <c r="H762" s="241" t="s">
        <v>1372</v>
      </c>
    </row>
    <row r="763" spans="1:8" s="2" customFormat="1" ht="26.4" x14ac:dyDescent="0.25">
      <c r="A763" s="241" t="s">
        <v>5433</v>
      </c>
      <c r="B763" s="240" t="s">
        <v>5432</v>
      </c>
      <c r="C763" s="197"/>
      <c r="D763" s="257"/>
      <c r="E763" s="247">
        <f t="shared" si="12"/>
        <v>0</v>
      </c>
      <c r="F763" s="241" t="s">
        <v>1522</v>
      </c>
      <c r="G763" s="248" t="s">
        <v>1371</v>
      </c>
      <c r="H763" s="241" t="s">
        <v>1372</v>
      </c>
    </row>
    <row r="764" spans="1:8" s="2" customFormat="1" ht="26.4" x14ac:dyDescent="0.25">
      <c r="A764" s="241" t="s">
        <v>5435</v>
      </c>
      <c r="B764" s="240" t="s">
        <v>5434</v>
      </c>
      <c r="C764" s="197"/>
      <c r="D764" s="257"/>
      <c r="E764" s="247">
        <f t="shared" si="12"/>
        <v>0</v>
      </c>
      <c r="F764" s="241" t="s">
        <v>1522</v>
      </c>
      <c r="G764" s="248" t="s">
        <v>1371</v>
      </c>
      <c r="H764" s="241" t="s">
        <v>1372</v>
      </c>
    </row>
    <row r="765" spans="1:8" s="2" customFormat="1" ht="26.4" x14ac:dyDescent="0.25">
      <c r="A765" s="241" t="s">
        <v>5437</v>
      </c>
      <c r="B765" s="240" t="s">
        <v>5436</v>
      </c>
      <c r="C765" s="197"/>
      <c r="D765" s="257"/>
      <c r="E765" s="247">
        <f t="shared" si="12"/>
        <v>0</v>
      </c>
      <c r="F765" s="241" t="s">
        <v>1522</v>
      </c>
      <c r="G765" s="248" t="s">
        <v>1371</v>
      </c>
      <c r="H765" s="241" t="s">
        <v>1372</v>
      </c>
    </row>
    <row r="766" spans="1:8" s="2" customFormat="1" ht="26.4" x14ac:dyDescent="0.25">
      <c r="A766" s="241" t="s">
        <v>5439</v>
      </c>
      <c r="B766" s="240" t="s">
        <v>5438</v>
      </c>
      <c r="C766" s="197"/>
      <c r="D766" s="257"/>
      <c r="E766" s="247">
        <f t="shared" si="12"/>
        <v>0</v>
      </c>
      <c r="F766" s="241" t="s">
        <v>1522</v>
      </c>
      <c r="G766" s="248" t="s">
        <v>1371</v>
      </c>
      <c r="H766" s="241" t="s">
        <v>1372</v>
      </c>
    </row>
    <row r="767" spans="1:8" s="2" customFormat="1" ht="26.4" x14ac:dyDescent="0.25">
      <c r="A767" s="241" t="s">
        <v>5441</v>
      </c>
      <c r="B767" s="240" t="s">
        <v>5440</v>
      </c>
      <c r="C767" s="197"/>
      <c r="D767" s="257"/>
      <c r="E767" s="247">
        <f t="shared" si="12"/>
        <v>0</v>
      </c>
      <c r="F767" s="241" t="s">
        <v>1522</v>
      </c>
      <c r="G767" s="248" t="s">
        <v>1371</v>
      </c>
      <c r="H767" s="241" t="s">
        <v>1372</v>
      </c>
    </row>
    <row r="768" spans="1:8" s="2" customFormat="1" x14ac:dyDescent="0.25">
      <c r="A768" s="241" t="s">
        <v>5443</v>
      </c>
      <c r="B768" s="240" t="s">
        <v>5442</v>
      </c>
      <c r="C768" s="197"/>
      <c r="D768" s="257"/>
      <c r="E768" s="247">
        <f t="shared" si="12"/>
        <v>0</v>
      </c>
      <c r="F768" s="241" t="s">
        <v>1522</v>
      </c>
      <c r="G768" s="248" t="s">
        <v>1371</v>
      </c>
      <c r="H768" s="241" t="s">
        <v>1372</v>
      </c>
    </row>
    <row r="769" spans="1:8" s="2" customFormat="1" ht="26.4" x14ac:dyDescent="0.25">
      <c r="A769" s="241" t="s">
        <v>5445</v>
      </c>
      <c r="B769" s="240" t="s">
        <v>5444</v>
      </c>
      <c r="C769" s="197"/>
      <c r="D769" s="257"/>
      <c r="E769" s="247">
        <f t="shared" si="12"/>
        <v>0</v>
      </c>
      <c r="F769" s="241" t="s">
        <v>1522</v>
      </c>
      <c r="G769" s="248" t="s">
        <v>1371</v>
      </c>
      <c r="H769" s="241" t="s">
        <v>1372</v>
      </c>
    </row>
    <row r="770" spans="1:8" s="2" customFormat="1" x14ac:dyDescent="0.25">
      <c r="A770" s="241" t="s">
        <v>5447</v>
      </c>
      <c r="B770" s="240" t="s">
        <v>5446</v>
      </c>
      <c r="C770" s="197"/>
      <c r="D770" s="257"/>
      <c r="E770" s="247">
        <f t="shared" si="12"/>
        <v>0</v>
      </c>
      <c r="F770" s="241" t="s">
        <v>1522</v>
      </c>
      <c r="G770" s="248" t="s">
        <v>1371</v>
      </c>
      <c r="H770" s="241" t="s">
        <v>1372</v>
      </c>
    </row>
    <row r="771" spans="1:8" s="2" customFormat="1" x14ac:dyDescent="0.25">
      <c r="A771" s="241" t="s">
        <v>5449</v>
      </c>
      <c r="B771" s="240" t="s">
        <v>5448</v>
      </c>
      <c r="C771" s="197"/>
      <c r="D771" s="257"/>
      <c r="E771" s="247">
        <f t="shared" si="12"/>
        <v>0</v>
      </c>
      <c r="F771" s="241" t="s">
        <v>1522</v>
      </c>
      <c r="G771" s="248" t="s">
        <v>1371</v>
      </c>
      <c r="H771" s="241" t="s">
        <v>1372</v>
      </c>
    </row>
    <row r="772" spans="1:8" s="2" customFormat="1" x14ac:dyDescent="0.25">
      <c r="A772" s="239" t="s">
        <v>5033</v>
      </c>
      <c r="B772" s="240" t="s">
        <v>2854</v>
      </c>
      <c r="C772" s="197"/>
      <c r="D772" s="257"/>
      <c r="E772" s="247">
        <f t="shared" si="12"/>
        <v>0</v>
      </c>
      <c r="F772" s="241" t="s">
        <v>1522</v>
      </c>
      <c r="G772" s="248" t="s">
        <v>1371</v>
      </c>
      <c r="H772" s="241" t="s">
        <v>1372</v>
      </c>
    </row>
    <row r="773" spans="1:8" s="2" customFormat="1" ht="26.4" x14ac:dyDescent="0.25">
      <c r="A773" s="241" t="s">
        <v>5451</v>
      </c>
      <c r="B773" s="240" t="s">
        <v>5450</v>
      </c>
      <c r="C773" s="197"/>
      <c r="D773" s="257"/>
      <c r="E773" s="247">
        <f t="shared" si="12"/>
        <v>0</v>
      </c>
      <c r="F773" s="241" t="s">
        <v>1522</v>
      </c>
      <c r="G773" s="248" t="s">
        <v>1371</v>
      </c>
      <c r="H773" s="241" t="s">
        <v>1372</v>
      </c>
    </row>
    <row r="774" spans="1:8" s="2" customFormat="1" ht="26.4" x14ac:dyDescent="0.25">
      <c r="A774" s="241" t="s">
        <v>5453</v>
      </c>
      <c r="B774" s="240" t="s">
        <v>5452</v>
      </c>
      <c r="C774" s="197"/>
      <c r="D774" s="257"/>
      <c r="E774" s="247">
        <f t="shared" si="12"/>
        <v>0</v>
      </c>
      <c r="F774" s="241" t="s">
        <v>1522</v>
      </c>
      <c r="G774" s="248" t="s">
        <v>1371</v>
      </c>
      <c r="H774" s="241" t="s">
        <v>1372</v>
      </c>
    </row>
    <row r="775" spans="1:8" s="2" customFormat="1" ht="26.4" x14ac:dyDescent="0.25">
      <c r="A775" s="241" t="s">
        <v>5455</v>
      </c>
      <c r="B775" s="240" t="s">
        <v>5454</v>
      </c>
      <c r="C775" s="197"/>
      <c r="D775" s="257"/>
      <c r="E775" s="247">
        <f t="shared" si="12"/>
        <v>0</v>
      </c>
      <c r="F775" s="241" t="s">
        <v>1522</v>
      </c>
      <c r="G775" s="248" t="s">
        <v>1371</v>
      </c>
      <c r="H775" s="241" t="s">
        <v>1372</v>
      </c>
    </row>
    <row r="776" spans="1:8" s="2" customFormat="1" x14ac:dyDescent="0.25">
      <c r="A776" s="241" t="s">
        <v>5457</v>
      </c>
      <c r="B776" s="240" t="s">
        <v>5456</v>
      </c>
      <c r="C776" s="197"/>
      <c r="D776" s="257"/>
      <c r="E776" s="247">
        <f t="shared" si="12"/>
        <v>0</v>
      </c>
      <c r="F776" s="241" t="s">
        <v>1522</v>
      </c>
      <c r="G776" s="248" t="s">
        <v>1371</v>
      </c>
      <c r="H776" s="241" t="s">
        <v>1372</v>
      </c>
    </row>
    <row r="777" spans="1:8" s="2" customFormat="1" x14ac:dyDescent="0.25">
      <c r="A777" s="241" t="s">
        <v>5459</v>
      </c>
      <c r="B777" s="240" t="s">
        <v>5458</v>
      </c>
      <c r="C777" s="197"/>
      <c r="D777" s="257"/>
      <c r="E777" s="247">
        <f t="shared" si="12"/>
        <v>0</v>
      </c>
      <c r="F777" s="241" t="s">
        <v>1522</v>
      </c>
      <c r="G777" s="248" t="s">
        <v>1371</v>
      </c>
      <c r="H777" s="241" t="s">
        <v>1372</v>
      </c>
    </row>
    <row r="778" spans="1:8" s="2" customFormat="1" ht="26.4" x14ac:dyDescent="0.25">
      <c r="A778" s="241" t="s">
        <v>5461</v>
      </c>
      <c r="B778" s="240" t="s">
        <v>5460</v>
      </c>
      <c r="C778" s="197"/>
      <c r="D778" s="257"/>
      <c r="E778" s="247">
        <f t="shared" si="12"/>
        <v>0</v>
      </c>
      <c r="F778" s="241" t="s">
        <v>1522</v>
      </c>
      <c r="G778" s="248" t="s">
        <v>1371</v>
      </c>
      <c r="H778" s="241" t="s">
        <v>1372</v>
      </c>
    </row>
    <row r="779" spans="1:8" s="2" customFormat="1" ht="26.4" x14ac:dyDescent="0.25">
      <c r="A779" s="241" t="s">
        <v>5463</v>
      </c>
      <c r="B779" s="240" t="s">
        <v>5462</v>
      </c>
      <c r="C779" s="197"/>
      <c r="D779" s="257"/>
      <c r="E779" s="247">
        <f t="shared" si="12"/>
        <v>0</v>
      </c>
      <c r="F779" s="241" t="s">
        <v>1522</v>
      </c>
      <c r="G779" s="248" t="s">
        <v>1371</v>
      </c>
      <c r="H779" s="241" t="s">
        <v>1372</v>
      </c>
    </row>
    <row r="780" spans="1:8" s="2" customFormat="1" x14ac:dyDescent="0.25">
      <c r="A780" s="241" t="s">
        <v>5465</v>
      </c>
      <c r="B780" s="240" t="s">
        <v>5464</v>
      </c>
      <c r="C780" s="197"/>
      <c r="D780" s="257"/>
      <c r="E780" s="247">
        <f t="shared" si="12"/>
        <v>0</v>
      </c>
      <c r="F780" s="241" t="s">
        <v>1522</v>
      </c>
      <c r="G780" s="248" t="s">
        <v>1371</v>
      </c>
      <c r="H780" s="241" t="s">
        <v>1372</v>
      </c>
    </row>
    <row r="781" spans="1:8" s="2" customFormat="1" ht="26.4" x14ac:dyDescent="0.25">
      <c r="A781" s="241" t="s">
        <v>5467</v>
      </c>
      <c r="B781" s="240" t="s">
        <v>5466</v>
      </c>
      <c r="C781" s="197"/>
      <c r="D781" s="257"/>
      <c r="E781" s="247">
        <f t="shared" si="12"/>
        <v>0</v>
      </c>
      <c r="F781" s="241" t="s">
        <v>1522</v>
      </c>
      <c r="G781" s="248" t="s">
        <v>1371</v>
      </c>
      <c r="H781" s="241" t="s">
        <v>1372</v>
      </c>
    </row>
    <row r="782" spans="1:8" s="2" customFormat="1" ht="26.4" x14ac:dyDescent="0.25">
      <c r="A782" s="241" t="s">
        <v>5469</v>
      </c>
      <c r="B782" s="240" t="s">
        <v>5468</v>
      </c>
      <c r="C782" s="197"/>
      <c r="D782" s="257"/>
      <c r="E782" s="247">
        <f t="shared" si="12"/>
        <v>0</v>
      </c>
      <c r="F782" s="241" t="s">
        <v>1522</v>
      </c>
      <c r="G782" s="248" t="s">
        <v>1371</v>
      </c>
      <c r="H782" s="241" t="s">
        <v>1372</v>
      </c>
    </row>
    <row r="783" spans="1:8" s="2" customFormat="1" ht="26.4" x14ac:dyDescent="0.25">
      <c r="A783" s="241" t="s">
        <v>5471</v>
      </c>
      <c r="B783" s="240" t="s">
        <v>5470</v>
      </c>
      <c r="C783" s="197"/>
      <c r="D783" s="257"/>
      <c r="E783" s="247">
        <f t="shared" si="12"/>
        <v>0</v>
      </c>
      <c r="F783" s="241" t="s">
        <v>1522</v>
      </c>
      <c r="G783" s="248" t="s">
        <v>1371</v>
      </c>
      <c r="H783" s="241" t="s">
        <v>1372</v>
      </c>
    </row>
    <row r="784" spans="1:8" s="2" customFormat="1" ht="26.4" x14ac:dyDescent="0.25">
      <c r="A784" s="241" t="s">
        <v>5473</v>
      </c>
      <c r="B784" s="240" t="s">
        <v>5472</v>
      </c>
      <c r="C784" s="197"/>
      <c r="D784" s="257"/>
      <c r="E784" s="247">
        <f t="shared" si="12"/>
        <v>0</v>
      </c>
      <c r="F784" s="241" t="s">
        <v>1522</v>
      </c>
      <c r="G784" s="248" t="s">
        <v>1371</v>
      </c>
      <c r="H784" s="241" t="s">
        <v>1372</v>
      </c>
    </row>
    <row r="785" spans="1:10" s="2" customFormat="1" ht="26.4" x14ac:dyDescent="0.25">
      <c r="A785" s="241" t="s">
        <v>5475</v>
      </c>
      <c r="B785" s="240" t="s">
        <v>5474</v>
      </c>
      <c r="C785" s="197"/>
      <c r="D785" s="257"/>
      <c r="E785" s="247">
        <f t="shared" si="12"/>
        <v>0</v>
      </c>
      <c r="F785" s="241" t="s">
        <v>1522</v>
      </c>
      <c r="G785" s="248" t="s">
        <v>1371</v>
      </c>
      <c r="H785" s="241" t="s">
        <v>1372</v>
      </c>
    </row>
    <row r="786" spans="1:10" s="2" customFormat="1" ht="22.5" customHeight="1" x14ac:dyDescent="0.25">
      <c r="A786" s="241" t="s">
        <v>5034</v>
      </c>
      <c r="B786" s="240" t="s">
        <v>2855</v>
      </c>
      <c r="C786" s="197"/>
      <c r="D786" s="257"/>
      <c r="E786" s="247">
        <f t="shared" si="12"/>
        <v>0</v>
      </c>
      <c r="F786" s="241" t="s">
        <v>1522</v>
      </c>
      <c r="G786" s="248" t="s">
        <v>1371</v>
      </c>
      <c r="H786" s="241"/>
      <c r="J786" s="2" t="s">
        <v>9811</v>
      </c>
    </row>
    <row r="787" spans="1:10" s="2" customFormat="1" ht="26.4" x14ac:dyDescent="0.25">
      <c r="A787" s="241" t="s">
        <v>5035</v>
      </c>
      <c r="B787" s="240" t="s">
        <v>2856</v>
      </c>
      <c r="C787" s="197"/>
      <c r="D787" s="257"/>
      <c r="E787" s="247">
        <f t="shared" si="12"/>
        <v>0</v>
      </c>
      <c r="F787" s="241" t="s">
        <v>1522</v>
      </c>
      <c r="G787" s="248" t="s">
        <v>1371</v>
      </c>
      <c r="H787" s="241"/>
    </row>
    <row r="788" spans="1:10" s="2" customFormat="1" ht="26.4" x14ac:dyDescent="0.25">
      <c r="A788" s="241" t="s">
        <v>5036</v>
      </c>
      <c r="B788" s="240" t="s">
        <v>2857</v>
      </c>
      <c r="C788" s="197"/>
      <c r="D788" s="257"/>
      <c r="E788" s="247">
        <f t="shared" si="12"/>
        <v>0</v>
      </c>
      <c r="F788" s="241" t="s">
        <v>1522</v>
      </c>
      <c r="G788" s="248" t="s">
        <v>1371</v>
      </c>
      <c r="H788" s="241"/>
    </row>
    <row r="789" spans="1:10" s="2" customFormat="1" x14ac:dyDescent="0.25">
      <c r="A789" s="241" t="s">
        <v>5037</v>
      </c>
      <c r="B789" s="240" t="s">
        <v>2858</v>
      </c>
      <c r="C789" s="197"/>
      <c r="D789" s="257"/>
      <c r="E789" s="247">
        <f t="shared" si="12"/>
        <v>0</v>
      </c>
      <c r="F789" s="241" t="s">
        <v>1522</v>
      </c>
      <c r="G789" s="248" t="s">
        <v>1371</v>
      </c>
      <c r="H789" s="241"/>
    </row>
    <row r="790" spans="1:10" s="2" customFormat="1" ht="26.4" x14ac:dyDescent="0.25">
      <c r="A790" s="241" t="s">
        <v>5038</v>
      </c>
      <c r="B790" s="240" t="s">
        <v>2859</v>
      </c>
      <c r="C790" s="197"/>
      <c r="D790" s="257"/>
      <c r="E790" s="247">
        <f t="shared" si="12"/>
        <v>0</v>
      </c>
      <c r="F790" s="241" t="s">
        <v>1522</v>
      </c>
      <c r="G790" s="248" t="s">
        <v>1371</v>
      </c>
      <c r="H790" s="241"/>
    </row>
    <row r="791" spans="1:10" s="2" customFormat="1" x14ac:dyDescent="0.25">
      <c r="A791" s="241" t="s">
        <v>5039</v>
      </c>
      <c r="B791" s="240" t="s">
        <v>2860</v>
      </c>
      <c r="C791" s="197"/>
      <c r="D791" s="257"/>
      <c r="E791" s="247">
        <f t="shared" si="12"/>
        <v>0</v>
      </c>
      <c r="F791" s="241" t="s">
        <v>1522</v>
      </c>
      <c r="G791" s="248" t="s">
        <v>1371</v>
      </c>
      <c r="H791" s="241"/>
    </row>
    <row r="792" spans="1:10" s="2" customFormat="1" x14ac:dyDescent="0.25">
      <c r="A792" s="241" t="s">
        <v>5040</v>
      </c>
      <c r="B792" s="240" t="s">
        <v>2861</v>
      </c>
      <c r="C792" s="197"/>
      <c r="D792" s="257"/>
      <c r="E792" s="247">
        <f t="shared" si="12"/>
        <v>0</v>
      </c>
      <c r="F792" s="241" t="s">
        <v>1522</v>
      </c>
      <c r="G792" s="248" t="s">
        <v>1371</v>
      </c>
      <c r="H792" s="241"/>
    </row>
    <row r="793" spans="1:10" s="2" customFormat="1" ht="26.4" x14ac:dyDescent="0.25">
      <c r="A793" s="241" t="s">
        <v>5041</v>
      </c>
      <c r="B793" s="240" t="s">
        <v>2862</v>
      </c>
      <c r="C793" s="197"/>
      <c r="D793" s="257"/>
      <c r="E793" s="247">
        <f t="shared" si="12"/>
        <v>0</v>
      </c>
      <c r="F793" s="241" t="s">
        <v>1522</v>
      </c>
      <c r="G793" s="248" t="s">
        <v>1371</v>
      </c>
      <c r="H793" s="241"/>
    </row>
    <row r="794" spans="1:10" s="2" customFormat="1" ht="26.4" x14ac:dyDescent="0.25">
      <c r="A794" s="241" t="s">
        <v>5042</v>
      </c>
      <c r="B794" s="240" t="s">
        <v>2863</v>
      </c>
      <c r="C794" s="197"/>
      <c r="D794" s="257"/>
      <c r="E794" s="247">
        <f t="shared" si="12"/>
        <v>0</v>
      </c>
      <c r="F794" s="241" t="s">
        <v>1522</v>
      </c>
      <c r="G794" s="248" t="s">
        <v>1371</v>
      </c>
      <c r="H794" s="241"/>
    </row>
    <row r="795" spans="1:10" s="2" customFormat="1" ht="26.4" x14ac:dyDescent="0.25">
      <c r="A795" s="241" t="s">
        <v>5043</v>
      </c>
      <c r="B795" s="240" t="s">
        <v>2864</v>
      </c>
      <c r="C795" s="197"/>
      <c r="D795" s="257"/>
      <c r="E795" s="247">
        <f t="shared" si="12"/>
        <v>0</v>
      </c>
      <c r="F795" s="241" t="s">
        <v>1522</v>
      </c>
      <c r="G795" s="248" t="s">
        <v>1371</v>
      </c>
      <c r="H795" s="241"/>
    </row>
    <row r="796" spans="1:10" s="2" customFormat="1" ht="26.4" x14ac:dyDescent="0.25">
      <c r="A796" s="241" t="s">
        <v>5044</v>
      </c>
      <c r="B796" s="240" t="s">
        <v>2865</v>
      </c>
      <c r="C796" s="197"/>
      <c r="D796" s="257"/>
      <c r="E796" s="247">
        <f t="shared" si="12"/>
        <v>0</v>
      </c>
      <c r="F796" s="241" t="s">
        <v>1522</v>
      </c>
      <c r="G796" s="248" t="s">
        <v>1371</v>
      </c>
      <c r="H796" s="241"/>
    </row>
    <row r="797" spans="1:10" s="2" customFormat="1" ht="26.4" x14ac:dyDescent="0.25">
      <c r="A797" s="241" t="s">
        <v>5045</v>
      </c>
      <c r="B797" s="240" t="s">
        <v>2866</v>
      </c>
      <c r="C797" s="197"/>
      <c r="D797" s="257"/>
      <c r="E797" s="247">
        <f t="shared" si="12"/>
        <v>0</v>
      </c>
      <c r="F797" s="241" t="s">
        <v>1522</v>
      </c>
      <c r="G797" s="248" t="s">
        <v>1371</v>
      </c>
      <c r="H797" s="241"/>
    </row>
    <row r="798" spans="1:10" s="2" customFormat="1" ht="26.4" x14ac:dyDescent="0.25">
      <c r="A798" s="241" t="s">
        <v>5046</v>
      </c>
      <c r="B798" s="240" t="s">
        <v>2867</v>
      </c>
      <c r="C798" s="197"/>
      <c r="D798" s="257"/>
      <c r="E798" s="247">
        <f t="shared" si="12"/>
        <v>0</v>
      </c>
      <c r="F798" s="241" t="s">
        <v>1522</v>
      </c>
      <c r="G798" s="248" t="s">
        <v>1371</v>
      </c>
      <c r="H798" s="241"/>
    </row>
    <row r="799" spans="1:10" s="2" customFormat="1" ht="26.4" x14ac:dyDescent="0.25">
      <c r="A799" s="241" t="s">
        <v>5047</v>
      </c>
      <c r="B799" s="240" t="s">
        <v>2868</v>
      </c>
      <c r="C799" s="197"/>
      <c r="D799" s="257"/>
      <c r="E799" s="247">
        <f t="shared" si="12"/>
        <v>0</v>
      </c>
      <c r="F799" s="241" t="s">
        <v>1522</v>
      </c>
      <c r="G799" s="248" t="s">
        <v>1371</v>
      </c>
      <c r="H799" s="241"/>
    </row>
    <row r="800" spans="1:10" s="2" customFormat="1" x14ac:dyDescent="0.25">
      <c r="A800" s="241" t="s">
        <v>5048</v>
      </c>
      <c r="B800" s="240" t="s">
        <v>2869</v>
      </c>
      <c r="C800" s="197"/>
      <c r="D800" s="257"/>
      <c r="E800" s="247">
        <f t="shared" ref="E800:E863" si="13">+C800+D800</f>
        <v>0</v>
      </c>
      <c r="F800" s="241" t="s">
        <v>1522</v>
      </c>
      <c r="G800" s="248" t="s">
        <v>1371</v>
      </c>
      <c r="H800" s="241"/>
    </row>
    <row r="801" spans="1:8" s="2" customFormat="1" x14ac:dyDescent="0.25">
      <c r="A801" s="241" t="s">
        <v>5049</v>
      </c>
      <c r="B801" s="240" t="s">
        <v>2870</v>
      </c>
      <c r="C801" s="197"/>
      <c r="D801" s="257"/>
      <c r="E801" s="247">
        <f t="shared" si="13"/>
        <v>0</v>
      </c>
      <c r="F801" s="241" t="s">
        <v>1522</v>
      </c>
      <c r="G801" s="248" t="s">
        <v>1371</v>
      </c>
      <c r="H801" s="241"/>
    </row>
    <row r="802" spans="1:8" s="2" customFormat="1" ht="26.4" x14ac:dyDescent="0.25">
      <c r="A802" s="241" t="s">
        <v>5050</v>
      </c>
      <c r="B802" s="240" t="s">
        <v>2871</v>
      </c>
      <c r="C802" s="197"/>
      <c r="D802" s="257"/>
      <c r="E802" s="247">
        <f t="shared" si="13"/>
        <v>0</v>
      </c>
      <c r="F802" s="241" t="s">
        <v>1522</v>
      </c>
      <c r="G802" s="248" t="s">
        <v>1371</v>
      </c>
      <c r="H802" s="241"/>
    </row>
    <row r="803" spans="1:8" s="2" customFormat="1" x14ac:dyDescent="0.25">
      <c r="A803" s="241" t="s">
        <v>5051</v>
      </c>
      <c r="B803" s="240" t="s">
        <v>2872</v>
      </c>
      <c r="C803" s="197"/>
      <c r="D803" s="257"/>
      <c r="E803" s="247">
        <f t="shared" si="13"/>
        <v>0</v>
      </c>
      <c r="F803" s="241" t="s">
        <v>1522</v>
      </c>
      <c r="G803" s="248" t="s">
        <v>1371</v>
      </c>
      <c r="H803" s="241"/>
    </row>
    <row r="804" spans="1:8" s="2" customFormat="1" x14ac:dyDescent="0.25">
      <c r="A804" s="241" t="s">
        <v>5052</v>
      </c>
      <c r="B804" s="240" t="s">
        <v>2873</v>
      </c>
      <c r="C804" s="197"/>
      <c r="D804" s="257"/>
      <c r="E804" s="247">
        <f t="shared" si="13"/>
        <v>0</v>
      </c>
      <c r="F804" s="241" t="s">
        <v>1522</v>
      </c>
      <c r="G804" s="248" t="s">
        <v>1371</v>
      </c>
      <c r="H804" s="241"/>
    </row>
    <row r="805" spans="1:8" s="2" customFormat="1" x14ac:dyDescent="0.25">
      <c r="A805" s="239" t="s">
        <v>5053</v>
      </c>
      <c r="B805" s="240" t="s">
        <v>2874</v>
      </c>
      <c r="C805" s="197"/>
      <c r="D805" s="257"/>
      <c r="E805" s="247">
        <f t="shared" si="13"/>
        <v>0</v>
      </c>
      <c r="F805" s="241" t="s">
        <v>1522</v>
      </c>
      <c r="G805" s="248" t="s">
        <v>1371</v>
      </c>
      <c r="H805" s="241"/>
    </row>
    <row r="806" spans="1:8" s="2" customFormat="1" x14ac:dyDescent="0.25">
      <c r="A806" s="239" t="s">
        <v>5054</v>
      </c>
      <c r="B806" s="240" t="s">
        <v>2875</v>
      </c>
      <c r="C806" s="197"/>
      <c r="D806" s="257"/>
      <c r="E806" s="247">
        <f t="shared" si="13"/>
        <v>0</v>
      </c>
      <c r="F806" s="241" t="s">
        <v>1522</v>
      </c>
      <c r="G806" s="248" t="s">
        <v>1371</v>
      </c>
      <c r="H806" s="241"/>
    </row>
    <row r="807" spans="1:8" s="2" customFormat="1" ht="26.4" x14ac:dyDescent="0.25">
      <c r="A807" s="239" t="s">
        <v>5055</v>
      </c>
      <c r="B807" s="240" t="s">
        <v>2876</v>
      </c>
      <c r="C807" s="197"/>
      <c r="D807" s="257"/>
      <c r="E807" s="247">
        <f t="shared" si="13"/>
        <v>0</v>
      </c>
      <c r="F807" s="241" t="s">
        <v>1522</v>
      </c>
      <c r="G807" s="248" t="s">
        <v>1371</v>
      </c>
      <c r="H807" s="241"/>
    </row>
    <row r="808" spans="1:8" s="2" customFormat="1" x14ac:dyDescent="0.25">
      <c r="A808" s="239" t="s">
        <v>5056</v>
      </c>
      <c r="B808" s="240" t="s">
        <v>2877</v>
      </c>
      <c r="C808" s="197"/>
      <c r="D808" s="257"/>
      <c r="E808" s="247">
        <f t="shared" si="13"/>
        <v>0</v>
      </c>
      <c r="F808" s="241" t="s">
        <v>1522</v>
      </c>
      <c r="G808" s="248" t="s">
        <v>1371</v>
      </c>
      <c r="H808" s="241"/>
    </row>
    <row r="809" spans="1:8" s="2" customFormat="1" ht="26.4" x14ac:dyDescent="0.25">
      <c r="A809" s="239" t="s">
        <v>5057</v>
      </c>
      <c r="B809" s="240" t="s">
        <v>5476</v>
      </c>
      <c r="C809" s="197"/>
      <c r="D809" s="257"/>
      <c r="E809" s="247">
        <f t="shared" si="13"/>
        <v>0</v>
      </c>
      <c r="F809" s="241" t="s">
        <v>1522</v>
      </c>
      <c r="G809" s="248" t="s">
        <v>1371</v>
      </c>
      <c r="H809" s="241"/>
    </row>
    <row r="810" spans="1:8" s="2" customFormat="1" ht="26.4" x14ac:dyDescent="0.25">
      <c r="A810" s="239" t="s">
        <v>5058</v>
      </c>
      <c r="B810" s="240" t="s">
        <v>2878</v>
      </c>
      <c r="C810" s="197"/>
      <c r="D810" s="257"/>
      <c r="E810" s="247">
        <f t="shared" si="13"/>
        <v>0</v>
      </c>
      <c r="F810" s="241" t="s">
        <v>1522</v>
      </c>
      <c r="G810" s="248" t="s">
        <v>1371</v>
      </c>
      <c r="H810" s="241"/>
    </row>
    <row r="811" spans="1:8" s="2" customFormat="1" x14ac:dyDescent="0.25">
      <c r="A811" s="239" t="s">
        <v>5059</v>
      </c>
      <c r="B811" s="240" t="s">
        <v>2879</v>
      </c>
      <c r="C811" s="197"/>
      <c r="D811" s="257"/>
      <c r="E811" s="247">
        <f t="shared" si="13"/>
        <v>0</v>
      </c>
      <c r="F811" s="241" t="s">
        <v>1522</v>
      </c>
      <c r="G811" s="248" t="s">
        <v>1371</v>
      </c>
      <c r="H811" s="241"/>
    </row>
    <row r="812" spans="1:8" s="2" customFormat="1" ht="26.4" x14ac:dyDescent="0.25">
      <c r="A812" s="239" t="s">
        <v>5060</v>
      </c>
      <c r="B812" s="240" t="s">
        <v>2880</v>
      </c>
      <c r="C812" s="197"/>
      <c r="D812" s="257"/>
      <c r="E812" s="247">
        <f t="shared" si="13"/>
        <v>0</v>
      </c>
      <c r="F812" s="241" t="s">
        <v>1522</v>
      </c>
      <c r="G812" s="248" t="s">
        <v>1371</v>
      </c>
      <c r="H812" s="241"/>
    </row>
    <row r="813" spans="1:8" s="2" customFormat="1" ht="26.4" x14ac:dyDescent="0.25">
      <c r="A813" s="239" t="s">
        <v>5061</v>
      </c>
      <c r="B813" s="240" t="s">
        <v>2881</v>
      </c>
      <c r="C813" s="197"/>
      <c r="D813" s="257"/>
      <c r="E813" s="247">
        <f t="shared" si="13"/>
        <v>0</v>
      </c>
      <c r="F813" s="241" t="s">
        <v>1522</v>
      </c>
      <c r="G813" s="248" t="s">
        <v>1371</v>
      </c>
      <c r="H813" s="241"/>
    </row>
    <row r="814" spans="1:8" s="2" customFormat="1" ht="26.4" x14ac:dyDescent="0.25">
      <c r="A814" s="239" t="s">
        <v>5062</v>
      </c>
      <c r="B814" s="240" t="s">
        <v>2882</v>
      </c>
      <c r="C814" s="197"/>
      <c r="D814" s="257"/>
      <c r="E814" s="247">
        <f t="shared" si="13"/>
        <v>0</v>
      </c>
      <c r="F814" s="241" t="s">
        <v>1522</v>
      </c>
      <c r="G814" s="248" t="s">
        <v>1371</v>
      </c>
      <c r="H814" s="241"/>
    </row>
    <row r="815" spans="1:8" s="2" customFormat="1" ht="26.4" x14ac:dyDescent="0.25">
      <c r="A815" s="239" t="s">
        <v>5063</v>
      </c>
      <c r="B815" s="240" t="s">
        <v>2883</v>
      </c>
      <c r="C815" s="197"/>
      <c r="D815" s="257"/>
      <c r="E815" s="247">
        <f t="shared" si="13"/>
        <v>0</v>
      </c>
      <c r="F815" s="241" t="s">
        <v>1522</v>
      </c>
      <c r="G815" s="248" t="s">
        <v>1371</v>
      </c>
      <c r="H815" s="241"/>
    </row>
    <row r="816" spans="1:8" s="2" customFormat="1" x14ac:dyDescent="0.25">
      <c r="A816" s="239" t="s">
        <v>5064</v>
      </c>
      <c r="B816" s="240" t="s">
        <v>2884</v>
      </c>
      <c r="C816" s="197"/>
      <c r="D816" s="257"/>
      <c r="E816" s="247">
        <f t="shared" si="13"/>
        <v>0</v>
      </c>
      <c r="F816" s="241" t="s">
        <v>1522</v>
      </c>
      <c r="G816" s="248" t="s">
        <v>1371</v>
      </c>
      <c r="H816" s="241"/>
    </row>
    <row r="817" spans="1:8" s="2" customFormat="1" ht="26.4" x14ac:dyDescent="0.25">
      <c r="A817" s="239" t="s">
        <v>5065</v>
      </c>
      <c r="B817" s="240" t="s">
        <v>2885</v>
      </c>
      <c r="C817" s="197"/>
      <c r="D817" s="257"/>
      <c r="E817" s="247">
        <f t="shared" si="13"/>
        <v>0</v>
      </c>
      <c r="F817" s="241" t="s">
        <v>1522</v>
      </c>
      <c r="G817" s="248" t="s">
        <v>1371</v>
      </c>
      <c r="H817" s="241"/>
    </row>
    <row r="818" spans="1:8" s="2" customFormat="1" ht="26.4" x14ac:dyDescent="0.25">
      <c r="A818" s="241" t="s">
        <v>5066</v>
      </c>
      <c r="B818" s="240" t="s">
        <v>2886</v>
      </c>
      <c r="C818" s="197"/>
      <c r="D818" s="257"/>
      <c r="E818" s="247">
        <f t="shared" si="13"/>
        <v>0</v>
      </c>
      <c r="F818" s="241" t="s">
        <v>1522</v>
      </c>
      <c r="G818" s="248" t="s">
        <v>1371</v>
      </c>
      <c r="H818" s="241"/>
    </row>
    <row r="819" spans="1:8" s="2" customFormat="1" x14ac:dyDescent="0.25">
      <c r="A819" s="241" t="s">
        <v>5067</v>
      </c>
      <c r="B819" s="240" t="s">
        <v>2887</v>
      </c>
      <c r="C819" s="197"/>
      <c r="D819" s="257"/>
      <c r="E819" s="247">
        <f t="shared" si="13"/>
        <v>0</v>
      </c>
      <c r="F819" s="241" t="s">
        <v>1522</v>
      </c>
      <c r="G819" s="248" t="s">
        <v>1371</v>
      </c>
      <c r="H819" s="241"/>
    </row>
    <row r="820" spans="1:8" s="2" customFormat="1" x14ac:dyDescent="0.25">
      <c r="A820" s="241" t="s">
        <v>5068</v>
      </c>
      <c r="B820" s="240" t="s">
        <v>2888</v>
      </c>
      <c r="C820" s="197"/>
      <c r="D820" s="257"/>
      <c r="E820" s="247">
        <f t="shared" si="13"/>
        <v>0</v>
      </c>
      <c r="F820" s="241" t="s">
        <v>1522</v>
      </c>
      <c r="G820" s="248" t="s">
        <v>1371</v>
      </c>
      <c r="H820" s="241"/>
    </row>
    <row r="821" spans="1:8" s="2" customFormat="1" ht="26.4" x14ac:dyDescent="0.25">
      <c r="A821" s="241" t="s">
        <v>5069</v>
      </c>
      <c r="B821" s="240" t="s">
        <v>2889</v>
      </c>
      <c r="C821" s="197"/>
      <c r="D821" s="257"/>
      <c r="E821" s="247">
        <f t="shared" si="13"/>
        <v>0</v>
      </c>
      <c r="F821" s="241" t="s">
        <v>1522</v>
      </c>
      <c r="G821" s="248" t="s">
        <v>1371</v>
      </c>
      <c r="H821" s="241"/>
    </row>
    <row r="822" spans="1:8" s="2" customFormat="1" ht="26.4" x14ac:dyDescent="0.25">
      <c r="A822" s="241" t="s">
        <v>5070</v>
      </c>
      <c r="B822" s="240" t="s">
        <v>2890</v>
      </c>
      <c r="C822" s="197"/>
      <c r="D822" s="257"/>
      <c r="E822" s="247">
        <f t="shared" si="13"/>
        <v>0</v>
      </c>
      <c r="F822" s="241" t="s">
        <v>1522</v>
      </c>
      <c r="G822" s="248" t="s">
        <v>1371</v>
      </c>
      <c r="H822" s="241"/>
    </row>
    <row r="823" spans="1:8" s="2" customFormat="1" x14ac:dyDescent="0.25">
      <c r="A823" s="241" t="s">
        <v>5071</v>
      </c>
      <c r="B823" s="240" t="s">
        <v>2891</v>
      </c>
      <c r="C823" s="197"/>
      <c r="D823" s="257"/>
      <c r="E823" s="247">
        <f t="shared" si="13"/>
        <v>0</v>
      </c>
      <c r="F823" s="241" t="s">
        <v>1522</v>
      </c>
      <c r="G823" s="248" t="s">
        <v>1371</v>
      </c>
      <c r="H823" s="241"/>
    </row>
    <row r="824" spans="1:8" s="2" customFormat="1" x14ac:dyDescent="0.25">
      <c r="A824" s="239" t="s">
        <v>5072</v>
      </c>
      <c r="B824" s="240" t="s">
        <v>2892</v>
      </c>
      <c r="C824" s="197"/>
      <c r="D824" s="257"/>
      <c r="E824" s="247">
        <f t="shared" si="13"/>
        <v>0</v>
      </c>
      <c r="F824" s="241" t="s">
        <v>1522</v>
      </c>
      <c r="G824" s="248" t="s">
        <v>1371</v>
      </c>
      <c r="H824" s="241"/>
    </row>
    <row r="825" spans="1:8" s="2" customFormat="1" ht="26.4" x14ac:dyDescent="0.25">
      <c r="A825" s="239" t="s">
        <v>5073</v>
      </c>
      <c r="B825" s="240" t="s">
        <v>2893</v>
      </c>
      <c r="C825" s="197"/>
      <c r="D825" s="257"/>
      <c r="E825" s="247">
        <f t="shared" si="13"/>
        <v>0</v>
      </c>
      <c r="F825" s="241" t="s">
        <v>1522</v>
      </c>
      <c r="G825" s="248" t="s">
        <v>1371</v>
      </c>
      <c r="H825" s="241"/>
    </row>
    <row r="826" spans="1:8" s="2" customFormat="1" ht="26.4" x14ac:dyDescent="0.25">
      <c r="A826" s="239" t="s">
        <v>5074</v>
      </c>
      <c r="B826" s="240" t="s">
        <v>2894</v>
      </c>
      <c r="C826" s="197"/>
      <c r="D826" s="257"/>
      <c r="E826" s="247">
        <f t="shared" si="13"/>
        <v>0</v>
      </c>
      <c r="F826" s="241" t="s">
        <v>1522</v>
      </c>
      <c r="G826" s="248" t="s">
        <v>1371</v>
      </c>
      <c r="H826" s="241"/>
    </row>
    <row r="827" spans="1:8" s="2" customFormat="1" x14ac:dyDescent="0.25">
      <c r="A827" s="239" t="s">
        <v>5075</v>
      </c>
      <c r="B827" s="240" t="s">
        <v>2895</v>
      </c>
      <c r="C827" s="197"/>
      <c r="D827" s="257"/>
      <c r="E827" s="247">
        <f t="shared" si="13"/>
        <v>0</v>
      </c>
      <c r="F827" s="241" t="s">
        <v>1522</v>
      </c>
      <c r="G827" s="248" t="s">
        <v>1371</v>
      </c>
      <c r="H827" s="241"/>
    </row>
    <row r="828" spans="1:8" s="2" customFormat="1" ht="26.4" x14ac:dyDescent="0.25">
      <c r="A828" s="239" t="s">
        <v>5076</v>
      </c>
      <c r="B828" s="240" t="s">
        <v>2896</v>
      </c>
      <c r="C828" s="197"/>
      <c r="D828" s="257"/>
      <c r="E828" s="247">
        <f t="shared" si="13"/>
        <v>0</v>
      </c>
      <c r="F828" s="241" t="s">
        <v>1522</v>
      </c>
      <c r="G828" s="248" t="s">
        <v>1371</v>
      </c>
      <c r="H828" s="241"/>
    </row>
    <row r="829" spans="1:8" s="2" customFormat="1" x14ac:dyDescent="0.25">
      <c r="A829" s="239" t="s">
        <v>5077</v>
      </c>
      <c r="B829" s="240" t="s">
        <v>2897</v>
      </c>
      <c r="C829" s="197"/>
      <c r="D829" s="257"/>
      <c r="E829" s="247">
        <f t="shared" si="13"/>
        <v>0</v>
      </c>
      <c r="F829" s="241" t="s">
        <v>1522</v>
      </c>
      <c r="G829" s="248" t="s">
        <v>1371</v>
      </c>
      <c r="H829" s="241"/>
    </row>
    <row r="830" spans="1:8" s="2" customFormat="1" x14ac:dyDescent="0.25">
      <c r="A830" s="239" t="s">
        <v>5078</v>
      </c>
      <c r="B830" s="240" t="s">
        <v>2898</v>
      </c>
      <c r="C830" s="197"/>
      <c r="D830" s="257"/>
      <c r="E830" s="247">
        <f t="shared" si="13"/>
        <v>0</v>
      </c>
      <c r="F830" s="241" t="s">
        <v>1522</v>
      </c>
      <c r="G830" s="248" t="s">
        <v>1371</v>
      </c>
      <c r="H830" s="241"/>
    </row>
    <row r="831" spans="1:8" s="2" customFormat="1" x14ac:dyDescent="0.25">
      <c r="A831" s="239" t="s">
        <v>5079</v>
      </c>
      <c r="B831" s="240" t="s">
        <v>2899</v>
      </c>
      <c r="C831" s="197"/>
      <c r="D831" s="257"/>
      <c r="E831" s="247">
        <f t="shared" si="13"/>
        <v>0</v>
      </c>
      <c r="F831" s="241" t="s">
        <v>1522</v>
      </c>
      <c r="G831" s="248" t="s">
        <v>1371</v>
      </c>
      <c r="H831" s="241"/>
    </row>
    <row r="832" spans="1:8" s="2" customFormat="1" ht="26.4" x14ac:dyDescent="0.25">
      <c r="A832" s="239" t="s">
        <v>5080</v>
      </c>
      <c r="B832" s="240" t="s">
        <v>2900</v>
      </c>
      <c r="C832" s="197"/>
      <c r="D832" s="257"/>
      <c r="E832" s="247">
        <f t="shared" si="13"/>
        <v>0</v>
      </c>
      <c r="F832" s="241" t="s">
        <v>1522</v>
      </c>
      <c r="G832" s="248" t="s">
        <v>1371</v>
      </c>
      <c r="H832" s="241"/>
    </row>
    <row r="833" spans="1:8" s="2" customFormat="1" ht="26.4" x14ac:dyDescent="0.25">
      <c r="A833" s="239" t="s">
        <v>5081</v>
      </c>
      <c r="B833" s="240" t="s">
        <v>2901</v>
      </c>
      <c r="C833" s="197"/>
      <c r="D833" s="257"/>
      <c r="E833" s="247">
        <f t="shared" si="13"/>
        <v>0</v>
      </c>
      <c r="F833" s="241" t="s">
        <v>1522</v>
      </c>
      <c r="G833" s="248" t="s">
        <v>1371</v>
      </c>
      <c r="H833" s="241"/>
    </row>
    <row r="834" spans="1:8" s="2" customFormat="1" x14ac:dyDescent="0.25">
      <c r="A834" s="239" t="s">
        <v>5082</v>
      </c>
      <c r="B834" s="240" t="s">
        <v>2902</v>
      </c>
      <c r="C834" s="197"/>
      <c r="D834" s="257"/>
      <c r="E834" s="247">
        <f t="shared" si="13"/>
        <v>0</v>
      </c>
      <c r="F834" s="241" t="s">
        <v>1522</v>
      </c>
      <c r="G834" s="248" t="s">
        <v>1371</v>
      </c>
      <c r="H834" s="241"/>
    </row>
    <row r="835" spans="1:8" s="2" customFormat="1" ht="26.4" x14ac:dyDescent="0.25">
      <c r="A835" s="239" t="s">
        <v>5083</v>
      </c>
      <c r="B835" s="240" t="s">
        <v>2903</v>
      </c>
      <c r="C835" s="197"/>
      <c r="D835" s="257"/>
      <c r="E835" s="247">
        <f t="shared" si="13"/>
        <v>0</v>
      </c>
      <c r="F835" s="241" t="s">
        <v>1522</v>
      </c>
      <c r="G835" s="248" t="s">
        <v>1371</v>
      </c>
      <c r="H835" s="241"/>
    </row>
    <row r="836" spans="1:8" s="2" customFormat="1" x14ac:dyDescent="0.25">
      <c r="A836" s="239" t="s">
        <v>5084</v>
      </c>
      <c r="B836" s="240" t="s">
        <v>2904</v>
      </c>
      <c r="C836" s="197"/>
      <c r="D836" s="257"/>
      <c r="E836" s="247">
        <f t="shared" si="13"/>
        <v>0</v>
      </c>
      <c r="F836" s="241" t="s">
        <v>1522</v>
      </c>
      <c r="G836" s="248" t="s">
        <v>1371</v>
      </c>
      <c r="H836" s="241"/>
    </row>
    <row r="837" spans="1:8" s="2" customFormat="1" x14ac:dyDescent="0.25">
      <c r="A837" s="239" t="s">
        <v>5085</v>
      </c>
      <c r="B837" s="240" t="s">
        <v>2905</v>
      </c>
      <c r="C837" s="197"/>
      <c r="D837" s="257"/>
      <c r="E837" s="247">
        <f t="shared" si="13"/>
        <v>0</v>
      </c>
      <c r="F837" s="241" t="s">
        <v>1522</v>
      </c>
      <c r="G837" s="248" t="s">
        <v>1371</v>
      </c>
      <c r="H837" s="241"/>
    </row>
    <row r="838" spans="1:8" s="2" customFormat="1" ht="26.4" x14ac:dyDescent="0.25">
      <c r="A838" s="239" t="s">
        <v>5086</v>
      </c>
      <c r="B838" s="240" t="s">
        <v>2906</v>
      </c>
      <c r="C838" s="197"/>
      <c r="D838" s="257"/>
      <c r="E838" s="247">
        <f t="shared" si="13"/>
        <v>0</v>
      </c>
      <c r="F838" s="241" t="s">
        <v>1522</v>
      </c>
      <c r="G838" s="248" t="s">
        <v>1371</v>
      </c>
      <c r="H838" s="241"/>
    </row>
    <row r="839" spans="1:8" s="2" customFormat="1" ht="26.4" x14ac:dyDescent="0.25">
      <c r="A839" s="239" t="s">
        <v>5087</v>
      </c>
      <c r="B839" s="240" t="s">
        <v>2907</v>
      </c>
      <c r="C839" s="197"/>
      <c r="D839" s="257"/>
      <c r="E839" s="247">
        <f t="shared" si="13"/>
        <v>0</v>
      </c>
      <c r="F839" s="241" t="s">
        <v>1522</v>
      </c>
      <c r="G839" s="248" t="s">
        <v>1371</v>
      </c>
      <c r="H839" s="241"/>
    </row>
    <row r="840" spans="1:8" s="2" customFormat="1" ht="26.4" x14ac:dyDescent="0.25">
      <c r="A840" s="239" t="s">
        <v>5088</v>
      </c>
      <c r="B840" s="240" t="s">
        <v>2908</v>
      </c>
      <c r="C840" s="197"/>
      <c r="D840" s="257"/>
      <c r="E840" s="247">
        <f t="shared" si="13"/>
        <v>0</v>
      </c>
      <c r="F840" s="241" t="s">
        <v>1522</v>
      </c>
      <c r="G840" s="248" t="s">
        <v>1371</v>
      </c>
      <c r="H840" s="241"/>
    </row>
    <row r="841" spans="1:8" s="2" customFormat="1" ht="26.4" x14ac:dyDescent="0.25">
      <c r="A841" s="239" t="s">
        <v>5089</v>
      </c>
      <c r="B841" s="240" t="s">
        <v>2909</v>
      </c>
      <c r="C841" s="197"/>
      <c r="D841" s="257"/>
      <c r="E841" s="247">
        <f t="shared" si="13"/>
        <v>0</v>
      </c>
      <c r="F841" s="241" t="s">
        <v>1522</v>
      </c>
      <c r="G841" s="248" t="s">
        <v>1371</v>
      </c>
      <c r="H841" s="241"/>
    </row>
    <row r="842" spans="1:8" s="2" customFormat="1" ht="26.4" x14ac:dyDescent="0.25">
      <c r="A842" s="239" t="s">
        <v>5090</v>
      </c>
      <c r="B842" s="240" t="s">
        <v>2910</v>
      </c>
      <c r="C842" s="197"/>
      <c r="D842" s="257"/>
      <c r="E842" s="247">
        <f t="shared" si="13"/>
        <v>0</v>
      </c>
      <c r="F842" s="241" t="s">
        <v>1522</v>
      </c>
      <c r="G842" s="248" t="s">
        <v>1371</v>
      </c>
      <c r="H842" s="241"/>
    </row>
    <row r="843" spans="1:8" s="2" customFormat="1" ht="26.4" x14ac:dyDescent="0.25">
      <c r="A843" s="239" t="s">
        <v>5091</v>
      </c>
      <c r="B843" s="240" t="s">
        <v>2911</v>
      </c>
      <c r="C843" s="197"/>
      <c r="D843" s="257"/>
      <c r="E843" s="247">
        <f t="shared" si="13"/>
        <v>0</v>
      </c>
      <c r="F843" s="241" t="s">
        <v>1522</v>
      </c>
      <c r="G843" s="248" t="s">
        <v>1371</v>
      </c>
      <c r="H843" s="241"/>
    </row>
    <row r="844" spans="1:8" s="2" customFormat="1" ht="26.4" x14ac:dyDescent="0.25">
      <c r="A844" s="239" t="s">
        <v>5092</v>
      </c>
      <c r="B844" s="240" t="s">
        <v>2912</v>
      </c>
      <c r="C844" s="197"/>
      <c r="D844" s="257"/>
      <c r="E844" s="247">
        <f t="shared" si="13"/>
        <v>0</v>
      </c>
      <c r="F844" s="241" t="s">
        <v>1522</v>
      </c>
      <c r="G844" s="248" t="s">
        <v>1371</v>
      </c>
      <c r="H844" s="241"/>
    </row>
    <row r="845" spans="1:8" s="2" customFormat="1" x14ac:dyDescent="0.25">
      <c r="A845" s="239" t="s">
        <v>5093</v>
      </c>
      <c r="B845" s="240" t="s">
        <v>2913</v>
      </c>
      <c r="C845" s="197"/>
      <c r="D845" s="257"/>
      <c r="E845" s="247">
        <f t="shared" si="13"/>
        <v>0</v>
      </c>
      <c r="F845" s="241" t="s">
        <v>1522</v>
      </c>
      <c r="G845" s="248" t="s">
        <v>1371</v>
      </c>
      <c r="H845" s="241"/>
    </row>
    <row r="846" spans="1:8" s="2" customFormat="1" x14ac:dyDescent="0.25">
      <c r="A846" s="239" t="s">
        <v>5094</v>
      </c>
      <c r="B846" s="240" t="s">
        <v>2914</v>
      </c>
      <c r="C846" s="197"/>
      <c r="D846" s="257"/>
      <c r="E846" s="247">
        <f t="shared" si="13"/>
        <v>0</v>
      </c>
      <c r="F846" s="241" t="s">
        <v>1522</v>
      </c>
      <c r="G846" s="248" t="s">
        <v>1371</v>
      </c>
      <c r="H846" s="241"/>
    </row>
    <row r="847" spans="1:8" s="2" customFormat="1" ht="26.4" x14ac:dyDescent="0.25">
      <c r="A847" s="239" t="s">
        <v>5095</v>
      </c>
      <c r="B847" s="240" t="s">
        <v>2915</v>
      </c>
      <c r="C847" s="197"/>
      <c r="D847" s="257"/>
      <c r="E847" s="247">
        <f t="shared" si="13"/>
        <v>0</v>
      </c>
      <c r="F847" s="241" t="s">
        <v>1522</v>
      </c>
      <c r="G847" s="248" t="s">
        <v>1371</v>
      </c>
      <c r="H847" s="241"/>
    </row>
    <row r="848" spans="1:8" s="2" customFormat="1" x14ac:dyDescent="0.25">
      <c r="A848" s="239" t="s">
        <v>5096</v>
      </c>
      <c r="B848" s="240" t="s">
        <v>2916</v>
      </c>
      <c r="C848" s="197"/>
      <c r="D848" s="257"/>
      <c r="E848" s="247">
        <f t="shared" si="13"/>
        <v>0</v>
      </c>
      <c r="F848" s="241" t="s">
        <v>1522</v>
      </c>
      <c r="G848" s="248" t="s">
        <v>1371</v>
      </c>
      <c r="H848" s="241"/>
    </row>
    <row r="849" spans="1:8" s="2" customFormat="1" ht="26.4" x14ac:dyDescent="0.25">
      <c r="A849" s="239" t="s">
        <v>5097</v>
      </c>
      <c r="B849" s="240" t="s">
        <v>2917</v>
      </c>
      <c r="C849" s="197"/>
      <c r="D849" s="257"/>
      <c r="E849" s="247">
        <f t="shared" si="13"/>
        <v>0</v>
      </c>
      <c r="F849" s="241" t="s">
        <v>1522</v>
      </c>
      <c r="G849" s="248" t="s">
        <v>1371</v>
      </c>
      <c r="H849" s="241"/>
    </row>
    <row r="850" spans="1:8" s="2" customFormat="1" ht="26.4" x14ac:dyDescent="0.25">
      <c r="A850" s="239" t="s">
        <v>5098</v>
      </c>
      <c r="B850" s="240" t="s">
        <v>2918</v>
      </c>
      <c r="C850" s="197"/>
      <c r="D850" s="257"/>
      <c r="E850" s="247">
        <f t="shared" si="13"/>
        <v>0</v>
      </c>
      <c r="F850" s="241" t="s">
        <v>1522</v>
      </c>
      <c r="G850" s="248" t="s">
        <v>1371</v>
      </c>
      <c r="H850" s="241"/>
    </row>
    <row r="851" spans="1:8" s="2" customFormat="1" x14ac:dyDescent="0.25">
      <c r="A851" s="239" t="s">
        <v>5099</v>
      </c>
      <c r="B851" s="240" t="s">
        <v>2919</v>
      </c>
      <c r="C851" s="197"/>
      <c r="D851" s="257"/>
      <c r="E851" s="247">
        <f t="shared" si="13"/>
        <v>0</v>
      </c>
      <c r="F851" s="241" t="s">
        <v>1522</v>
      </c>
      <c r="G851" s="248" t="s">
        <v>1371</v>
      </c>
      <c r="H851" s="241"/>
    </row>
    <row r="852" spans="1:8" s="2" customFormat="1" ht="26.4" x14ac:dyDescent="0.25">
      <c r="A852" s="239" t="s">
        <v>5100</v>
      </c>
      <c r="B852" s="240" t="s">
        <v>2920</v>
      </c>
      <c r="C852" s="197"/>
      <c r="D852" s="257"/>
      <c r="E852" s="247">
        <f t="shared" si="13"/>
        <v>0</v>
      </c>
      <c r="F852" s="241" t="s">
        <v>1522</v>
      </c>
      <c r="G852" s="248" t="s">
        <v>1371</v>
      </c>
      <c r="H852" s="241"/>
    </row>
    <row r="853" spans="1:8" s="2" customFormat="1" x14ac:dyDescent="0.25">
      <c r="A853" s="239" t="s">
        <v>5101</v>
      </c>
      <c r="B853" s="240" t="s">
        <v>2921</v>
      </c>
      <c r="C853" s="197"/>
      <c r="D853" s="257"/>
      <c r="E853" s="247">
        <f t="shared" si="13"/>
        <v>0</v>
      </c>
      <c r="F853" s="241" t="s">
        <v>1522</v>
      </c>
      <c r="G853" s="248" t="s">
        <v>1371</v>
      </c>
      <c r="H853" s="241"/>
    </row>
    <row r="854" spans="1:8" s="2" customFormat="1" ht="26.4" x14ac:dyDescent="0.25">
      <c r="A854" s="239" t="s">
        <v>5102</v>
      </c>
      <c r="B854" s="240" t="s">
        <v>2922</v>
      </c>
      <c r="C854" s="197"/>
      <c r="D854" s="257"/>
      <c r="E854" s="247">
        <f t="shared" si="13"/>
        <v>0</v>
      </c>
      <c r="F854" s="241" t="s">
        <v>1522</v>
      </c>
      <c r="G854" s="248" t="s">
        <v>1371</v>
      </c>
      <c r="H854" s="241"/>
    </row>
    <row r="855" spans="1:8" s="2" customFormat="1" ht="26.4" x14ac:dyDescent="0.25">
      <c r="A855" s="239" t="s">
        <v>5103</v>
      </c>
      <c r="B855" s="240" t="s">
        <v>2923</v>
      </c>
      <c r="C855" s="197"/>
      <c r="D855" s="257"/>
      <c r="E855" s="247">
        <f t="shared" si="13"/>
        <v>0</v>
      </c>
      <c r="F855" s="241" t="s">
        <v>1522</v>
      </c>
      <c r="G855" s="248" t="s">
        <v>1371</v>
      </c>
      <c r="H855" s="241"/>
    </row>
    <row r="856" spans="1:8" s="2" customFormat="1" x14ac:dyDescent="0.25">
      <c r="A856" s="239" t="s">
        <v>5104</v>
      </c>
      <c r="B856" s="240" t="s">
        <v>2924</v>
      </c>
      <c r="C856" s="197"/>
      <c r="D856" s="257"/>
      <c r="E856" s="247">
        <f t="shared" si="13"/>
        <v>0</v>
      </c>
      <c r="F856" s="241" t="s">
        <v>1522</v>
      </c>
      <c r="G856" s="248" t="s">
        <v>1371</v>
      </c>
      <c r="H856" s="241"/>
    </row>
    <row r="857" spans="1:8" s="2" customFormat="1" ht="26.4" x14ac:dyDescent="0.25">
      <c r="A857" s="239" t="s">
        <v>5105</v>
      </c>
      <c r="B857" s="240" t="s">
        <v>2925</v>
      </c>
      <c r="C857" s="197"/>
      <c r="D857" s="257"/>
      <c r="E857" s="247">
        <f t="shared" si="13"/>
        <v>0</v>
      </c>
      <c r="F857" s="241" t="s">
        <v>1522</v>
      </c>
      <c r="G857" s="248" t="s">
        <v>1371</v>
      </c>
      <c r="H857" s="241"/>
    </row>
    <row r="858" spans="1:8" s="2" customFormat="1" ht="26.4" x14ac:dyDescent="0.25">
      <c r="A858" s="239" t="s">
        <v>5106</v>
      </c>
      <c r="B858" s="240" t="s">
        <v>2926</v>
      </c>
      <c r="C858" s="197"/>
      <c r="D858" s="257"/>
      <c r="E858" s="247">
        <f t="shared" si="13"/>
        <v>0</v>
      </c>
      <c r="F858" s="241" t="s">
        <v>1522</v>
      </c>
      <c r="G858" s="248" t="s">
        <v>1371</v>
      </c>
      <c r="H858" s="241"/>
    </row>
    <row r="859" spans="1:8" s="2" customFormat="1" ht="26.4" x14ac:dyDescent="0.25">
      <c r="A859" s="239" t="s">
        <v>5107</v>
      </c>
      <c r="B859" s="240" t="s">
        <v>2927</v>
      </c>
      <c r="C859" s="197"/>
      <c r="D859" s="257"/>
      <c r="E859" s="247">
        <f t="shared" si="13"/>
        <v>0</v>
      </c>
      <c r="F859" s="241" t="s">
        <v>1522</v>
      </c>
      <c r="G859" s="248" t="s">
        <v>1371</v>
      </c>
      <c r="H859" s="241"/>
    </row>
    <row r="860" spans="1:8" s="2" customFormat="1" ht="26.4" x14ac:dyDescent="0.25">
      <c r="A860" s="239" t="s">
        <v>5108</v>
      </c>
      <c r="B860" s="240" t="s">
        <v>2928</v>
      </c>
      <c r="C860" s="197"/>
      <c r="D860" s="257"/>
      <c r="E860" s="247">
        <f t="shared" si="13"/>
        <v>0</v>
      </c>
      <c r="F860" s="241" t="s">
        <v>1522</v>
      </c>
      <c r="G860" s="248" t="s">
        <v>1371</v>
      </c>
      <c r="H860" s="241"/>
    </row>
    <row r="861" spans="1:8" s="2" customFormat="1" ht="26.4" x14ac:dyDescent="0.25">
      <c r="A861" s="239" t="s">
        <v>5109</v>
      </c>
      <c r="B861" s="240" t="s">
        <v>2929</v>
      </c>
      <c r="C861" s="197"/>
      <c r="D861" s="257"/>
      <c r="E861" s="247">
        <f t="shared" si="13"/>
        <v>0</v>
      </c>
      <c r="F861" s="241" t="s">
        <v>1522</v>
      </c>
      <c r="G861" s="248" t="s">
        <v>1371</v>
      </c>
      <c r="H861" s="241"/>
    </row>
    <row r="862" spans="1:8" s="2" customFormat="1" ht="26.4" x14ac:dyDescent="0.25">
      <c r="A862" s="239" t="s">
        <v>5110</v>
      </c>
      <c r="B862" s="240" t="s">
        <v>2930</v>
      </c>
      <c r="C862" s="197"/>
      <c r="D862" s="257"/>
      <c r="E862" s="247">
        <f t="shared" si="13"/>
        <v>0</v>
      </c>
      <c r="F862" s="241" t="s">
        <v>1522</v>
      </c>
      <c r="G862" s="248" t="s">
        <v>1371</v>
      </c>
      <c r="H862" s="241"/>
    </row>
    <row r="863" spans="1:8" s="2" customFormat="1" ht="26.4" x14ac:dyDescent="0.25">
      <c r="A863" s="239" t="s">
        <v>5111</v>
      </c>
      <c r="B863" s="240" t="s">
        <v>2931</v>
      </c>
      <c r="C863" s="197"/>
      <c r="D863" s="257"/>
      <c r="E863" s="247">
        <f t="shared" si="13"/>
        <v>0</v>
      </c>
      <c r="F863" s="241" t="s">
        <v>1522</v>
      </c>
      <c r="G863" s="248" t="s">
        <v>1371</v>
      </c>
      <c r="H863" s="241"/>
    </row>
    <row r="864" spans="1:8" s="2" customFormat="1" x14ac:dyDescent="0.25">
      <c r="A864" s="239" t="s">
        <v>5112</v>
      </c>
      <c r="B864" s="240" t="s">
        <v>2932</v>
      </c>
      <c r="C864" s="197"/>
      <c r="D864" s="257"/>
      <c r="E864" s="247">
        <f t="shared" ref="E864:E927" si="14">+C864+D864</f>
        <v>0</v>
      </c>
      <c r="F864" s="241" t="s">
        <v>1522</v>
      </c>
      <c r="G864" s="248" t="s">
        <v>1371</v>
      </c>
      <c r="H864" s="241"/>
    </row>
    <row r="865" spans="1:8" s="2" customFormat="1" x14ac:dyDescent="0.25">
      <c r="A865" s="239" t="s">
        <v>5113</v>
      </c>
      <c r="B865" s="240" t="s">
        <v>2933</v>
      </c>
      <c r="C865" s="197"/>
      <c r="D865" s="257"/>
      <c r="E865" s="247">
        <f t="shared" si="14"/>
        <v>0</v>
      </c>
      <c r="F865" s="241" t="s">
        <v>1522</v>
      </c>
      <c r="G865" s="248" t="s">
        <v>1371</v>
      </c>
      <c r="H865" s="241"/>
    </row>
    <row r="866" spans="1:8" s="2" customFormat="1" ht="26.4" x14ac:dyDescent="0.25">
      <c r="A866" s="239" t="s">
        <v>5114</v>
      </c>
      <c r="B866" s="240" t="s">
        <v>2934</v>
      </c>
      <c r="C866" s="197"/>
      <c r="D866" s="257"/>
      <c r="E866" s="247">
        <f t="shared" si="14"/>
        <v>0</v>
      </c>
      <c r="F866" s="241" t="s">
        <v>1522</v>
      </c>
      <c r="G866" s="248" t="s">
        <v>1371</v>
      </c>
      <c r="H866" s="241"/>
    </row>
    <row r="867" spans="1:8" s="2" customFormat="1" ht="26.4" x14ac:dyDescent="0.25">
      <c r="A867" s="239" t="s">
        <v>5115</v>
      </c>
      <c r="B867" s="240" t="s">
        <v>2935</v>
      </c>
      <c r="C867" s="197"/>
      <c r="D867" s="257"/>
      <c r="E867" s="247">
        <f t="shared" si="14"/>
        <v>0</v>
      </c>
      <c r="F867" s="241" t="s">
        <v>1522</v>
      </c>
      <c r="G867" s="248" t="s">
        <v>1371</v>
      </c>
      <c r="H867" s="241"/>
    </row>
    <row r="868" spans="1:8" s="2" customFormat="1" x14ac:dyDescent="0.25">
      <c r="A868" s="239" t="s">
        <v>5116</v>
      </c>
      <c r="B868" s="240" t="s">
        <v>2936</v>
      </c>
      <c r="C868" s="197"/>
      <c r="D868" s="257"/>
      <c r="E868" s="247">
        <f t="shared" si="14"/>
        <v>0</v>
      </c>
      <c r="F868" s="241" t="s">
        <v>1522</v>
      </c>
      <c r="G868" s="248" t="s">
        <v>1371</v>
      </c>
      <c r="H868" s="241"/>
    </row>
    <row r="869" spans="1:8" s="2" customFormat="1" ht="26.4" x14ac:dyDescent="0.25">
      <c r="A869" s="239" t="s">
        <v>5117</v>
      </c>
      <c r="B869" s="240" t="s">
        <v>2937</v>
      </c>
      <c r="C869" s="197"/>
      <c r="D869" s="257"/>
      <c r="E869" s="247">
        <f t="shared" si="14"/>
        <v>0</v>
      </c>
      <c r="F869" s="241" t="s">
        <v>1522</v>
      </c>
      <c r="G869" s="248" t="s">
        <v>1371</v>
      </c>
      <c r="H869" s="241"/>
    </row>
    <row r="870" spans="1:8" s="2" customFormat="1" ht="26.4" x14ac:dyDescent="0.25">
      <c r="A870" s="239" t="s">
        <v>5118</v>
      </c>
      <c r="B870" s="240" t="s">
        <v>2938</v>
      </c>
      <c r="C870" s="197"/>
      <c r="D870" s="257"/>
      <c r="E870" s="247">
        <f t="shared" si="14"/>
        <v>0</v>
      </c>
      <c r="F870" s="241" t="s">
        <v>1522</v>
      </c>
      <c r="G870" s="248" t="s">
        <v>1371</v>
      </c>
      <c r="H870" s="241"/>
    </row>
    <row r="871" spans="1:8" s="2" customFormat="1" ht="26.4" x14ac:dyDescent="0.25">
      <c r="A871" s="239" t="s">
        <v>5119</v>
      </c>
      <c r="B871" s="240" t="s">
        <v>2939</v>
      </c>
      <c r="C871" s="197"/>
      <c r="D871" s="257"/>
      <c r="E871" s="247">
        <f t="shared" si="14"/>
        <v>0</v>
      </c>
      <c r="F871" s="241" t="s">
        <v>1522</v>
      </c>
      <c r="G871" s="248" t="s">
        <v>1371</v>
      </c>
      <c r="H871" s="241"/>
    </row>
    <row r="872" spans="1:8" s="2" customFormat="1" x14ac:dyDescent="0.25">
      <c r="A872" s="239" t="s">
        <v>5120</v>
      </c>
      <c r="B872" s="240" t="s">
        <v>2940</v>
      </c>
      <c r="C872" s="197"/>
      <c r="D872" s="257"/>
      <c r="E872" s="247">
        <f t="shared" si="14"/>
        <v>0</v>
      </c>
      <c r="F872" s="241" t="s">
        <v>1522</v>
      </c>
      <c r="G872" s="248" t="s">
        <v>1371</v>
      </c>
      <c r="H872" s="241"/>
    </row>
    <row r="873" spans="1:8" s="2" customFormat="1" ht="26.4" x14ac:dyDescent="0.25">
      <c r="A873" s="239" t="s">
        <v>5121</v>
      </c>
      <c r="B873" s="240" t="s">
        <v>2941</v>
      </c>
      <c r="C873" s="197"/>
      <c r="D873" s="257"/>
      <c r="E873" s="247">
        <f t="shared" si="14"/>
        <v>0</v>
      </c>
      <c r="F873" s="241" t="s">
        <v>1522</v>
      </c>
      <c r="G873" s="248" t="s">
        <v>1371</v>
      </c>
      <c r="H873" s="241"/>
    </row>
    <row r="874" spans="1:8" s="2" customFormat="1" x14ac:dyDescent="0.25">
      <c r="A874" s="239" t="s">
        <v>5122</v>
      </c>
      <c r="B874" s="240" t="s">
        <v>2942</v>
      </c>
      <c r="C874" s="197"/>
      <c r="D874" s="257"/>
      <c r="E874" s="247">
        <f t="shared" si="14"/>
        <v>0</v>
      </c>
      <c r="F874" s="241" t="s">
        <v>1522</v>
      </c>
      <c r="G874" s="248" t="s">
        <v>1371</v>
      </c>
      <c r="H874" s="241"/>
    </row>
    <row r="875" spans="1:8" s="2" customFormat="1" x14ac:dyDescent="0.25">
      <c r="A875" s="239" t="s">
        <v>5123</v>
      </c>
      <c r="B875" s="240" t="s">
        <v>2943</v>
      </c>
      <c r="C875" s="197"/>
      <c r="D875" s="257"/>
      <c r="E875" s="247">
        <f t="shared" si="14"/>
        <v>0</v>
      </c>
      <c r="F875" s="241" t="s">
        <v>1522</v>
      </c>
      <c r="G875" s="248" t="s">
        <v>1371</v>
      </c>
      <c r="H875" s="241"/>
    </row>
    <row r="876" spans="1:8" s="2" customFormat="1" x14ac:dyDescent="0.25">
      <c r="A876" s="239" t="s">
        <v>5124</v>
      </c>
      <c r="B876" s="240" t="s">
        <v>2944</v>
      </c>
      <c r="C876" s="197"/>
      <c r="D876" s="257"/>
      <c r="E876" s="247">
        <f t="shared" si="14"/>
        <v>0</v>
      </c>
      <c r="F876" s="241" t="s">
        <v>1522</v>
      </c>
      <c r="G876" s="248" t="s">
        <v>1371</v>
      </c>
      <c r="H876" s="241"/>
    </row>
    <row r="877" spans="1:8" s="2" customFormat="1" ht="26.4" x14ac:dyDescent="0.25">
      <c r="A877" s="239" t="s">
        <v>5125</v>
      </c>
      <c r="B877" s="240" t="s">
        <v>2945</v>
      </c>
      <c r="C877" s="197"/>
      <c r="D877" s="257"/>
      <c r="E877" s="247">
        <f t="shared" si="14"/>
        <v>0</v>
      </c>
      <c r="F877" s="241" t="s">
        <v>1522</v>
      </c>
      <c r="G877" s="248" t="s">
        <v>1371</v>
      </c>
      <c r="H877" s="241"/>
    </row>
    <row r="878" spans="1:8" s="2" customFormat="1" ht="26.4" x14ac:dyDescent="0.25">
      <c r="A878" s="239" t="s">
        <v>5126</v>
      </c>
      <c r="B878" s="240" t="s">
        <v>2946</v>
      </c>
      <c r="C878" s="197"/>
      <c r="D878" s="257"/>
      <c r="E878" s="247">
        <f t="shared" si="14"/>
        <v>0</v>
      </c>
      <c r="F878" s="241" t="s">
        <v>1522</v>
      </c>
      <c r="G878" s="248" t="s">
        <v>1371</v>
      </c>
      <c r="H878" s="241"/>
    </row>
    <row r="879" spans="1:8" s="2" customFormat="1" x14ac:dyDescent="0.25">
      <c r="A879" s="239" t="s">
        <v>5127</v>
      </c>
      <c r="B879" s="240" t="s">
        <v>2947</v>
      </c>
      <c r="C879" s="197"/>
      <c r="D879" s="257"/>
      <c r="E879" s="247">
        <f t="shared" si="14"/>
        <v>0</v>
      </c>
      <c r="F879" s="241" t="s">
        <v>1522</v>
      </c>
      <c r="G879" s="248" t="s">
        <v>1371</v>
      </c>
      <c r="H879" s="241"/>
    </row>
    <row r="880" spans="1:8" s="2" customFormat="1" ht="26.4" x14ac:dyDescent="0.25">
      <c r="A880" s="239" t="s">
        <v>5128</v>
      </c>
      <c r="B880" s="240" t="s">
        <v>2948</v>
      </c>
      <c r="C880" s="197"/>
      <c r="D880" s="257"/>
      <c r="E880" s="247">
        <f t="shared" si="14"/>
        <v>0</v>
      </c>
      <c r="F880" s="241" t="s">
        <v>1522</v>
      </c>
      <c r="G880" s="248" t="s">
        <v>1371</v>
      </c>
      <c r="H880" s="241"/>
    </row>
    <row r="881" spans="1:8" s="2" customFormat="1" ht="26.4" x14ac:dyDescent="0.25">
      <c r="A881" s="239" t="s">
        <v>5129</v>
      </c>
      <c r="B881" s="240" t="s">
        <v>2949</v>
      </c>
      <c r="C881" s="197"/>
      <c r="D881" s="257"/>
      <c r="E881" s="247">
        <f t="shared" si="14"/>
        <v>0</v>
      </c>
      <c r="F881" s="241" t="s">
        <v>1522</v>
      </c>
      <c r="G881" s="248" t="s">
        <v>1371</v>
      </c>
      <c r="H881" s="241"/>
    </row>
    <row r="882" spans="1:8" s="2" customFormat="1" x14ac:dyDescent="0.25">
      <c r="A882" s="239" t="s">
        <v>5130</v>
      </c>
      <c r="B882" s="240" t="s">
        <v>2950</v>
      </c>
      <c r="C882" s="197"/>
      <c r="D882" s="257"/>
      <c r="E882" s="247">
        <f t="shared" si="14"/>
        <v>0</v>
      </c>
      <c r="F882" s="241" t="s">
        <v>1522</v>
      </c>
      <c r="G882" s="248" t="s">
        <v>1371</v>
      </c>
      <c r="H882" s="241"/>
    </row>
    <row r="883" spans="1:8" s="2" customFormat="1" ht="26.4" x14ac:dyDescent="0.25">
      <c r="A883" s="239" t="s">
        <v>5131</v>
      </c>
      <c r="B883" s="240" t="s">
        <v>2951</v>
      </c>
      <c r="C883" s="197"/>
      <c r="D883" s="257"/>
      <c r="E883" s="247">
        <f t="shared" si="14"/>
        <v>0</v>
      </c>
      <c r="F883" s="241" t="s">
        <v>1522</v>
      </c>
      <c r="G883" s="248" t="s">
        <v>1371</v>
      </c>
      <c r="H883" s="241"/>
    </row>
    <row r="884" spans="1:8" s="2" customFormat="1" ht="26.4" x14ac:dyDescent="0.25">
      <c r="A884" s="239" t="s">
        <v>5132</v>
      </c>
      <c r="B884" s="240" t="s">
        <v>2952</v>
      </c>
      <c r="C884" s="197"/>
      <c r="D884" s="257"/>
      <c r="E884" s="247">
        <f t="shared" si="14"/>
        <v>0</v>
      </c>
      <c r="F884" s="241" t="s">
        <v>1522</v>
      </c>
      <c r="G884" s="248" t="s">
        <v>1371</v>
      </c>
      <c r="H884" s="241"/>
    </row>
    <row r="885" spans="1:8" s="2" customFormat="1" ht="26.4" x14ac:dyDescent="0.25">
      <c r="A885" s="239" t="s">
        <v>5133</v>
      </c>
      <c r="B885" s="240" t="s">
        <v>2953</v>
      </c>
      <c r="C885" s="197"/>
      <c r="D885" s="257"/>
      <c r="E885" s="247">
        <f t="shared" si="14"/>
        <v>0</v>
      </c>
      <c r="F885" s="241" t="s">
        <v>1522</v>
      </c>
      <c r="G885" s="248" t="s">
        <v>1371</v>
      </c>
      <c r="H885" s="241"/>
    </row>
    <row r="886" spans="1:8" s="2" customFormat="1" ht="26.4" x14ac:dyDescent="0.25">
      <c r="A886" s="239" t="s">
        <v>5134</v>
      </c>
      <c r="B886" s="240" t="s">
        <v>2954</v>
      </c>
      <c r="C886" s="197"/>
      <c r="D886" s="257"/>
      <c r="E886" s="247">
        <f t="shared" si="14"/>
        <v>0</v>
      </c>
      <c r="F886" s="241" t="s">
        <v>1522</v>
      </c>
      <c r="G886" s="248" t="s">
        <v>1371</v>
      </c>
      <c r="H886" s="241"/>
    </row>
    <row r="887" spans="1:8" s="2" customFormat="1" ht="26.4" x14ac:dyDescent="0.25">
      <c r="A887" s="239" t="s">
        <v>5135</v>
      </c>
      <c r="B887" s="240" t="s">
        <v>2955</v>
      </c>
      <c r="C887" s="197"/>
      <c r="D887" s="257"/>
      <c r="E887" s="247">
        <f t="shared" si="14"/>
        <v>0</v>
      </c>
      <c r="F887" s="241" t="s">
        <v>1522</v>
      </c>
      <c r="G887" s="248" t="s">
        <v>1371</v>
      </c>
      <c r="H887" s="241"/>
    </row>
    <row r="888" spans="1:8" s="2" customFormat="1" ht="26.4" x14ac:dyDescent="0.25">
      <c r="A888" s="239" t="s">
        <v>5136</v>
      </c>
      <c r="B888" s="240" t="s">
        <v>2956</v>
      </c>
      <c r="C888" s="197"/>
      <c r="D888" s="257"/>
      <c r="E888" s="247">
        <f t="shared" si="14"/>
        <v>0</v>
      </c>
      <c r="F888" s="241" t="s">
        <v>1522</v>
      </c>
      <c r="G888" s="248" t="s">
        <v>1371</v>
      </c>
      <c r="H888" s="241"/>
    </row>
    <row r="889" spans="1:8" s="2" customFormat="1" ht="26.4" x14ac:dyDescent="0.25">
      <c r="A889" s="239" t="s">
        <v>5137</v>
      </c>
      <c r="B889" s="240" t="s">
        <v>2957</v>
      </c>
      <c r="C889" s="197"/>
      <c r="D889" s="257"/>
      <c r="E889" s="247">
        <f t="shared" si="14"/>
        <v>0</v>
      </c>
      <c r="F889" s="241" t="s">
        <v>1522</v>
      </c>
      <c r="G889" s="248" t="s">
        <v>1371</v>
      </c>
      <c r="H889" s="241"/>
    </row>
    <row r="890" spans="1:8" s="2" customFormat="1" x14ac:dyDescent="0.25">
      <c r="A890" s="239" t="s">
        <v>5138</v>
      </c>
      <c r="B890" s="240" t="s">
        <v>2958</v>
      </c>
      <c r="C890" s="197"/>
      <c r="D890" s="257"/>
      <c r="E890" s="247">
        <f t="shared" si="14"/>
        <v>0</v>
      </c>
      <c r="F890" s="241" t="s">
        <v>1522</v>
      </c>
      <c r="G890" s="248" t="s">
        <v>1371</v>
      </c>
      <c r="H890" s="241"/>
    </row>
    <row r="891" spans="1:8" s="2" customFormat="1" x14ac:dyDescent="0.25">
      <c r="A891" s="239" t="s">
        <v>5139</v>
      </c>
      <c r="B891" s="240" t="s">
        <v>2959</v>
      </c>
      <c r="C891" s="197"/>
      <c r="D891" s="257"/>
      <c r="E891" s="247">
        <f t="shared" si="14"/>
        <v>0</v>
      </c>
      <c r="F891" s="241" t="s">
        <v>1522</v>
      </c>
      <c r="G891" s="248" t="s">
        <v>1371</v>
      </c>
      <c r="H891" s="241"/>
    </row>
    <row r="892" spans="1:8" s="2" customFormat="1" ht="26.4" x14ac:dyDescent="0.25">
      <c r="A892" s="239" t="s">
        <v>5140</v>
      </c>
      <c r="B892" s="240" t="s">
        <v>2960</v>
      </c>
      <c r="C892" s="197"/>
      <c r="D892" s="257"/>
      <c r="E892" s="247">
        <f t="shared" si="14"/>
        <v>0</v>
      </c>
      <c r="F892" s="241" t="s">
        <v>1522</v>
      </c>
      <c r="G892" s="248" t="s">
        <v>1371</v>
      </c>
      <c r="H892" s="241"/>
    </row>
    <row r="893" spans="1:8" s="2" customFormat="1" ht="26.4" x14ac:dyDescent="0.25">
      <c r="A893" s="239" t="s">
        <v>5141</v>
      </c>
      <c r="B893" s="240" t="s">
        <v>2961</v>
      </c>
      <c r="C893" s="197"/>
      <c r="D893" s="257"/>
      <c r="E893" s="247">
        <f t="shared" si="14"/>
        <v>0</v>
      </c>
      <c r="F893" s="241" t="s">
        <v>1522</v>
      </c>
      <c r="G893" s="248" t="s">
        <v>1371</v>
      </c>
      <c r="H893" s="241"/>
    </row>
    <row r="894" spans="1:8" s="2" customFormat="1" ht="26.4" x14ac:dyDescent="0.25">
      <c r="A894" s="239" t="s">
        <v>5142</v>
      </c>
      <c r="B894" s="240" t="s">
        <v>2962</v>
      </c>
      <c r="C894" s="197"/>
      <c r="D894" s="257"/>
      <c r="E894" s="247">
        <f t="shared" si="14"/>
        <v>0</v>
      </c>
      <c r="F894" s="241" t="s">
        <v>1522</v>
      </c>
      <c r="G894" s="248" t="s">
        <v>1371</v>
      </c>
      <c r="H894" s="241"/>
    </row>
    <row r="895" spans="1:8" s="2" customFormat="1" ht="26.4" x14ac:dyDescent="0.25">
      <c r="A895" s="239" t="s">
        <v>5143</v>
      </c>
      <c r="B895" s="240" t="s">
        <v>2963</v>
      </c>
      <c r="C895" s="197"/>
      <c r="D895" s="257"/>
      <c r="E895" s="247">
        <f t="shared" si="14"/>
        <v>0</v>
      </c>
      <c r="F895" s="241" t="s">
        <v>1522</v>
      </c>
      <c r="G895" s="248" t="s">
        <v>1371</v>
      </c>
      <c r="H895" s="241"/>
    </row>
    <row r="896" spans="1:8" s="2" customFormat="1" x14ac:dyDescent="0.25">
      <c r="A896" s="239" t="s">
        <v>5144</v>
      </c>
      <c r="B896" s="240" t="s">
        <v>2964</v>
      </c>
      <c r="C896" s="197"/>
      <c r="D896" s="257"/>
      <c r="E896" s="247">
        <f t="shared" si="14"/>
        <v>0</v>
      </c>
      <c r="F896" s="241" t="s">
        <v>1522</v>
      </c>
      <c r="G896" s="248" t="s">
        <v>1371</v>
      </c>
      <c r="H896" s="241"/>
    </row>
    <row r="897" spans="1:8" s="2" customFormat="1" ht="26.4" x14ac:dyDescent="0.25">
      <c r="A897" s="239" t="s">
        <v>5145</v>
      </c>
      <c r="B897" s="240" t="s">
        <v>2965</v>
      </c>
      <c r="C897" s="197"/>
      <c r="D897" s="257"/>
      <c r="E897" s="247">
        <f t="shared" si="14"/>
        <v>0</v>
      </c>
      <c r="F897" s="241" t="s">
        <v>1522</v>
      </c>
      <c r="G897" s="248" t="s">
        <v>1371</v>
      </c>
      <c r="H897" s="241"/>
    </row>
    <row r="898" spans="1:8" s="2" customFormat="1" ht="26.4" x14ac:dyDescent="0.25">
      <c r="A898" s="239" t="s">
        <v>5146</v>
      </c>
      <c r="B898" s="240" t="s">
        <v>2966</v>
      </c>
      <c r="C898" s="197"/>
      <c r="D898" s="257"/>
      <c r="E898" s="247">
        <f t="shared" si="14"/>
        <v>0</v>
      </c>
      <c r="F898" s="241" t="s">
        <v>1522</v>
      </c>
      <c r="G898" s="248" t="s">
        <v>1371</v>
      </c>
      <c r="H898" s="241"/>
    </row>
    <row r="899" spans="1:8" s="2" customFormat="1" ht="26.4" x14ac:dyDescent="0.25">
      <c r="A899" s="239" t="s">
        <v>5147</v>
      </c>
      <c r="B899" s="240" t="s">
        <v>2967</v>
      </c>
      <c r="C899" s="197"/>
      <c r="D899" s="257"/>
      <c r="E899" s="247">
        <f t="shared" si="14"/>
        <v>0</v>
      </c>
      <c r="F899" s="241" t="s">
        <v>1522</v>
      </c>
      <c r="G899" s="248" t="s">
        <v>1371</v>
      </c>
      <c r="H899" s="241"/>
    </row>
    <row r="900" spans="1:8" s="2" customFormat="1" ht="26.4" x14ac:dyDescent="0.25">
      <c r="A900" s="239" t="s">
        <v>5148</v>
      </c>
      <c r="B900" s="240" t="s">
        <v>2968</v>
      </c>
      <c r="C900" s="197"/>
      <c r="D900" s="257"/>
      <c r="E900" s="247">
        <f t="shared" si="14"/>
        <v>0</v>
      </c>
      <c r="F900" s="241" t="s">
        <v>1522</v>
      </c>
      <c r="G900" s="248" t="s">
        <v>1371</v>
      </c>
      <c r="H900" s="241"/>
    </row>
    <row r="901" spans="1:8" s="2" customFormat="1" x14ac:dyDescent="0.25">
      <c r="A901" s="239" t="s">
        <v>5149</v>
      </c>
      <c r="B901" s="240" t="s">
        <v>2969</v>
      </c>
      <c r="C901" s="197"/>
      <c r="D901" s="257"/>
      <c r="E901" s="247">
        <f t="shared" si="14"/>
        <v>0</v>
      </c>
      <c r="F901" s="241" t="s">
        <v>1522</v>
      </c>
      <c r="G901" s="248" t="s">
        <v>1371</v>
      </c>
      <c r="H901" s="241"/>
    </row>
    <row r="902" spans="1:8" s="2" customFormat="1" ht="26.4" x14ac:dyDescent="0.25">
      <c r="A902" s="239" t="s">
        <v>5150</v>
      </c>
      <c r="B902" s="240" t="s">
        <v>2970</v>
      </c>
      <c r="C902" s="197"/>
      <c r="D902" s="257"/>
      <c r="E902" s="247">
        <f t="shared" si="14"/>
        <v>0</v>
      </c>
      <c r="F902" s="241" t="s">
        <v>1522</v>
      </c>
      <c r="G902" s="248" t="s">
        <v>1371</v>
      </c>
      <c r="H902" s="241"/>
    </row>
    <row r="903" spans="1:8" s="2" customFormat="1" ht="26.4" x14ac:dyDescent="0.25">
      <c r="A903" s="239" t="s">
        <v>5151</v>
      </c>
      <c r="B903" s="240" t="s">
        <v>2971</v>
      </c>
      <c r="C903" s="197"/>
      <c r="D903" s="257"/>
      <c r="E903" s="247">
        <f t="shared" si="14"/>
        <v>0</v>
      </c>
      <c r="F903" s="241" t="s">
        <v>1522</v>
      </c>
      <c r="G903" s="248" t="s">
        <v>1371</v>
      </c>
      <c r="H903" s="241"/>
    </row>
    <row r="904" spans="1:8" s="2" customFormat="1" ht="26.4" x14ac:dyDescent="0.25">
      <c r="A904" s="239" t="s">
        <v>5152</v>
      </c>
      <c r="B904" s="240" t="s">
        <v>2972</v>
      </c>
      <c r="C904" s="197"/>
      <c r="D904" s="257"/>
      <c r="E904" s="247">
        <f t="shared" si="14"/>
        <v>0</v>
      </c>
      <c r="F904" s="241" t="s">
        <v>1522</v>
      </c>
      <c r="G904" s="248" t="s">
        <v>1371</v>
      </c>
      <c r="H904" s="241"/>
    </row>
    <row r="905" spans="1:8" s="2" customFormat="1" ht="26.4" x14ac:dyDescent="0.25">
      <c r="A905" s="239" t="s">
        <v>5153</v>
      </c>
      <c r="B905" s="240" t="s">
        <v>2973</v>
      </c>
      <c r="C905" s="197"/>
      <c r="D905" s="257"/>
      <c r="E905" s="247">
        <f t="shared" si="14"/>
        <v>0</v>
      </c>
      <c r="F905" s="241" t="s">
        <v>1522</v>
      </c>
      <c r="G905" s="248" t="s">
        <v>1371</v>
      </c>
      <c r="H905" s="241"/>
    </row>
    <row r="906" spans="1:8" s="2" customFormat="1" ht="26.4" x14ac:dyDescent="0.25">
      <c r="A906" s="239" t="s">
        <v>5154</v>
      </c>
      <c r="B906" s="240" t="s">
        <v>2974</v>
      </c>
      <c r="C906" s="197"/>
      <c r="D906" s="257"/>
      <c r="E906" s="247">
        <f t="shared" si="14"/>
        <v>0</v>
      </c>
      <c r="F906" s="241" t="s">
        <v>1522</v>
      </c>
      <c r="G906" s="248" t="s">
        <v>1371</v>
      </c>
      <c r="H906" s="241"/>
    </row>
    <row r="907" spans="1:8" s="2" customFormat="1" ht="26.4" x14ac:dyDescent="0.25">
      <c r="A907" s="239" t="s">
        <v>5155</v>
      </c>
      <c r="B907" s="240" t="s">
        <v>2975</v>
      </c>
      <c r="C907" s="197"/>
      <c r="D907" s="257"/>
      <c r="E907" s="247">
        <f t="shared" si="14"/>
        <v>0</v>
      </c>
      <c r="F907" s="241" t="s">
        <v>1522</v>
      </c>
      <c r="G907" s="248" t="s">
        <v>1371</v>
      </c>
      <c r="H907" s="241"/>
    </row>
    <row r="908" spans="1:8" s="2" customFormat="1" ht="26.4" x14ac:dyDescent="0.25">
      <c r="A908" s="239" t="s">
        <v>5156</v>
      </c>
      <c r="B908" s="240" t="s">
        <v>2976</v>
      </c>
      <c r="C908" s="197"/>
      <c r="D908" s="257"/>
      <c r="E908" s="247">
        <f t="shared" si="14"/>
        <v>0</v>
      </c>
      <c r="F908" s="241" t="s">
        <v>1522</v>
      </c>
      <c r="G908" s="248" t="s">
        <v>1371</v>
      </c>
      <c r="H908" s="241"/>
    </row>
    <row r="909" spans="1:8" s="2" customFormat="1" x14ac:dyDescent="0.25">
      <c r="A909" s="239" t="s">
        <v>5157</v>
      </c>
      <c r="B909" s="240" t="s">
        <v>2977</v>
      </c>
      <c r="C909" s="197"/>
      <c r="D909" s="257"/>
      <c r="E909" s="247">
        <f t="shared" si="14"/>
        <v>0</v>
      </c>
      <c r="F909" s="241" t="s">
        <v>1522</v>
      </c>
      <c r="G909" s="248" t="s">
        <v>1371</v>
      </c>
      <c r="H909" s="241"/>
    </row>
    <row r="910" spans="1:8" s="2" customFormat="1" x14ac:dyDescent="0.25">
      <c r="A910" s="239" t="s">
        <v>5158</v>
      </c>
      <c r="B910" s="240" t="s">
        <v>2978</v>
      </c>
      <c r="C910" s="197"/>
      <c r="D910" s="257"/>
      <c r="E910" s="247">
        <f t="shared" si="14"/>
        <v>0</v>
      </c>
      <c r="F910" s="241" t="s">
        <v>1522</v>
      </c>
      <c r="G910" s="248" t="s">
        <v>1371</v>
      </c>
      <c r="H910" s="241"/>
    </row>
    <row r="911" spans="1:8" s="2" customFormat="1" ht="26.4" x14ac:dyDescent="0.25">
      <c r="A911" s="239" t="s">
        <v>5159</v>
      </c>
      <c r="B911" s="240" t="s">
        <v>2979</v>
      </c>
      <c r="C911" s="197"/>
      <c r="D911" s="257"/>
      <c r="E911" s="247">
        <f t="shared" si="14"/>
        <v>0</v>
      </c>
      <c r="F911" s="241" t="s">
        <v>1522</v>
      </c>
      <c r="G911" s="248" t="s">
        <v>1371</v>
      </c>
      <c r="H911" s="241"/>
    </row>
    <row r="912" spans="1:8" s="2" customFormat="1" ht="26.4" x14ac:dyDescent="0.25">
      <c r="A912" s="239" t="s">
        <v>5160</v>
      </c>
      <c r="B912" s="240" t="s">
        <v>2980</v>
      </c>
      <c r="C912" s="197"/>
      <c r="D912" s="257"/>
      <c r="E912" s="247">
        <f t="shared" si="14"/>
        <v>0</v>
      </c>
      <c r="F912" s="241" t="s">
        <v>1522</v>
      </c>
      <c r="G912" s="248" t="s">
        <v>1371</v>
      </c>
      <c r="H912" s="241"/>
    </row>
    <row r="913" spans="1:8" s="2" customFormat="1" x14ac:dyDescent="0.25">
      <c r="A913" s="239" t="s">
        <v>5161</v>
      </c>
      <c r="B913" s="240" t="s">
        <v>2981</v>
      </c>
      <c r="C913" s="197"/>
      <c r="D913" s="257"/>
      <c r="E913" s="247">
        <f t="shared" si="14"/>
        <v>0</v>
      </c>
      <c r="F913" s="241" t="s">
        <v>1522</v>
      </c>
      <c r="G913" s="248" t="s">
        <v>1371</v>
      </c>
      <c r="H913" s="241"/>
    </row>
    <row r="914" spans="1:8" s="2" customFormat="1" ht="26.4" x14ac:dyDescent="0.25">
      <c r="A914" s="239" t="s">
        <v>5162</v>
      </c>
      <c r="B914" s="240" t="s">
        <v>2982</v>
      </c>
      <c r="C914" s="197"/>
      <c r="D914" s="257"/>
      <c r="E914" s="247">
        <f t="shared" si="14"/>
        <v>0</v>
      </c>
      <c r="F914" s="241" t="s">
        <v>1522</v>
      </c>
      <c r="G914" s="248" t="s">
        <v>1371</v>
      </c>
      <c r="H914" s="241"/>
    </row>
    <row r="915" spans="1:8" s="2" customFormat="1" ht="26.4" x14ac:dyDescent="0.25">
      <c r="A915" s="239" t="s">
        <v>5163</v>
      </c>
      <c r="B915" s="240" t="s">
        <v>2983</v>
      </c>
      <c r="C915" s="197"/>
      <c r="D915" s="257"/>
      <c r="E915" s="247">
        <f t="shared" si="14"/>
        <v>0</v>
      </c>
      <c r="F915" s="241" t="s">
        <v>1522</v>
      </c>
      <c r="G915" s="248" t="s">
        <v>1371</v>
      </c>
      <c r="H915" s="241"/>
    </row>
    <row r="916" spans="1:8" s="2" customFormat="1" ht="26.4" x14ac:dyDescent="0.25">
      <c r="A916" s="239" t="s">
        <v>5164</v>
      </c>
      <c r="B916" s="240" t="s">
        <v>2984</v>
      </c>
      <c r="C916" s="197"/>
      <c r="D916" s="257"/>
      <c r="E916" s="247">
        <f t="shared" si="14"/>
        <v>0</v>
      </c>
      <c r="F916" s="241" t="s">
        <v>1522</v>
      </c>
      <c r="G916" s="248" t="s">
        <v>1371</v>
      </c>
      <c r="H916" s="241"/>
    </row>
    <row r="917" spans="1:8" s="2" customFormat="1" x14ac:dyDescent="0.25">
      <c r="A917" s="239" t="s">
        <v>5165</v>
      </c>
      <c r="B917" s="240" t="s">
        <v>2985</v>
      </c>
      <c r="C917" s="197"/>
      <c r="D917" s="257"/>
      <c r="E917" s="247">
        <f t="shared" si="14"/>
        <v>0</v>
      </c>
      <c r="F917" s="241" t="s">
        <v>1522</v>
      </c>
      <c r="G917" s="248" t="s">
        <v>1371</v>
      </c>
      <c r="H917" s="241"/>
    </row>
    <row r="918" spans="1:8" s="2" customFormat="1" ht="26.4" x14ac:dyDescent="0.25">
      <c r="A918" s="239" t="s">
        <v>5166</v>
      </c>
      <c r="B918" s="240" t="s">
        <v>2986</v>
      </c>
      <c r="C918" s="197"/>
      <c r="D918" s="257"/>
      <c r="E918" s="247">
        <f t="shared" si="14"/>
        <v>0</v>
      </c>
      <c r="F918" s="241" t="s">
        <v>1522</v>
      </c>
      <c r="G918" s="248" t="s">
        <v>1371</v>
      </c>
      <c r="H918" s="241"/>
    </row>
    <row r="919" spans="1:8" s="2" customFormat="1" ht="26.4" x14ac:dyDescent="0.25">
      <c r="A919" s="239" t="s">
        <v>5167</v>
      </c>
      <c r="B919" s="240" t="s">
        <v>2987</v>
      </c>
      <c r="C919" s="197"/>
      <c r="D919" s="257"/>
      <c r="E919" s="247">
        <f t="shared" si="14"/>
        <v>0</v>
      </c>
      <c r="F919" s="241" t="s">
        <v>1522</v>
      </c>
      <c r="G919" s="248" t="s">
        <v>1371</v>
      </c>
      <c r="H919" s="241"/>
    </row>
    <row r="920" spans="1:8" s="2" customFormat="1" ht="26.4" x14ac:dyDescent="0.25">
      <c r="A920" s="239" t="s">
        <v>5168</v>
      </c>
      <c r="B920" s="240" t="s">
        <v>2988</v>
      </c>
      <c r="C920" s="197"/>
      <c r="D920" s="257"/>
      <c r="E920" s="247">
        <f t="shared" si="14"/>
        <v>0</v>
      </c>
      <c r="F920" s="241" t="s">
        <v>1522</v>
      </c>
      <c r="G920" s="248" t="s">
        <v>1371</v>
      </c>
      <c r="H920" s="241"/>
    </row>
    <row r="921" spans="1:8" s="2" customFormat="1" x14ac:dyDescent="0.25">
      <c r="A921" s="239" t="s">
        <v>5169</v>
      </c>
      <c r="B921" s="240" t="s">
        <v>2989</v>
      </c>
      <c r="C921" s="197"/>
      <c r="D921" s="257"/>
      <c r="E921" s="247">
        <f t="shared" si="14"/>
        <v>0</v>
      </c>
      <c r="F921" s="241" t="s">
        <v>1522</v>
      </c>
      <c r="G921" s="248" t="s">
        <v>1371</v>
      </c>
      <c r="H921" s="241"/>
    </row>
    <row r="922" spans="1:8" s="2" customFormat="1" ht="26.4" x14ac:dyDescent="0.25">
      <c r="A922" s="239" t="s">
        <v>5170</v>
      </c>
      <c r="B922" s="240" t="s">
        <v>2990</v>
      </c>
      <c r="C922" s="197"/>
      <c r="D922" s="257"/>
      <c r="E922" s="247">
        <f t="shared" si="14"/>
        <v>0</v>
      </c>
      <c r="F922" s="241" t="s">
        <v>1522</v>
      </c>
      <c r="G922" s="248" t="s">
        <v>1371</v>
      </c>
      <c r="H922" s="241"/>
    </row>
    <row r="923" spans="1:8" s="2" customFormat="1" ht="26.4" x14ac:dyDescent="0.25">
      <c r="A923" s="239" t="s">
        <v>5171</v>
      </c>
      <c r="B923" s="240" t="s">
        <v>2991</v>
      </c>
      <c r="C923" s="197"/>
      <c r="D923" s="257"/>
      <c r="E923" s="247">
        <f t="shared" si="14"/>
        <v>0</v>
      </c>
      <c r="F923" s="241" t="s">
        <v>1522</v>
      </c>
      <c r="G923" s="248" t="s">
        <v>1371</v>
      </c>
      <c r="H923" s="241"/>
    </row>
    <row r="924" spans="1:8" s="2" customFormat="1" ht="26.4" x14ac:dyDescent="0.25">
      <c r="A924" s="239" t="s">
        <v>5172</v>
      </c>
      <c r="B924" s="240" t="s">
        <v>2992</v>
      </c>
      <c r="C924" s="197"/>
      <c r="D924" s="257"/>
      <c r="E924" s="247">
        <f t="shared" si="14"/>
        <v>0</v>
      </c>
      <c r="F924" s="241" t="s">
        <v>1522</v>
      </c>
      <c r="G924" s="248" t="s">
        <v>1371</v>
      </c>
      <c r="H924" s="241"/>
    </row>
    <row r="925" spans="1:8" s="2" customFormat="1" ht="26.4" x14ac:dyDescent="0.25">
      <c r="A925" s="239" t="s">
        <v>5173</v>
      </c>
      <c r="B925" s="240" t="s">
        <v>2993</v>
      </c>
      <c r="C925" s="197"/>
      <c r="D925" s="257"/>
      <c r="E925" s="247">
        <f t="shared" si="14"/>
        <v>0</v>
      </c>
      <c r="F925" s="241" t="s">
        <v>1522</v>
      </c>
      <c r="G925" s="248" t="s">
        <v>1371</v>
      </c>
      <c r="H925" s="241"/>
    </row>
    <row r="926" spans="1:8" s="2" customFormat="1" ht="26.4" x14ac:dyDescent="0.25">
      <c r="A926" s="239" t="s">
        <v>5174</v>
      </c>
      <c r="B926" s="240" t="s">
        <v>2994</v>
      </c>
      <c r="C926" s="197"/>
      <c r="D926" s="257"/>
      <c r="E926" s="247">
        <f t="shared" si="14"/>
        <v>0</v>
      </c>
      <c r="F926" s="241" t="s">
        <v>1522</v>
      </c>
      <c r="G926" s="248" t="s">
        <v>1371</v>
      </c>
      <c r="H926" s="241"/>
    </row>
    <row r="927" spans="1:8" s="2" customFormat="1" ht="26.4" x14ac:dyDescent="0.25">
      <c r="A927" s="239" t="s">
        <v>5175</v>
      </c>
      <c r="B927" s="240" t="s">
        <v>2995</v>
      </c>
      <c r="C927" s="197"/>
      <c r="D927" s="257"/>
      <c r="E927" s="247">
        <f t="shared" si="14"/>
        <v>0</v>
      </c>
      <c r="F927" s="241" t="s">
        <v>1522</v>
      </c>
      <c r="G927" s="248" t="s">
        <v>1371</v>
      </c>
      <c r="H927" s="241"/>
    </row>
    <row r="928" spans="1:8" s="2" customFormat="1" ht="26.4" x14ac:dyDescent="0.25">
      <c r="A928" s="239" t="s">
        <v>5176</v>
      </c>
      <c r="B928" s="240" t="s">
        <v>2996</v>
      </c>
      <c r="C928" s="197"/>
      <c r="D928" s="257"/>
      <c r="E928" s="247">
        <f t="shared" ref="E928:E991" si="15">+C928+D928</f>
        <v>0</v>
      </c>
      <c r="F928" s="241" t="s">
        <v>1522</v>
      </c>
      <c r="G928" s="248" t="s">
        <v>1371</v>
      </c>
      <c r="H928" s="241"/>
    </row>
    <row r="929" spans="1:8" s="2" customFormat="1" ht="26.4" x14ac:dyDescent="0.25">
      <c r="A929" s="239" t="s">
        <v>5177</v>
      </c>
      <c r="B929" s="240" t="s">
        <v>2997</v>
      </c>
      <c r="C929" s="197"/>
      <c r="D929" s="257"/>
      <c r="E929" s="247">
        <f t="shared" si="15"/>
        <v>0</v>
      </c>
      <c r="F929" s="241" t="s">
        <v>1522</v>
      </c>
      <c r="G929" s="248" t="s">
        <v>1371</v>
      </c>
      <c r="H929" s="241"/>
    </row>
    <row r="930" spans="1:8" s="2" customFormat="1" ht="26.4" x14ac:dyDescent="0.25">
      <c r="A930" s="239" t="s">
        <v>5178</v>
      </c>
      <c r="B930" s="240" t="s">
        <v>2998</v>
      </c>
      <c r="C930" s="197"/>
      <c r="D930" s="257"/>
      <c r="E930" s="247">
        <f t="shared" si="15"/>
        <v>0</v>
      </c>
      <c r="F930" s="241" t="s">
        <v>1522</v>
      </c>
      <c r="G930" s="248" t="s">
        <v>1371</v>
      </c>
      <c r="H930" s="241"/>
    </row>
    <row r="931" spans="1:8" s="2" customFormat="1" ht="26.4" x14ac:dyDescent="0.25">
      <c r="A931" s="239" t="s">
        <v>5179</v>
      </c>
      <c r="B931" s="240" t="s">
        <v>2999</v>
      </c>
      <c r="C931" s="197"/>
      <c r="D931" s="257"/>
      <c r="E931" s="247">
        <f t="shared" si="15"/>
        <v>0</v>
      </c>
      <c r="F931" s="241" t="s">
        <v>1522</v>
      </c>
      <c r="G931" s="248" t="s">
        <v>1371</v>
      </c>
      <c r="H931" s="241"/>
    </row>
    <row r="932" spans="1:8" s="2" customFormat="1" ht="26.4" x14ac:dyDescent="0.25">
      <c r="A932" s="239" t="s">
        <v>5180</v>
      </c>
      <c r="B932" s="240" t="s">
        <v>3000</v>
      </c>
      <c r="C932" s="197"/>
      <c r="D932" s="257"/>
      <c r="E932" s="247">
        <f t="shared" si="15"/>
        <v>0</v>
      </c>
      <c r="F932" s="241" t="s">
        <v>1522</v>
      </c>
      <c r="G932" s="248" t="s">
        <v>1371</v>
      </c>
      <c r="H932" s="241"/>
    </row>
    <row r="933" spans="1:8" s="2" customFormat="1" ht="26.4" x14ac:dyDescent="0.25">
      <c r="A933" s="239" t="s">
        <v>5181</v>
      </c>
      <c r="B933" s="240" t="s">
        <v>3001</v>
      </c>
      <c r="C933" s="197"/>
      <c r="D933" s="257"/>
      <c r="E933" s="247">
        <f t="shared" si="15"/>
        <v>0</v>
      </c>
      <c r="F933" s="241" t="s">
        <v>1522</v>
      </c>
      <c r="G933" s="248" t="s">
        <v>1371</v>
      </c>
      <c r="H933" s="241"/>
    </row>
    <row r="934" spans="1:8" s="2" customFormat="1" ht="26.4" x14ac:dyDescent="0.25">
      <c r="A934" s="239" t="s">
        <v>5182</v>
      </c>
      <c r="B934" s="240" t="s">
        <v>3002</v>
      </c>
      <c r="C934" s="197"/>
      <c r="D934" s="257"/>
      <c r="E934" s="247">
        <f t="shared" si="15"/>
        <v>0</v>
      </c>
      <c r="F934" s="241" t="s">
        <v>1522</v>
      </c>
      <c r="G934" s="248" t="s">
        <v>1371</v>
      </c>
      <c r="H934" s="241"/>
    </row>
    <row r="935" spans="1:8" s="2" customFormat="1" x14ac:dyDescent="0.25">
      <c r="A935" s="239" t="s">
        <v>5183</v>
      </c>
      <c r="B935" s="240" t="s">
        <v>3003</v>
      </c>
      <c r="C935" s="197"/>
      <c r="D935" s="257"/>
      <c r="E935" s="247">
        <f t="shared" si="15"/>
        <v>0</v>
      </c>
      <c r="F935" s="241" t="s">
        <v>1522</v>
      </c>
      <c r="G935" s="248" t="s">
        <v>1371</v>
      </c>
      <c r="H935" s="241"/>
    </row>
    <row r="936" spans="1:8" s="2" customFormat="1" x14ac:dyDescent="0.25">
      <c r="A936" s="239" t="s">
        <v>5184</v>
      </c>
      <c r="B936" s="240" t="s">
        <v>3004</v>
      </c>
      <c r="C936" s="197"/>
      <c r="D936" s="257"/>
      <c r="E936" s="247">
        <f t="shared" si="15"/>
        <v>0</v>
      </c>
      <c r="F936" s="241" t="s">
        <v>1522</v>
      </c>
      <c r="G936" s="248" t="s">
        <v>1371</v>
      </c>
      <c r="H936" s="241"/>
    </row>
    <row r="937" spans="1:8" s="2" customFormat="1" ht="26.4" x14ac:dyDescent="0.25">
      <c r="A937" s="239" t="s">
        <v>5185</v>
      </c>
      <c r="B937" s="240" t="s">
        <v>3005</v>
      </c>
      <c r="C937" s="197"/>
      <c r="D937" s="257"/>
      <c r="E937" s="247">
        <f t="shared" si="15"/>
        <v>0</v>
      </c>
      <c r="F937" s="241" t="s">
        <v>1522</v>
      </c>
      <c r="G937" s="248" t="s">
        <v>1371</v>
      </c>
      <c r="H937" s="241"/>
    </row>
    <row r="938" spans="1:8" s="2" customFormat="1" ht="26.4" x14ac:dyDescent="0.25">
      <c r="A938" s="239" t="s">
        <v>5186</v>
      </c>
      <c r="B938" s="240" t="s">
        <v>3006</v>
      </c>
      <c r="C938" s="197"/>
      <c r="D938" s="257"/>
      <c r="E938" s="247">
        <f t="shared" si="15"/>
        <v>0</v>
      </c>
      <c r="F938" s="241" t="s">
        <v>1522</v>
      </c>
      <c r="G938" s="248" t="s">
        <v>1371</v>
      </c>
      <c r="H938" s="241"/>
    </row>
    <row r="939" spans="1:8" s="2" customFormat="1" ht="26.4" x14ac:dyDescent="0.25">
      <c r="A939" s="239" t="s">
        <v>5187</v>
      </c>
      <c r="B939" s="240" t="s">
        <v>3007</v>
      </c>
      <c r="C939" s="197"/>
      <c r="D939" s="257"/>
      <c r="E939" s="247">
        <f t="shared" si="15"/>
        <v>0</v>
      </c>
      <c r="F939" s="241" t="s">
        <v>1522</v>
      </c>
      <c r="G939" s="248" t="s">
        <v>1371</v>
      </c>
      <c r="H939" s="241"/>
    </row>
    <row r="940" spans="1:8" s="2" customFormat="1" ht="26.4" x14ac:dyDescent="0.25">
      <c r="A940" s="239" t="s">
        <v>5188</v>
      </c>
      <c r="B940" s="240" t="s">
        <v>3008</v>
      </c>
      <c r="C940" s="197"/>
      <c r="D940" s="257"/>
      <c r="E940" s="247">
        <f t="shared" si="15"/>
        <v>0</v>
      </c>
      <c r="F940" s="241" t="s">
        <v>1522</v>
      </c>
      <c r="G940" s="248" t="s">
        <v>1371</v>
      </c>
      <c r="H940" s="241"/>
    </row>
    <row r="941" spans="1:8" s="2" customFormat="1" x14ac:dyDescent="0.25">
      <c r="A941" s="239" t="s">
        <v>5189</v>
      </c>
      <c r="B941" s="240" t="s">
        <v>3009</v>
      </c>
      <c r="C941" s="197"/>
      <c r="D941" s="257"/>
      <c r="E941" s="247">
        <f t="shared" si="15"/>
        <v>0</v>
      </c>
      <c r="F941" s="241" t="s">
        <v>1522</v>
      </c>
      <c r="G941" s="248" t="s">
        <v>1371</v>
      </c>
      <c r="H941" s="241"/>
    </row>
    <row r="942" spans="1:8" s="2" customFormat="1" ht="26.4" x14ac:dyDescent="0.25">
      <c r="A942" s="239" t="s">
        <v>5190</v>
      </c>
      <c r="B942" s="240" t="s">
        <v>3010</v>
      </c>
      <c r="C942" s="197"/>
      <c r="D942" s="257"/>
      <c r="E942" s="247">
        <f t="shared" si="15"/>
        <v>0</v>
      </c>
      <c r="F942" s="241" t="s">
        <v>1522</v>
      </c>
      <c r="G942" s="248" t="s">
        <v>1371</v>
      </c>
      <c r="H942" s="241"/>
    </row>
    <row r="943" spans="1:8" s="2" customFormat="1" ht="26.4" x14ac:dyDescent="0.25">
      <c r="A943" s="239" t="s">
        <v>5191</v>
      </c>
      <c r="B943" s="240" t="s">
        <v>3011</v>
      </c>
      <c r="C943" s="197"/>
      <c r="D943" s="257"/>
      <c r="E943" s="247">
        <f t="shared" si="15"/>
        <v>0</v>
      </c>
      <c r="F943" s="241" t="s">
        <v>1522</v>
      </c>
      <c r="G943" s="248" t="s">
        <v>1371</v>
      </c>
      <c r="H943" s="241"/>
    </row>
    <row r="944" spans="1:8" s="2" customFormat="1" ht="26.4" x14ac:dyDescent="0.25">
      <c r="A944" s="239" t="s">
        <v>5192</v>
      </c>
      <c r="B944" s="240" t="s">
        <v>3012</v>
      </c>
      <c r="C944" s="197"/>
      <c r="D944" s="257"/>
      <c r="E944" s="247">
        <f t="shared" si="15"/>
        <v>0</v>
      </c>
      <c r="F944" s="241" t="s">
        <v>1522</v>
      </c>
      <c r="G944" s="248" t="s">
        <v>1371</v>
      </c>
      <c r="H944" s="241"/>
    </row>
    <row r="945" spans="1:8" s="2" customFormat="1" ht="26.4" x14ac:dyDescent="0.25">
      <c r="A945" s="239" t="s">
        <v>5193</v>
      </c>
      <c r="B945" s="240" t="s">
        <v>3013</v>
      </c>
      <c r="C945" s="197"/>
      <c r="D945" s="257"/>
      <c r="E945" s="247">
        <f t="shared" si="15"/>
        <v>0</v>
      </c>
      <c r="F945" s="241" t="s">
        <v>1522</v>
      </c>
      <c r="G945" s="248" t="s">
        <v>1371</v>
      </c>
      <c r="H945" s="241"/>
    </row>
    <row r="946" spans="1:8" s="2" customFormat="1" x14ac:dyDescent="0.25">
      <c r="A946" s="239" t="s">
        <v>5194</v>
      </c>
      <c r="B946" s="240" t="s">
        <v>3014</v>
      </c>
      <c r="C946" s="197"/>
      <c r="D946" s="257"/>
      <c r="E946" s="247">
        <f t="shared" si="15"/>
        <v>0</v>
      </c>
      <c r="F946" s="241" t="s">
        <v>1522</v>
      </c>
      <c r="G946" s="248" t="s">
        <v>1371</v>
      </c>
      <c r="H946" s="241"/>
    </row>
    <row r="947" spans="1:8" s="2" customFormat="1" ht="26.4" x14ac:dyDescent="0.25">
      <c r="A947" s="239" t="s">
        <v>5195</v>
      </c>
      <c r="B947" s="240" t="s">
        <v>3015</v>
      </c>
      <c r="C947" s="197"/>
      <c r="D947" s="257"/>
      <c r="E947" s="247">
        <f t="shared" si="15"/>
        <v>0</v>
      </c>
      <c r="F947" s="241" t="s">
        <v>1522</v>
      </c>
      <c r="G947" s="248" t="s">
        <v>1371</v>
      </c>
      <c r="H947" s="241"/>
    </row>
    <row r="948" spans="1:8" s="2" customFormat="1" ht="26.4" x14ac:dyDescent="0.25">
      <c r="A948" s="239" t="s">
        <v>5196</v>
      </c>
      <c r="B948" s="240" t="s">
        <v>3016</v>
      </c>
      <c r="C948" s="197"/>
      <c r="D948" s="257"/>
      <c r="E948" s="247">
        <f t="shared" si="15"/>
        <v>0</v>
      </c>
      <c r="F948" s="241" t="s">
        <v>1522</v>
      </c>
      <c r="G948" s="248" t="s">
        <v>1371</v>
      </c>
      <c r="H948" s="241"/>
    </row>
    <row r="949" spans="1:8" s="2" customFormat="1" ht="26.4" x14ac:dyDescent="0.25">
      <c r="A949" s="239" t="s">
        <v>5197</v>
      </c>
      <c r="B949" s="240" t="s">
        <v>3017</v>
      </c>
      <c r="C949" s="197"/>
      <c r="D949" s="257"/>
      <c r="E949" s="247">
        <f t="shared" si="15"/>
        <v>0</v>
      </c>
      <c r="F949" s="241" t="s">
        <v>1522</v>
      </c>
      <c r="G949" s="248" t="s">
        <v>1371</v>
      </c>
      <c r="H949" s="241"/>
    </row>
    <row r="950" spans="1:8" s="2" customFormat="1" ht="26.4" x14ac:dyDescent="0.25">
      <c r="A950" s="239" t="s">
        <v>5198</v>
      </c>
      <c r="B950" s="240" t="s">
        <v>3018</v>
      </c>
      <c r="C950" s="197"/>
      <c r="D950" s="257"/>
      <c r="E950" s="247">
        <f t="shared" si="15"/>
        <v>0</v>
      </c>
      <c r="F950" s="241" t="s">
        <v>1522</v>
      </c>
      <c r="G950" s="248" t="s">
        <v>1371</v>
      </c>
      <c r="H950" s="241"/>
    </row>
    <row r="951" spans="1:8" s="2" customFormat="1" ht="26.4" x14ac:dyDescent="0.25">
      <c r="A951" s="239" t="s">
        <v>5199</v>
      </c>
      <c r="B951" s="240" t="s">
        <v>3019</v>
      </c>
      <c r="C951" s="197"/>
      <c r="D951" s="257"/>
      <c r="E951" s="247">
        <f t="shared" si="15"/>
        <v>0</v>
      </c>
      <c r="F951" s="241" t="s">
        <v>1522</v>
      </c>
      <c r="G951" s="248" t="s">
        <v>1371</v>
      </c>
      <c r="H951" s="241"/>
    </row>
    <row r="952" spans="1:8" s="2" customFormat="1" ht="26.4" x14ac:dyDescent="0.25">
      <c r="A952" s="239" t="s">
        <v>5200</v>
      </c>
      <c r="B952" s="240" t="s">
        <v>3020</v>
      </c>
      <c r="C952" s="197"/>
      <c r="D952" s="257"/>
      <c r="E952" s="247">
        <f t="shared" si="15"/>
        <v>0</v>
      </c>
      <c r="F952" s="241" t="s">
        <v>1522</v>
      </c>
      <c r="G952" s="248" t="s">
        <v>1371</v>
      </c>
      <c r="H952" s="241"/>
    </row>
    <row r="953" spans="1:8" s="2" customFormat="1" ht="26.4" x14ac:dyDescent="0.25">
      <c r="A953" s="239" t="s">
        <v>5201</v>
      </c>
      <c r="B953" s="240" t="s">
        <v>3021</v>
      </c>
      <c r="C953" s="197"/>
      <c r="D953" s="257"/>
      <c r="E953" s="247">
        <f t="shared" si="15"/>
        <v>0</v>
      </c>
      <c r="F953" s="241" t="s">
        <v>1522</v>
      </c>
      <c r="G953" s="248" t="s">
        <v>1371</v>
      </c>
      <c r="H953" s="241"/>
    </row>
    <row r="954" spans="1:8" s="2" customFormat="1" x14ac:dyDescent="0.25">
      <c r="A954" s="239" t="s">
        <v>5202</v>
      </c>
      <c r="B954" s="240" t="s">
        <v>3022</v>
      </c>
      <c r="C954" s="197"/>
      <c r="D954" s="257"/>
      <c r="E954" s="247">
        <f t="shared" si="15"/>
        <v>0</v>
      </c>
      <c r="F954" s="241" t="s">
        <v>1522</v>
      </c>
      <c r="G954" s="248" t="s">
        <v>1371</v>
      </c>
      <c r="H954" s="241"/>
    </row>
    <row r="955" spans="1:8" s="2" customFormat="1" x14ac:dyDescent="0.25">
      <c r="A955" s="239" t="s">
        <v>5203</v>
      </c>
      <c r="B955" s="240" t="s">
        <v>3023</v>
      </c>
      <c r="C955" s="197"/>
      <c r="D955" s="257"/>
      <c r="E955" s="247">
        <f t="shared" si="15"/>
        <v>0</v>
      </c>
      <c r="F955" s="241" t="s">
        <v>1522</v>
      </c>
      <c r="G955" s="248" t="s">
        <v>1371</v>
      </c>
      <c r="H955" s="241"/>
    </row>
    <row r="956" spans="1:8" s="2" customFormat="1" ht="26.4" x14ac:dyDescent="0.25">
      <c r="A956" s="239" t="s">
        <v>5204</v>
      </c>
      <c r="B956" s="240" t="s">
        <v>3024</v>
      </c>
      <c r="C956" s="197"/>
      <c r="D956" s="257"/>
      <c r="E956" s="247">
        <f t="shared" si="15"/>
        <v>0</v>
      </c>
      <c r="F956" s="241" t="s">
        <v>1522</v>
      </c>
      <c r="G956" s="248" t="s">
        <v>1371</v>
      </c>
      <c r="H956" s="241"/>
    </row>
    <row r="957" spans="1:8" s="2" customFormat="1" ht="26.4" x14ac:dyDescent="0.25">
      <c r="A957" s="239" t="s">
        <v>5205</v>
      </c>
      <c r="B957" s="240" t="s">
        <v>3025</v>
      </c>
      <c r="C957" s="197"/>
      <c r="D957" s="257"/>
      <c r="E957" s="247">
        <f t="shared" si="15"/>
        <v>0</v>
      </c>
      <c r="F957" s="241" t="s">
        <v>1522</v>
      </c>
      <c r="G957" s="248" t="s">
        <v>1371</v>
      </c>
      <c r="H957" s="241"/>
    </row>
    <row r="958" spans="1:8" s="2" customFormat="1" x14ac:dyDescent="0.25">
      <c r="A958" s="239" t="s">
        <v>5206</v>
      </c>
      <c r="B958" s="240" t="s">
        <v>3026</v>
      </c>
      <c r="C958" s="197"/>
      <c r="D958" s="257"/>
      <c r="E958" s="247">
        <f t="shared" si="15"/>
        <v>0</v>
      </c>
      <c r="F958" s="241" t="s">
        <v>1522</v>
      </c>
      <c r="G958" s="248" t="s">
        <v>1371</v>
      </c>
      <c r="H958" s="241"/>
    </row>
    <row r="959" spans="1:8" s="2" customFormat="1" ht="26.4" x14ac:dyDescent="0.25">
      <c r="A959" s="239" t="s">
        <v>5207</v>
      </c>
      <c r="B959" s="240" t="s">
        <v>3027</v>
      </c>
      <c r="C959" s="197"/>
      <c r="D959" s="257"/>
      <c r="E959" s="247">
        <f t="shared" si="15"/>
        <v>0</v>
      </c>
      <c r="F959" s="241" t="s">
        <v>1522</v>
      </c>
      <c r="G959" s="248" t="s">
        <v>1371</v>
      </c>
      <c r="H959" s="241"/>
    </row>
    <row r="960" spans="1:8" s="2" customFormat="1" ht="26.4" x14ac:dyDescent="0.25">
      <c r="A960" s="239" t="s">
        <v>5208</v>
      </c>
      <c r="B960" s="240" t="s">
        <v>3028</v>
      </c>
      <c r="C960" s="197"/>
      <c r="D960" s="257"/>
      <c r="E960" s="247">
        <f t="shared" si="15"/>
        <v>0</v>
      </c>
      <c r="F960" s="241" t="s">
        <v>1522</v>
      </c>
      <c r="G960" s="248" t="s">
        <v>1371</v>
      </c>
      <c r="H960" s="241"/>
    </row>
    <row r="961" spans="1:8" s="2" customFormat="1" ht="26.4" x14ac:dyDescent="0.25">
      <c r="A961" s="239" t="s">
        <v>5209</v>
      </c>
      <c r="B961" s="240" t="s">
        <v>3029</v>
      </c>
      <c r="C961" s="197"/>
      <c r="D961" s="257"/>
      <c r="E961" s="247">
        <f t="shared" si="15"/>
        <v>0</v>
      </c>
      <c r="F961" s="241" t="s">
        <v>1522</v>
      </c>
      <c r="G961" s="248" t="s">
        <v>1371</v>
      </c>
      <c r="H961" s="241"/>
    </row>
    <row r="962" spans="1:8" s="2" customFormat="1" ht="26.4" x14ac:dyDescent="0.25">
      <c r="A962" s="239" t="s">
        <v>5210</v>
      </c>
      <c r="B962" s="240" t="s">
        <v>3030</v>
      </c>
      <c r="C962" s="197"/>
      <c r="D962" s="257"/>
      <c r="E962" s="247">
        <f t="shared" si="15"/>
        <v>0</v>
      </c>
      <c r="F962" s="241" t="s">
        <v>1522</v>
      </c>
      <c r="G962" s="248" t="s">
        <v>1371</v>
      </c>
      <c r="H962" s="241"/>
    </row>
    <row r="963" spans="1:8" s="2" customFormat="1" ht="26.4" x14ac:dyDescent="0.25">
      <c r="A963" s="239" t="s">
        <v>5211</v>
      </c>
      <c r="B963" s="240" t="s">
        <v>3031</v>
      </c>
      <c r="C963" s="197"/>
      <c r="D963" s="257"/>
      <c r="E963" s="247">
        <f t="shared" si="15"/>
        <v>0</v>
      </c>
      <c r="F963" s="241" t="s">
        <v>1522</v>
      </c>
      <c r="G963" s="248" t="s">
        <v>1371</v>
      </c>
      <c r="H963" s="241"/>
    </row>
    <row r="964" spans="1:8" s="2" customFormat="1" ht="26.4" x14ac:dyDescent="0.25">
      <c r="A964" s="239" t="s">
        <v>5212</v>
      </c>
      <c r="B964" s="240" t="s">
        <v>3032</v>
      </c>
      <c r="C964" s="197"/>
      <c r="D964" s="257"/>
      <c r="E964" s="247">
        <f t="shared" si="15"/>
        <v>0</v>
      </c>
      <c r="F964" s="241" t="s">
        <v>1522</v>
      </c>
      <c r="G964" s="248" t="s">
        <v>1371</v>
      </c>
      <c r="H964" s="241"/>
    </row>
    <row r="965" spans="1:8" s="2" customFormat="1" ht="26.4" x14ac:dyDescent="0.25">
      <c r="A965" s="239" t="s">
        <v>5213</v>
      </c>
      <c r="B965" s="240" t="s">
        <v>3033</v>
      </c>
      <c r="C965" s="197"/>
      <c r="D965" s="257"/>
      <c r="E965" s="247">
        <f t="shared" si="15"/>
        <v>0</v>
      </c>
      <c r="F965" s="241" t="s">
        <v>1522</v>
      </c>
      <c r="G965" s="248" t="s">
        <v>1371</v>
      </c>
      <c r="H965" s="241"/>
    </row>
    <row r="966" spans="1:8" s="2" customFormat="1" x14ac:dyDescent="0.25">
      <c r="A966" s="239" t="s">
        <v>5214</v>
      </c>
      <c r="B966" s="240" t="s">
        <v>3034</v>
      </c>
      <c r="C966" s="197"/>
      <c r="D966" s="257"/>
      <c r="E966" s="247">
        <f t="shared" si="15"/>
        <v>0</v>
      </c>
      <c r="F966" s="241" t="s">
        <v>1522</v>
      </c>
      <c r="G966" s="248" t="s">
        <v>1371</v>
      </c>
      <c r="H966" s="241"/>
    </row>
    <row r="967" spans="1:8" s="2" customFormat="1" ht="26.4" x14ac:dyDescent="0.25">
      <c r="A967" s="239" t="s">
        <v>5215</v>
      </c>
      <c r="B967" s="240" t="s">
        <v>3035</v>
      </c>
      <c r="C967" s="197"/>
      <c r="D967" s="257"/>
      <c r="E967" s="247">
        <f t="shared" si="15"/>
        <v>0</v>
      </c>
      <c r="F967" s="241" t="s">
        <v>1522</v>
      </c>
      <c r="G967" s="248" t="s">
        <v>1371</v>
      </c>
      <c r="H967" s="241"/>
    </row>
    <row r="968" spans="1:8" s="2" customFormat="1" ht="26.4" x14ac:dyDescent="0.25">
      <c r="A968" s="239" t="s">
        <v>5216</v>
      </c>
      <c r="B968" s="240" t="s">
        <v>3036</v>
      </c>
      <c r="C968" s="197"/>
      <c r="D968" s="257"/>
      <c r="E968" s="247">
        <f t="shared" si="15"/>
        <v>0</v>
      </c>
      <c r="F968" s="241" t="s">
        <v>1522</v>
      </c>
      <c r="G968" s="248" t="s">
        <v>1371</v>
      </c>
      <c r="H968" s="241"/>
    </row>
    <row r="969" spans="1:8" s="2" customFormat="1" x14ac:dyDescent="0.25">
      <c r="A969" s="239" t="s">
        <v>5217</v>
      </c>
      <c r="B969" s="240" t="s">
        <v>3037</v>
      </c>
      <c r="C969" s="197"/>
      <c r="D969" s="257"/>
      <c r="E969" s="247">
        <f t="shared" si="15"/>
        <v>0</v>
      </c>
      <c r="F969" s="241" t="s">
        <v>1522</v>
      </c>
      <c r="G969" s="248" t="s">
        <v>1371</v>
      </c>
      <c r="H969" s="241"/>
    </row>
    <row r="970" spans="1:8" s="2" customFormat="1" ht="26.4" x14ac:dyDescent="0.25">
      <c r="A970" s="239" t="s">
        <v>5218</v>
      </c>
      <c r="B970" s="240" t="s">
        <v>3038</v>
      </c>
      <c r="C970" s="197"/>
      <c r="D970" s="257"/>
      <c r="E970" s="247">
        <f t="shared" si="15"/>
        <v>0</v>
      </c>
      <c r="F970" s="241" t="s">
        <v>1522</v>
      </c>
      <c r="G970" s="248" t="s">
        <v>1371</v>
      </c>
      <c r="H970" s="241"/>
    </row>
    <row r="971" spans="1:8" s="2" customFormat="1" x14ac:dyDescent="0.25">
      <c r="A971" s="239" t="s">
        <v>5219</v>
      </c>
      <c r="B971" s="240" t="s">
        <v>3039</v>
      </c>
      <c r="C971" s="197"/>
      <c r="D971" s="257"/>
      <c r="E971" s="247">
        <f t="shared" si="15"/>
        <v>0</v>
      </c>
      <c r="F971" s="241" t="s">
        <v>1522</v>
      </c>
      <c r="G971" s="248" t="s">
        <v>1371</v>
      </c>
      <c r="H971" s="241"/>
    </row>
    <row r="972" spans="1:8" s="2" customFormat="1" x14ac:dyDescent="0.25">
      <c r="A972" s="239" t="s">
        <v>5220</v>
      </c>
      <c r="B972" s="240" t="s">
        <v>3040</v>
      </c>
      <c r="C972" s="197"/>
      <c r="D972" s="257"/>
      <c r="E972" s="247">
        <f t="shared" si="15"/>
        <v>0</v>
      </c>
      <c r="F972" s="241" t="s">
        <v>1522</v>
      </c>
      <c r="G972" s="248" t="s">
        <v>1371</v>
      </c>
      <c r="H972" s="241"/>
    </row>
    <row r="973" spans="1:8" s="2" customFormat="1" ht="26.4" x14ac:dyDescent="0.25">
      <c r="A973" s="239" t="s">
        <v>5221</v>
      </c>
      <c r="B973" s="240" t="s">
        <v>3041</v>
      </c>
      <c r="C973" s="197"/>
      <c r="D973" s="257"/>
      <c r="E973" s="247">
        <f t="shared" si="15"/>
        <v>0</v>
      </c>
      <c r="F973" s="241" t="s">
        <v>1522</v>
      </c>
      <c r="G973" s="248" t="s">
        <v>1371</v>
      </c>
      <c r="H973" s="241"/>
    </row>
    <row r="974" spans="1:8" s="2" customFormat="1" ht="26.4" x14ac:dyDescent="0.25">
      <c r="A974" s="239" t="s">
        <v>5222</v>
      </c>
      <c r="B974" s="240" t="s">
        <v>3042</v>
      </c>
      <c r="C974" s="197"/>
      <c r="D974" s="257"/>
      <c r="E974" s="247">
        <f t="shared" si="15"/>
        <v>0</v>
      </c>
      <c r="F974" s="241" t="s">
        <v>1522</v>
      </c>
      <c r="G974" s="248" t="s">
        <v>1371</v>
      </c>
      <c r="H974" s="241"/>
    </row>
    <row r="975" spans="1:8" s="2" customFormat="1" ht="26.4" x14ac:dyDescent="0.25">
      <c r="A975" s="239" t="s">
        <v>5223</v>
      </c>
      <c r="B975" s="240" t="s">
        <v>3043</v>
      </c>
      <c r="C975" s="197"/>
      <c r="D975" s="257"/>
      <c r="E975" s="247">
        <f t="shared" si="15"/>
        <v>0</v>
      </c>
      <c r="F975" s="241" t="s">
        <v>1522</v>
      </c>
      <c r="G975" s="248" t="s">
        <v>1371</v>
      </c>
      <c r="H975" s="241"/>
    </row>
    <row r="976" spans="1:8" s="2" customFormat="1" ht="26.4" x14ac:dyDescent="0.25">
      <c r="A976" s="239" t="s">
        <v>5224</v>
      </c>
      <c r="B976" s="240" t="s">
        <v>3044</v>
      </c>
      <c r="C976" s="197"/>
      <c r="D976" s="257"/>
      <c r="E976" s="247">
        <f t="shared" si="15"/>
        <v>0</v>
      </c>
      <c r="F976" s="241" t="s">
        <v>1522</v>
      </c>
      <c r="G976" s="248" t="s">
        <v>1371</v>
      </c>
      <c r="H976" s="241"/>
    </row>
    <row r="977" spans="1:8" s="2" customFormat="1" ht="26.4" x14ac:dyDescent="0.25">
      <c r="A977" s="239" t="s">
        <v>5225</v>
      </c>
      <c r="B977" s="240" t="s">
        <v>3045</v>
      </c>
      <c r="C977" s="197"/>
      <c r="D977" s="257"/>
      <c r="E977" s="247">
        <f t="shared" si="15"/>
        <v>0</v>
      </c>
      <c r="F977" s="241" t="s">
        <v>1522</v>
      </c>
      <c r="G977" s="248" t="s">
        <v>1371</v>
      </c>
      <c r="H977" s="241"/>
    </row>
    <row r="978" spans="1:8" s="2" customFormat="1" ht="26.4" x14ac:dyDescent="0.25">
      <c r="A978" s="239" t="s">
        <v>5226</v>
      </c>
      <c r="B978" s="240" t="s">
        <v>3046</v>
      </c>
      <c r="C978" s="197"/>
      <c r="D978" s="257"/>
      <c r="E978" s="247">
        <f t="shared" si="15"/>
        <v>0</v>
      </c>
      <c r="F978" s="241" t="s">
        <v>1522</v>
      </c>
      <c r="G978" s="248" t="s">
        <v>1371</v>
      </c>
      <c r="H978" s="241"/>
    </row>
    <row r="979" spans="1:8" s="2" customFormat="1" ht="26.4" x14ac:dyDescent="0.25">
      <c r="A979" s="239" t="s">
        <v>5227</v>
      </c>
      <c r="B979" s="240" t="s">
        <v>3047</v>
      </c>
      <c r="C979" s="197"/>
      <c r="D979" s="257"/>
      <c r="E979" s="247">
        <f t="shared" si="15"/>
        <v>0</v>
      </c>
      <c r="F979" s="241" t="s">
        <v>1522</v>
      </c>
      <c r="G979" s="248" t="s">
        <v>1371</v>
      </c>
      <c r="H979" s="241"/>
    </row>
    <row r="980" spans="1:8" s="2" customFormat="1" x14ac:dyDescent="0.25">
      <c r="A980" s="239" t="s">
        <v>5228</v>
      </c>
      <c r="B980" s="240" t="s">
        <v>3048</v>
      </c>
      <c r="C980" s="197"/>
      <c r="D980" s="257"/>
      <c r="E980" s="247">
        <f t="shared" si="15"/>
        <v>0</v>
      </c>
      <c r="F980" s="241" t="s">
        <v>1522</v>
      </c>
      <c r="G980" s="248" t="s">
        <v>1371</v>
      </c>
      <c r="H980" s="241"/>
    </row>
    <row r="981" spans="1:8" s="2" customFormat="1" x14ac:dyDescent="0.25">
      <c r="A981" s="239" t="s">
        <v>5229</v>
      </c>
      <c r="B981" s="240" t="s">
        <v>3049</v>
      </c>
      <c r="C981" s="197"/>
      <c r="D981" s="257"/>
      <c r="E981" s="247">
        <f t="shared" si="15"/>
        <v>0</v>
      </c>
      <c r="F981" s="241" t="s">
        <v>1522</v>
      </c>
      <c r="G981" s="248" t="s">
        <v>1371</v>
      </c>
      <c r="H981" s="241"/>
    </row>
    <row r="982" spans="1:8" s="2" customFormat="1" ht="26.4" x14ac:dyDescent="0.25">
      <c r="A982" s="239" t="s">
        <v>5230</v>
      </c>
      <c r="B982" s="240" t="s">
        <v>3050</v>
      </c>
      <c r="C982" s="197"/>
      <c r="D982" s="257"/>
      <c r="E982" s="247">
        <f t="shared" si="15"/>
        <v>0</v>
      </c>
      <c r="F982" s="241" t="s">
        <v>1522</v>
      </c>
      <c r="G982" s="248" t="s">
        <v>1371</v>
      </c>
      <c r="H982" s="241"/>
    </row>
    <row r="983" spans="1:8" s="2" customFormat="1" x14ac:dyDescent="0.25">
      <c r="A983" s="239" t="s">
        <v>5231</v>
      </c>
      <c r="B983" s="240" t="s">
        <v>3051</v>
      </c>
      <c r="C983" s="197"/>
      <c r="D983" s="257"/>
      <c r="E983" s="247">
        <f t="shared" si="15"/>
        <v>0</v>
      </c>
      <c r="F983" s="241" t="s">
        <v>1522</v>
      </c>
      <c r="G983" s="248" t="s">
        <v>1371</v>
      </c>
      <c r="H983" s="241"/>
    </row>
    <row r="984" spans="1:8" s="2" customFormat="1" x14ac:dyDescent="0.25">
      <c r="A984" s="239" t="s">
        <v>5232</v>
      </c>
      <c r="B984" s="240" t="s">
        <v>3052</v>
      </c>
      <c r="C984" s="197"/>
      <c r="D984" s="257"/>
      <c r="E984" s="247">
        <f t="shared" si="15"/>
        <v>0</v>
      </c>
      <c r="F984" s="241" t="s">
        <v>1522</v>
      </c>
      <c r="G984" s="248" t="s">
        <v>1371</v>
      </c>
      <c r="H984" s="241"/>
    </row>
    <row r="985" spans="1:8" s="2" customFormat="1" ht="26.4" x14ac:dyDescent="0.25">
      <c r="A985" s="239" t="s">
        <v>5233</v>
      </c>
      <c r="B985" s="240" t="s">
        <v>3053</v>
      </c>
      <c r="C985" s="197"/>
      <c r="D985" s="257"/>
      <c r="E985" s="247">
        <f t="shared" si="15"/>
        <v>0</v>
      </c>
      <c r="F985" s="241" t="s">
        <v>1522</v>
      </c>
      <c r="G985" s="248" t="s">
        <v>1371</v>
      </c>
      <c r="H985" s="241"/>
    </row>
    <row r="986" spans="1:8" s="2" customFormat="1" x14ac:dyDescent="0.25">
      <c r="A986" s="239" t="s">
        <v>5234</v>
      </c>
      <c r="B986" s="240" t="s">
        <v>3054</v>
      </c>
      <c r="C986" s="197"/>
      <c r="D986" s="257"/>
      <c r="E986" s="247">
        <f t="shared" si="15"/>
        <v>0</v>
      </c>
      <c r="F986" s="241" t="s">
        <v>1522</v>
      </c>
      <c r="G986" s="248" t="s">
        <v>1371</v>
      </c>
      <c r="H986" s="241"/>
    </row>
    <row r="987" spans="1:8" s="2" customFormat="1" ht="26.4" x14ac:dyDescent="0.25">
      <c r="A987" s="239" t="s">
        <v>5235</v>
      </c>
      <c r="B987" s="240" t="s">
        <v>3055</v>
      </c>
      <c r="C987" s="197"/>
      <c r="D987" s="257"/>
      <c r="E987" s="247">
        <f t="shared" si="15"/>
        <v>0</v>
      </c>
      <c r="F987" s="241" t="s">
        <v>1522</v>
      </c>
      <c r="G987" s="248" t="s">
        <v>1371</v>
      </c>
      <c r="H987" s="241"/>
    </row>
    <row r="988" spans="1:8" s="2" customFormat="1" x14ac:dyDescent="0.25">
      <c r="A988" s="239" t="s">
        <v>5236</v>
      </c>
      <c r="B988" s="240" t="s">
        <v>3056</v>
      </c>
      <c r="C988" s="197"/>
      <c r="D988" s="257"/>
      <c r="E988" s="247">
        <f t="shared" si="15"/>
        <v>0</v>
      </c>
      <c r="F988" s="241" t="s">
        <v>1522</v>
      </c>
      <c r="G988" s="248" t="s">
        <v>1371</v>
      </c>
      <c r="H988" s="241"/>
    </row>
    <row r="989" spans="1:8" s="2" customFormat="1" ht="26.4" x14ac:dyDescent="0.25">
      <c r="A989" s="239" t="s">
        <v>5237</v>
      </c>
      <c r="B989" s="240" t="s">
        <v>3057</v>
      </c>
      <c r="C989" s="197"/>
      <c r="D989" s="257"/>
      <c r="E989" s="247">
        <f t="shared" si="15"/>
        <v>0</v>
      </c>
      <c r="F989" s="241" t="s">
        <v>1522</v>
      </c>
      <c r="G989" s="248" t="s">
        <v>1371</v>
      </c>
      <c r="H989" s="241"/>
    </row>
    <row r="990" spans="1:8" s="2" customFormat="1" ht="26.4" x14ac:dyDescent="0.25">
      <c r="A990" s="239" t="s">
        <v>5238</v>
      </c>
      <c r="B990" s="240" t="s">
        <v>3058</v>
      </c>
      <c r="C990" s="197"/>
      <c r="D990" s="257"/>
      <c r="E990" s="247">
        <f t="shared" si="15"/>
        <v>0</v>
      </c>
      <c r="F990" s="241" t="s">
        <v>1522</v>
      </c>
      <c r="G990" s="248" t="s">
        <v>1371</v>
      </c>
      <c r="H990" s="241"/>
    </row>
    <row r="991" spans="1:8" s="2" customFormat="1" x14ac:dyDescent="0.25">
      <c r="A991" s="239" t="s">
        <v>5239</v>
      </c>
      <c r="B991" s="240" t="s">
        <v>3059</v>
      </c>
      <c r="C991" s="197"/>
      <c r="D991" s="257"/>
      <c r="E991" s="247">
        <f t="shared" si="15"/>
        <v>0</v>
      </c>
      <c r="F991" s="241" t="s">
        <v>1522</v>
      </c>
      <c r="G991" s="248" t="s">
        <v>1371</v>
      </c>
      <c r="H991" s="241"/>
    </row>
    <row r="992" spans="1:8" s="2" customFormat="1" ht="26.4" x14ac:dyDescent="0.25">
      <c r="A992" s="239" t="s">
        <v>5240</v>
      </c>
      <c r="B992" s="240" t="s">
        <v>3060</v>
      </c>
      <c r="C992" s="197"/>
      <c r="D992" s="257"/>
      <c r="E992" s="247">
        <f t="shared" ref="E992:E1055" si="16">+C992+D992</f>
        <v>0</v>
      </c>
      <c r="F992" s="241" t="s">
        <v>1522</v>
      </c>
      <c r="G992" s="248" t="s">
        <v>1371</v>
      </c>
      <c r="H992" s="241"/>
    </row>
    <row r="993" spans="1:8" s="2" customFormat="1" ht="26.4" x14ac:dyDescent="0.25">
      <c r="A993" s="239" t="s">
        <v>5241</v>
      </c>
      <c r="B993" s="240" t="s">
        <v>3061</v>
      </c>
      <c r="C993" s="197"/>
      <c r="D993" s="257"/>
      <c r="E993" s="247">
        <f t="shared" si="16"/>
        <v>0</v>
      </c>
      <c r="F993" s="241" t="s">
        <v>1522</v>
      </c>
      <c r="G993" s="248" t="s">
        <v>1371</v>
      </c>
      <c r="H993" s="241"/>
    </row>
    <row r="994" spans="1:8" s="2" customFormat="1" ht="26.4" x14ac:dyDescent="0.25">
      <c r="A994" s="239" t="s">
        <v>5242</v>
      </c>
      <c r="B994" s="240" t="s">
        <v>3062</v>
      </c>
      <c r="C994" s="197"/>
      <c r="D994" s="257"/>
      <c r="E994" s="247">
        <f t="shared" si="16"/>
        <v>0</v>
      </c>
      <c r="F994" s="241" t="s">
        <v>1522</v>
      </c>
      <c r="G994" s="248" t="s">
        <v>1371</v>
      </c>
      <c r="H994" s="241"/>
    </row>
    <row r="995" spans="1:8" s="2" customFormat="1" ht="26.4" x14ac:dyDescent="0.25">
      <c r="A995" s="239" t="s">
        <v>5243</v>
      </c>
      <c r="B995" s="240" t="s">
        <v>3063</v>
      </c>
      <c r="C995" s="197"/>
      <c r="D995" s="257"/>
      <c r="E995" s="247">
        <f t="shared" si="16"/>
        <v>0</v>
      </c>
      <c r="F995" s="241" t="s">
        <v>1522</v>
      </c>
      <c r="G995" s="248" t="s">
        <v>1371</v>
      </c>
      <c r="H995" s="241"/>
    </row>
    <row r="996" spans="1:8" s="2" customFormat="1" x14ac:dyDescent="0.25">
      <c r="A996" s="239" t="s">
        <v>5244</v>
      </c>
      <c r="B996" s="240" t="s">
        <v>3064</v>
      </c>
      <c r="C996" s="197"/>
      <c r="D996" s="257"/>
      <c r="E996" s="247">
        <f t="shared" si="16"/>
        <v>0</v>
      </c>
      <c r="F996" s="241" t="s">
        <v>1522</v>
      </c>
      <c r="G996" s="248" t="s">
        <v>1371</v>
      </c>
      <c r="H996" s="241"/>
    </row>
    <row r="997" spans="1:8" s="2" customFormat="1" ht="26.4" x14ac:dyDescent="0.25">
      <c r="A997" s="239" t="s">
        <v>5245</v>
      </c>
      <c r="B997" s="240" t="s">
        <v>3065</v>
      </c>
      <c r="C997" s="197"/>
      <c r="D997" s="257"/>
      <c r="E997" s="247">
        <f t="shared" si="16"/>
        <v>0</v>
      </c>
      <c r="F997" s="241" t="s">
        <v>1522</v>
      </c>
      <c r="G997" s="248" t="s">
        <v>1371</v>
      </c>
      <c r="H997" s="241"/>
    </row>
    <row r="998" spans="1:8" s="2" customFormat="1" ht="26.4" x14ac:dyDescent="0.25">
      <c r="A998" s="239" t="s">
        <v>5246</v>
      </c>
      <c r="B998" s="240" t="s">
        <v>3066</v>
      </c>
      <c r="C998" s="197"/>
      <c r="D998" s="257"/>
      <c r="E998" s="247">
        <f t="shared" si="16"/>
        <v>0</v>
      </c>
      <c r="F998" s="241" t="s">
        <v>1522</v>
      </c>
      <c r="G998" s="248" t="s">
        <v>1371</v>
      </c>
      <c r="H998" s="241"/>
    </row>
    <row r="999" spans="1:8" s="2" customFormat="1" x14ac:dyDescent="0.25">
      <c r="A999" s="239" t="s">
        <v>5247</v>
      </c>
      <c r="B999" s="240" t="s">
        <v>3067</v>
      </c>
      <c r="C999" s="197"/>
      <c r="D999" s="257"/>
      <c r="E999" s="247">
        <f t="shared" si="16"/>
        <v>0</v>
      </c>
      <c r="F999" s="241" t="s">
        <v>1522</v>
      </c>
      <c r="G999" s="248" t="s">
        <v>1371</v>
      </c>
      <c r="H999" s="241"/>
    </row>
    <row r="1000" spans="1:8" s="2" customFormat="1" x14ac:dyDescent="0.25">
      <c r="A1000" s="239" t="s">
        <v>5248</v>
      </c>
      <c r="B1000" s="240" t="s">
        <v>3068</v>
      </c>
      <c r="C1000" s="197"/>
      <c r="D1000" s="257"/>
      <c r="E1000" s="247">
        <f t="shared" si="16"/>
        <v>0</v>
      </c>
      <c r="F1000" s="241" t="s">
        <v>1522</v>
      </c>
      <c r="G1000" s="248" t="s">
        <v>1371</v>
      </c>
      <c r="H1000" s="241"/>
    </row>
    <row r="1001" spans="1:8" s="2" customFormat="1" ht="26.4" x14ac:dyDescent="0.25">
      <c r="A1001" s="239" t="s">
        <v>5249</v>
      </c>
      <c r="B1001" s="240" t="s">
        <v>3069</v>
      </c>
      <c r="C1001" s="197"/>
      <c r="D1001" s="257"/>
      <c r="E1001" s="247">
        <f t="shared" si="16"/>
        <v>0</v>
      </c>
      <c r="F1001" s="241" t="s">
        <v>1522</v>
      </c>
      <c r="G1001" s="248" t="s">
        <v>1371</v>
      </c>
      <c r="H1001" s="241"/>
    </row>
    <row r="1002" spans="1:8" s="2" customFormat="1" x14ac:dyDescent="0.25">
      <c r="A1002" s="239" t="s">
        <v>5250</v>
      </c>
      <c r="B1002" s="240" t="s">
        <v>3070</v>
      </c>
      <c r="C1002" s="197"/>
      <c r="D1002" s="257"/>
      <c r="E1002" s="247">
        <f t="shared" si="16"/>
        <v>0</v>
      </c>
      <c r="F1002" s="241" t="s">
        <v>1522</v>
      </c>
      <c r="G1002" s="248" t="s">
        <v>1371</v>
      </c>
      <c r="H1002" s="241"/>
    </row>
    <row r="1003" spans="1:8" s="2" customFormat="1" x14ac:dyDescent="0.25">
      <c r="A1003" s="239" t="s">
        <v>5251</v>
      </c>
      <c r="B1003" s="240" t="s">
        <v>3071</v>
      </c>
      <c r="C1003" s="197"/>
      <c r="D1003" s="257"/>
      <c r="E1003" s="247">
        <f t="shared" si="16"/>
        <v>0</v>
      </c>
      <c r="F1003" s="241" t="s">
        <v>1522</v>
      </c>
      <c r="G1003" s="248" t="s">
        <v>1371</v>
      </c>
      <c r="H1003" s="241"/>
    </row>
    <row r="1004" spans="1:8" s="2" customFormat="1" ht="26.4" x14ac:dyDescent="0.25">
      <c r="A1004" s="239" t="s">
        <v>5252</v>
      </c>
      <c r="B1004" s="240" t="s">
        <v>3072</v>
      </c>
      <c r="C1004" s="197"/>
      <c r="D1004" s="257"/>
      <c r="E1004" s="247">
        <f t="shared" si="16"/>
        <v>0</v>
      </c>
      <c r="F1004" s="241" t="s">
        <v>1522</v>
      </c>
      <c r="G1004" s="248" t="s">
        <v>1371</v>
      </c>
      <c r="H1004" s="241"/>
    </row>
    <row r="1005" spans="1:8" s="2" customFormat="1" ht="26.4" x14ac:dyDescent="0.25">
      <c r="A1005" s="239" t="s">
        <v>5253</v>
      </c>
      <c r="B1005" s="240" t="s">
        <v>3073</v>
      </c>
      <c r="C1005" s="197"/>
      <c r="D1005" s="257"/>
      <c r="E1005" s="247">
        <f t="shared" si="16"/>
        <v>0</v>
      </c>
      <c r="F1005" s="241" t="s">
        <v>1522</v>
      </c>
      <c r="G1005" s="248" t="s">
        <v>1371</v>
      </c>
      <c r="H1005" s="241"/>
    </row>
    <row r="1006" spans="1:8" s="2" customFormat="1" x14ac:dyDescent="0.25">
      <c r="A1006" s="239" t="s">
        <v>5254</v>
      </c>
      <c r="B1006" s="240" t="s">
        <v>3074</v>
      </c>
      <c r="C1006" s="197"/>
      <c r="D1006" s="257"/>
      <c r="E1006" s="247">
        <f t="shared" si="16"/>
        <v>0</v>
      </c>
      <c r="F1006" s="241" t="s">
        <v>1522</v>
      </c>
      <c r="G1006" s="248" t="s">
        <v>1371</v>
      </c>
      <c r="H1006" s="241"/>
    </row>
    <row r="1007" spans="1:8" s="2" customFormat="1" ht="26.4" x14ac:dyDescent="0.25">
      <c r="A1007" s="239" t="s">
        <v>5255</v>
      </c>
      <c r="B1007" s="240" t="s">
        <v>3075</v>
      </c>
      <c r="C1007" s="197"/>
      <c r="D1007" s="257"/>
      <c r="E1007" s="247">
        <f t="shared" si="16"/>
        <v>0</v>
      </c>
      <c r="F1007" s="241" t="s">
        <v>1522</v>
      </c>
      <c r="G1007" s="248" t="s">
        <v>1371</v>
      </c>
      <c r="H1007" s="241"/>
    </row>
    <row r="1008" spans="1:8" s="2" customFormat="1" x14ac:dyDescent="0.25">
      <c r="A1008" s="239" t="s">
        <v>5256</v>
      </c>
      <c r="B1008" s="240" t="s">
        <v>3076</v>
      </c>
      <c r="C1008" s="197"/>
      <c r="D1008" s="257"/>
      <c r="E1008" s="247">
        <f t="shared" si="16"/>
        <v>0</v>
      </c>
      <c r="F1008" s="241" t="s">
        <v>1522</v>
      </c>
      <c r="G1008" s="248" t="s">
        <v>1371</v>
      </c>
      <c r="H1008" s="241"/>
    </row>
    <row r="1009" spans="1:8" s="2" customFormat="1" x14ac:dyDescent="0.25">
      <c r="A1009" s="239" t="s">
        <v>5257</v>
      </c>
      <c r="B1009" s="240" t="s">
        <v>3077</v>
      </c>
      <c r="C1009" s="197"/>
      <c r="D1009" s="257"/>
      <c r="E1009" s="247">
        <f t="shared" si="16"/>
        <v>0</v>
      </c>
      <c r="F1009" s="241" t="s">
        <v>1522</v>
      </c>
      <c r="G1009" s="248" t="s">
        <v>1371</v>
      </c>
      <c r="H1009" s="241"/>
    </row>
    <row r="1010" spans="1:8" s="2" customFormat="1" x14ac:dyDescent="0.25">
      <c r="A1010" s="239" t="s">
        <v>5258</v>
      </c>
      <c r="B1010" s="240" t="s">
        <v>3078</v>
      </c>
      <c r="C1010" s="197"/>
      <c r="D1010" s="257"/>
      <c r="E1010" s="247">
        <f t="shared" si="16"/>
        <v>0</v>
      </c>
      <c r="F1010" s="241" t="s">
        <v>1522</v>
      </c>
      <c r="G1010" s="248" t="s">
        <v>1371</v>
      </c>
      <c r="H1010" s="241" t="s">
        <v>1372</v>
      </c>
    </row>
    <row r="1011" spans="1:8" s="2" customFormat="1" x14ac:dyDescent="0.25">
      <c r="A1011" s="239" t="s">
        <v>5259</v>
      </c>
      <c r="B1011" s="240" t="s">
        <v>3079</v>
      </c>
      <c r="C1011" s="197"/>
      <c r="D1011" s="257"/>
      <c r="E1011" s="247">
        <f t="shared" si="16"/>
        <v>0</v>
      </c>
      <c r="F1011" s="241" t="s">
        <v>1522</v>
      </c>
      <c r="G1011" s="248" t="s">
        <v>1371</v>
      </c>
      <c r="H1011" s="241" t="s">
        <v>1372</v>
      </c>
    </row>
    <row r="1012" spans="1:8" s="2" customFormat="1" ht="26.4" x14ac:dyDescent="0.25">
      <c r="A1012" s="239" t="s">
        <v>5260</v>
      </c>
      <c r="B1012" s="240" t="s">
        <v>3080</v>
      </c>
      <c r="C1012" s="197"/>
      <c r="D1012" s="257"/>
      <c r="E1012" s="247">
        <f t="shared" si="16"/>
        <v>0</v>
      </c>
      <c r="F1012" s="241" t="s">
        <v>1522</v>
      </c>
      <c r="G1012" s="248" t="s">
        <v>1371</v>
      </c>
      <c r="H1012" s="241" t="s">
        <v>1372</v>
      </c>
    </row>
    <row r="1013" spans="1:8" s="2" customFormat="1" x14ac:dyDescent="0.25">
      <c r="A1013" s="239" t="s">
        <v>5261</v>
      </c>
      <c r="B1013" s="240" t="s">
        <v>3081</v>
      </c>
      <c r="C1013" s="197"/>
      <c r="D1013" s="257"/>
      <c r="E1013" s="247">
        <f t="shared" si="16"/>
        <v>0</v>
      </c>
      <c r="F1013" s="241" t="s">
        <v>1522</v>
      </c>
      <c r="G1013" s="248" t="s">
        <v>1371</v>
      </c>
      <c r="H1013" s="241" t="s">
        <v>1372</v>
      </c>
    </row>
    <row r="1014" spans="1:8" s="2" customFormat="1" ht="26.4" x14ac:dyDescent="0.25">
      <c r="A1014" s="239" t="s">
        <v>5262</v>
      </c>
      <c r="B1014" s="240" t="s">
        <v>3082</v>
      </c>
      <c r="C1014" s="197"/>
      <c r="D1014" s="257"/>
      <c r="E1014" s="247">
        <f t="shared" si="16"/>
        <v>0</v>
      </c>
      <c r="F1014" s="241" t="s">
        <v>1522</v>
      </c>
      <c r="G1014" s="248" t="s">
        <v>1371</v>
      </c>
      <c r="H1014" s="241" t="s">
        <v>1372</v>
      </c>
    </row>
    <row r="1015" spans="1:8" s="2" customFormat="1" x14ac:dyDescent="0.25">
      <c r="A1015" s="239" t="s">
        <v>5263</v>
      </c>
      <c r="B1015" s="240" t="s">
        <v>3083</v>
      </c>
      <c r="C1015" s="197"/>
      <c r="D1015" s="257"/>
      <c r="E1015" s="247">
        <f t="shared" si="16"/>
        <v>0</v>
      </c>
      <c r="F1015" s="241" t="s">
        <v>1522</v>
      </c>
      <c r="G1015" s="248" t="s">
        <v>1371</v>
      </c>
      <c r="H1015" s="241" t="s">
        <v>1372</v>
      </c>
    </row>
    <row r="1016" spans="1:8" s="2" customFormat="1" x14ac:dyDescent="0.25">
      <c r="A1016" s="239" t="s">
        <v>5264</v>
      </c>
      <c r="B1016" s="240" t="s">
        <v>3084</v>
      </c>
      <c r="C1016" s="197"/>
      <c r="D1016" s="257"/>
      <c r="E1016" s="247">
        <f t="shared" si="16"/>
        <v>0</v>
      </c>
      <c r="F1016" s="241" t="s">
        <v>1522</v>
      </c>
      <c r="G1016" s="248" t="s">
        <v>1371</v>
      </c>
      <c r="H1016" s="241" t="s">
        <v>1372</v>
      </c>
    </row>
    <row r="1017" spans="1:8" s="2" customFormat="1" ht="26.4" x14ac:dyDescent="0.25">
      <c r="A1017" s="239" t="s">
        <v>5265</v>
      </c>
      <c r="B1017" s="240" t="s">
        <v>3085</v>
      </c>
      <c r="C1017" s="197"/>
      <c r="D1017" s="257"/>
      <c r="E1017" s="247">
        <f t="shared" si="16"/>
        <v>0</v>
      </c>
      <c r="F1017" s="241" t="s">
        <v>1522</v>
      </c>
      <c r="G1017" s="248" t="s">
        <v>1371</v>
      </c>
      <c r="H1017" s="241" t="s">
        <v>1372</v>
      </c>
    </row>
    <row r="1018" spans="1:8" s="2" customFormat="1" x14ac:dyDescent="0.25">
      <c r="A1018" s="239" t="s">
        <v>5266</v>
      </c>
      <c r="B1018" s="240" t="s">
        <v>3086</v>
      </c>
      <c r="C1018" s="197"/>
      <c r="D1018" s="257"/>
      <c r="E1018" s="247">
        <f t="shared" si="16"/>
        <v>0</v>
      </c>
      <c r="F1018" s="241" t="s">
        <v>1522</v>
      </c>
      <c r="G1018" s="248" t="s">
        <v>1371</v>
      </c>
      <c r="H1018" s="241" t="s">
        <v>1372</v>
      </c>
    </row>
    <row r="1019" spans="1:8" s="2" customFormat="1" x14ac:dyDescent="0.25">
      <c r="A1019" s="239" t="s">
        <v>5267</v>
      </c>
      <c r="B1019" s="240" t="s">
        <v>3087</v>
      </c>
      <c r="C1019" s="197"/>
      <c r="D1019" s="257"/>
      <c r="E1019" s="247">
        <f t="shared" si="16"/>
        <v>0</v>
      </c>
      <c r="F1019" s="241" t="s">
        <v>1522</v>
      </c>
      <c r="G1019" s="248" t="s">
        <v>1371</v>
      </c>
      <c r="H1019" s="241" t="s">
        <v>1372</v>
      </c>
    </row>
    <row r="1020" spans="1:8" s="2" customFormat="1" ht="26.4" x14ac:dyDescent="0.25">
      <c r="A1020" s="239" t="s">
        <v>5268</v>
      </c>
      <c r="B1020" s="240" t="s">
        <v>3088</v>
      </c>
      <c r="C1020" s="197"/>
      <c r="D1020" s="257"/>
      <c r="E1020" s="247">
        <f t="shared" si="16"/>
        <v>0</v>
      </c>
      <c r="F1020" s="241" t="s">
        <v>1522</v>
      </c>
      <c r="G1020" s="248" t="s">
        <v>1371</v>
      </c>
      <c r="H1020" s="241" t="s">
        <v>1372</v>
      </c>
    </row>
    <row r="1021" spans="1:8" s="2" customFormat="1" ht="26.4" x14ac:dyDescent="0.25">
      <c r="A1021" s="239" t="s">
        <v>5269</v>
      </c>
      <c r="B1021" s="240" t="s">
        <v>3089</v>
      </c>
      <c r="C1021" s="197"/>
      <c r="D1021" s="257"/>
      <c r="E1021" s="247">
        <f t="shared" si="16"/>
        <v>0</v>
      </c>
      <c r="F1021" s="241" t="s">
        <v>1522</v>
      </c>
      <c r="G1021" s="248" t="s">
        <v>1371</v>
      </c>
      <c r="H1021" s="241" t="s">
        <v>1372</v>
      </c>
    </row>
    <row r="1022" spans="1:8" s="2" customFormat="1" x14ac:dyDescent="0.25">
      <c r="A1022" s="239" t="s">
        <v>5270</v>
      </c>
      <c r="B1022" s="240" t="s">
        <v>3090</v>
      </c>
      <c r="C1022" s="197"/>
      <c r="D1022" s="257"/>
      <c r="E1022" s="247">
        <f t="shared" si="16"/>
        <v>0</v>
      </c>
      <c r="F1022" s="241" t="s">
        <v>1522</v>
      </c>
      <c r="G1022" s="248" t="s">
        <v>1371</v>
      </c>
      <c r="H1022" s="241" t="s">
        <v>1372</v>
      </c>
    </row>
    <row r="1023" spans="1:8" s="2" customFormat="1" x14ac:dyDescent="0.25">
      <c r="A1023" s="239" t="s">
        <v>5271</v>
      </c>
      <c r="B1023" s="240" t="s">
        <v>3091</v>
      </c>
      <c r="C1023" s="197"/>
      <c r="D1023" s="257"/>
      <c r="E1023" s="247">
        <f t="shared" si="16"/>
        <v>0</v>
      </c>
      <c r="F1023" s="241" t="s">
        <v>1522</v>
      </c>
      <c r="G1023" s="248" t="s">
        <v>1371</v>
      </c>
      <c r="H1023" s="241" t="s">
        <v>1372</v>
      </c>
    </row>
    <row r="1024" spans="1:8" s="2" customFormat="1" x14ac:dyDescent="0.25">
      <c r="A1024" s="239" t="s">
        <v>5272</v>
      </c>
      <c r="B1024" s="240" t="s">
        <v>3092</v>
      </c>
      <c r="C1024" s="197"/>
      <c r="D1024" s="257"/>
      <c r="E1024" s="247">
        <f t="shared" si="16"/>
        <v>0</v>
      </c>
      <c r="F1024" s="241" t="s">
        <v>1522</v>
      </c>
      <c r="G1024" s="248" t="s">
        <v>1371</v>
      </c>
      <c r="H1024" s="241" t="s">
        <v>1372</v>
      </c>
    </row>
    <row r="1025" spans="1:8" s="2" customFormat="1" x14ac:dyDescent="0.25">
      <c r="A1025" s="239" t="s">
        <v>5273</v>
      </c>
      <c r="B1025" s="240" t="s">
        <v>3093</v>
      </c>
      <c r="C1025" s="197"/>
      <c r="D1025" s="257"/>
      <c r="E1025" s="247">
        <f t="shared" si="16"/>
        <v>0</v>
      </c>
      <c r="F1025" s="241" t="s">
        <v>1522</v>
      </c>
      <c r="G1025" s="248" t="s">
        <v>1371</v>
      </c>
      <c r="H1025" s="241" t="s">
        <v>1372</v>
      </c>
    </row>
    <row r="1026" spans="1:8" s="2" customFormat="1" x14ac:dyDescent="0.25">
      <c r="A1026" s="239" t="s">
        <v>5274</v>
      </c>
      <c r="B1026" s="240" t="s">
        <v>3094</v>
      </c>
      <c r="C1026" s="197"/>
      <c r="D1026" s="257"/>
      <c r="E1026" s="247">
        <f t="shared" si="16"/>
        <v>0</v>
      </c>
      <c r="F1026" s="241" t="s">
        <v>1522</v>
      </c>
      <c r="G1026" s="248" t="s">
        <v>1371</v>
      </c>
      <c r="H1026" s="241" t="s">
        <v>1372</v>
      </c>
    </row>
    <row r="1027" spans="1:8" s="2" customFormat="1" x14ac:dyDescent="0.25">
      <c r="A1027" s="239" t="s">
        <v>5275</v>
      </c>
      <c r="B1027" s="240" t="s">
        <v>3095</v>
      </c>
      <c r="C1027" s="197"/>
      <c r="D1027" s="257"/>
      <c r="E1027" s="247">
        <f t="shared" si="16"/>
        <v>0</v>
      </c>
      <c r="F1027" s="241" t="s">
        <v>1522</v>
      </c>
      <c r="G1027" s="248" t="s">
        <v>1371</v>
      </c>
      <c r="H1027" s="241" t="s">
        <v>1372</v>
      </c>
    </row>
    <row r="1028" spans="1:8" s="2" customFormat="1" x14ac:dyDescent="0.25">
      <c r="A1028" s="239" t="s">
        <v>5276</v>
      </c>
      <c r="B1028" s="240" t="s">
        <v>3096</v>
      </c>
      <c r="C1028" s="197"/>
      <c r="D1028" s="257"/>
      <c r="E1028" s="247">
        <f t="shared" si="16"/>
        <v>0</v>
      </c>
      <c r="F1028" s="241" t="s">
        <v>1522</v>
      </c>
      <c r="G1028" s="248" t="s">
        <v>1371</v>
      </c>
      <c r="H1028" s="241" t="s">
        <v>1372</v>
      </c>
    </row>
    <row r="1029" spans="1:8" s="2" customFormat="1" x14ac:dyDescent="0.25">
      <c r="A1029" s="239" t="s">
        <v>5277</v>
      </c>
      <c r="B1029" s="240" t="s">
        <v>3097</v>
      </c>
      <c r="C1029" s="197"/>
      <c r="D1029" s="257"/>
      <c r="E1029" s="247">
        <f t="shared" si="16"/>
        <v>0</v>
      </c>
      <c r="F1029" s="241" t="s">
        <v>1522</v>
      </c>
      <c r="G1029" s="248" t="s">
        <v>1371</v>
      </c>
      <c r="H1029" s="241" t="s">
        <v>1372</v>
      </c>
    </row>
    <row r="1030" spans="1:8" s="2" customFormat="1" x14ac:dyDescent="0.25">
      <c r="A1030" s="239" t="s">
        <v>5278</v>
      </c>
      <c r="B1030" s="240" t="s">
        <v>3098</v>
      </c>
      <c r="C1030" s="197"/>
      <c r="D1030" s="257"/>
      <c r="E1030" s="247">
        <f t="shared" si="16"/>
        <v>0</v>
      </c>
      <c r="F1030" s="241" t="s">
        <v>1522</v>
      </c>
      <c r="G1030" s="248" t="s">
        <v>1371</v>
      </c>
      <c r="H1030" s="241" t="s">
        <v>1372</v>
      </c>
    </row>
    <row r="1031" spans="1:8" s="2" customFormat="1" ht="26.4" x14ac:dyDescent="0.25">
      <c r="A1031" s="239" t="s">
        <v>5279</v>
      </c>
      <c r="B1031" s="240" t="s">
        <v>3099</v>
      </c>
      <c r="C1031" s="197"/>
      <c r="D1031" s="257"/>
      <c r="E1031" s="247">
        <f t="shared" si="16"/>
        <v>0</v>
      </c>
      <c r="F1031" s="241" t="s">
        <v>1522</v>
      </c>
      <c r="G1031" s="248" t="s">
        <v>1371</v>
      </c>
      <c r="H1031" s="241" t="s">
        <v>1372</v>
      </c>
    </row>
    <row r="1032" spans="1:8" s="2" customFormat="1" x14ac:dyDescent="0.25">
      <c r="A1032" s="239" t="s">
        <v>5280</v>
      </c>
      <c r="B1032" s="240" t="s">
        <v>3100</v>
      </c>
      <c r="C1032" s="197"/>
      <c r="D1032" s="257"/>
      <c r="E1032" s="247">
        <f t="shared" si="16"/>
        <v>0</v>
      </c>
      <c r="F1032" s="241" t="s">
        <v>1522</v>
      </c>
      <c r="G1032" s="248" t="s">
        <v>1371</v>
      </c>
      <c r="H1032" s="241" t="s">
        <v>1372</v>
      </c>
    </row>
    <row r="1033" spans="1:8" s="2" customFormat="1" x14ac:dyDescent="0.25">
      <c r="A1033" s="239" t="s">
        <v>5281</v>
      </c>
      <c r="B1033" s="240" t="s">
        <v>3101</v>
      </c>
      <c r="C1033" s="197"/>
      <c r="D1033" s="257"/>
      <c r="E1033" s="247">
        <f t="shared" si="16"/>
        <v>0</v>
      </c>
      <c r="F1033" s="241" t="s">
        <v>1522</v>
      </c>
      <c r="G1033" s="248" t="s">
        <v>1371</v>
      </c>
      <c r="H1033" s="241" t="s">
        <v>1372</v>
      </c>
    </row>
    <row r="1034" spans="1:8" s="2" customFormat="1" ht="26.4" x14ac:dyDescent="0.25">
      <c r="A1034" s="239" t="s">
        <v>5282</v>
      </c>
      <c r="B1034" s="240" t="s">
        <v>3102</v>
      </c>
      <c r="C1034" s="197"/>
      <c r="D1034" s="257"/>
      <c r="E1034" s="247">
        <f t="shared" si="16"/>
        <v>0</v>
      </c>
      <c r="F1034" s="241" t="s">
        <v>1522</v>
      </c>
      <c r="G1034" s="248" t="s">
        <v>1371</v>
      </c>
      <c r="H1034" s="241" t="s">
        <v>1372</v>
      </c>
    </row>
    <row r="1035" spans="1:8" s="2" customFormat="1" x14ac:dyDescent="0.25">
      <c r="A1035" s="239" t="s">
        <v>5283</v>
      </c>
      <c r="B1035" s="240" t="s">
        <v>3103</v>
      </c>
      <c r="C1035" s="197"/>
      <c r="D1035" s="257"/>
      <c r="E1035" s="247">
        <f t="shared" si="16"/>
        <v>0</v>
      </c>
      <c r="F1035" s="241" t="s">
        <v>1522</v>
      </c>
      <c r="G1035" s="248" t="s">
        <v>1371</v>
      </c>
      <c r="H1035" s="241" t="s">
        <v>1372</v>
      </c>
    </row>
    <row r="1036" spans="1:8" s="2" customFormat="1" ht="26.4" x14ac:dyDescent="0.25">
      <c r="A1036" s="239" t="s">
        <v>5284</v>
      </c>
      <c r="B1036" s="240" t="s">
        <v>3104</v>
      </c>
      <c r="C1036" s="197"/>
      <c r="D1036" s="257"/>
      <c r="E1036" s="247">
        <f t="shared" si="16"/>
        <v>0</v>
      </c>
      <c r="F1036" s="241" t="s">
        <v>1522</v>
      </c>
      <c r="G1036" s="248" t="s">
        <v>1371</v>
      </c>
      <c r="H1036" s="241" t="s">
        <v>1372</v>
      </c>
    </row>
    <row r="1037" spans="1:8" s="2" customFormat="1" ht="26.4" x14ac:dyDescent="0.25">
      <c r="A1037" s="239" t="s">
        <v>5285</v>
      </c>
      <c r="B1037" s="240" t="s">
        <v>3105</v>
      </c>
      <c r="C1037" s="197"/>
      <c r="D1037" s="257"/>
      <c r="E1037" s="247">
        <f t="shared" si="16"/>
        <v>0</v>
      </c>
      <c r="F1037" s="241" t="s">
        <v>1522</v>
      </c>
      <c r="G1037" s="248" t="s">
        <v>1371</v>
      </c>
      <c r="H1037" s="241" t="s">
        <v>1372</v>
      </c>
    </row>
    <row r="1038" spans="1:8" s="2" customFormat="1" ht="26.4" x14ac:dyDescent="0.25">
      <c r="A1038" s="239" t="s">
        <v>5286</v>
      </c>
      <c r="B1038" s="240" t="s">
        <v>3106</v>
      </c>
      <c r="C1038" s="197"/>
      <c r="D1038" s="257"/>
      <c r="E1038" s="247">
        <f t="shared" si="16"/>
        <v>0</v>
      </c>
      <c r="F1038" s="241" t="s">
        <v>1522</v>
      </c>
      <c r="G1038" s="248" t="s">
        <v>1371</v>
      </c>
      <c r="H1038" s="241" t="s">
        <v>1372</v>
      </c>
    </row>
    <row r="1039" spans="1:8" s="2" customFormat="1" ht="26.4" x14ac:dyDescent="0.25">
      <c r="A1039" s="239" t="s">
        <v>5287</v>
      </c>
      <c r="B1039" s="240" t="s">
        <v>3107</v>
      </c>
      <c r="C1039" s="197"/>
      <c r="D1039" s="257"/>
      <c r="E1039" s="247">
        <f t="shared" si="16"/>
        <v>0</v>
      </c>
      <c r="F1039" s="241" t="s">
        <v>1522</v>
      </c>
      <c r="G1039" s="248" t="s">
        <v>1371</v>
      </c>
      <c r="H1039" s="241" t="s">
        <v>1372</v>
      </c>
    </row>
    <row r="1040" spans="1:8" s="2" customFormat="1" x14ac:dyDescent="0.25">
      <c r="A1040" s="239" t="s">
        <v>5288</v>
      </c>
      <c r="B1040" s="240" t="s">
        <v>3108</v>
      </c>
      <c r="C1040" s="197"/>
      <c r="D1040" s="257"/>
      <c r="E1040" s="247">
        <f t="shared" si="16"/>
        <v>0</v>
      </c>
      <c r="F1040" s="241" t="s">
        <v>1522</v>
      </c>
      <c r="G1040" s="248" t="s">
        <v>1371</v>
      </c>
      <c r="H1040" s="241" t="s">
        <v>1372</v>
      </c>
    </row>
    <row r="1041" spans="1:8" s="2" customFormat="1" ht="26.4" x14ac:dyDescent="0.25">
      <c r="A1041" s="239" t="s">
        <v>5289</v>
      </c>
      <c r="B1041" s="240" t="s">
        <v>3109</v>
      </c>
      <c r="C1041" s="197"/>
      <c r="D1041" s="257"/>
      <c r="E1041" s="247">
        <f t="shared" si="16"/>
        <v>0</v>
      </c>
      <c r="F1041" s="241" t="s">
        <v>1522</v>
      </c>
      <c r="G1041" s="248" t="s">
        <v>1371</v>
      </c>
      <c r="H1041" s="241" t="s">
        <v>1372</v>
      </c>
    </row>
    <row r="1042" spans="1:8" s="2" customFormat="1" x14ac:dyDescent="0.25">
      <c r="A1042" s="239" t="s">
        <v>5290</v>
      </c>
      <c r="B1042" s="240" t="s">
        <v>3110</v>
      </c>
      <c r="C1042" s="197"/>
      <c r="D1042" s="257"/>
      <c r="E1042" s="247">
        <f t="shared" si="16"/>
        <v>0</v>
      </c>
      <c r="F1042" s="241" t="s">
        <v>1522</v>
      </c>
      <c r="G1042" s="248" t="s">
        <v>1371</v>
      </c>
      <c r="H1042" s="241" t="s">
        <v>1372</v>
      </c>
    </row>
    <row r="1043" spans="1:8" s="2" customFormat="1" x14ac:dyDescent="0.25">
      <c r="A1043" s="239" t="s">
        <v>5291</v>
      </c>
      <c r="B1043" s="240" t="s">
        <v>3111</v>
      </c>
      <c r="C1043" s="197"/>
      <c r="D1043" s="257"/>
      <c r="E1043" s="247">
        <f t="shared" si="16"/>
        <v>0</v>
      </c>
      <c r="F1043" s="241" t="s">
        <v>1522</v>
      </c>
      <c r="G1043" s="248" t="s">
        <v>1371</v>
      </c>
      <c r="H1043" s="241" t="s">
        <v>1372</v>
      </c>
    </row>
    <row r="1044" spans="1:8" s="2" customFormat="1" x14ac:dyDescent="0.25">
      <c r="A1044" s="239" t="s">
        <v>5292</v>
      </c>
      <c r="B1044" s="240" t="s">
        <v>3112</v>
      </c>
      <c r="C1044" s="197"/>
      <c r="D1044" s="257"/>
      <c r="E1044" s="247">
        <f t="shared" si="16"/>
        <v>0</v>
      </c>
      <c r="F1044" s="241" t="s">
        <v>1522</v>
      </c>
      <c r="G1044" s="248" t="s">
        <v>1371</v>
      </c>
      <c r="H1044" s="241" t="s">
        <v>1372</v>
      </c>
    </row>
    <row r="1045" spans="1:8" s="2" customFormat="1" x14ac:dyDescent="0.25">
      <c r="A1045" s="239" t="s">
        <v>5293</v>
      </c>
      <c r="B1045" s="240" t="s">
        <v>3113</v>
      </c>
      <c r="C1045" s="197"/>
      <c r="D1045" s="257"/>
      <c r="E1045" s="247">
        <f t="shared" si="16"/>
        <v>0</v>
      </c>
      <c r="F1045" s="241" t="s">
        <v>1522</v>
      </c>
      <c r="G1045" s="248" t="s">
        <v>1371</v>
      </c>
      <c r="H1045" s="241" t="s">
        <v>1372</v>
      </c>
    </row>
    <row r="1046" spans="1:8" s="2" customFormat="1" x14ac:dyDescent="0.25">
      <c r="A1046" s="239" t="s">
        <v>5294</v>
      </c>
      <c r="B1046" s="240" t="s">
        <v>3114</v>
      </c>
      <c r="C1046" s="197"/>
      <c r="D1046" s="257"/>
      <c r="E1046" s="247">
        <f t="shared" si="16"/>
        <v>0</v>
      </c>
      <c r="F1046" s="241" t="s">
        <v>1522</v>
      </c>
      <c r="G1046" s="248" t="s">
        <v>1371</v>
      </c>
      <c r="H1046" s="241" t="s">
        <v>1372</v>
      </c>
    </row>
    <row r="1047" spans="1:8" s="2" customFormat="1" x14ac:dyDescent="0.25">
      <c r="A1047" s="239" t="s">
        <v>5295</v>
      </c>
      <c r="B1047" s="240" t="s">
        <v>3115</v>
      </c>
      <c r="C1047" s="197"/>
      <c r="D1047" s="257"/>
      <c r="E1047" s="247">
        <f t="shared" si="16"/>
        <v>0</v>
      </c>
      <c r="F1047" s="241" t="s">
        <v>1522</v>
      </c>
      <c r="G1047" s="248" t="s">
        <v>1371</v>
      </c>
      <c r="H1047" s="241" t="s">
        <v>1372</v>
      </c>
    </row>
    <row r="1048" spans="1:8" s="2" customFormat="1" x14ac:dyDescent="0.25">
      <c r="A1048" s="239" t="s">
        <v>5296</v>
      </c>
      <c r="B1048" s="240" t="s">
        <v>3116</v>
      </c>
      <c r="C1048" s="197"/>
      <c r="D1048" s="257"/>
      <c r="E1048" s="247">
        <f t="shared" si="16"/>
        <v>0</v>
      </c>
      <c r="F1048" s="241" t="s">
        <v>1522</v>
      </c>
      <c r="G1048" s="248" t="s">
        <v>1371</v>
      </c>
      <c r="H1048" s="241" t="s">
        <v>1372</v>
      </c>
    </row>
    <row r="1049" spans="1:8" s="2" customFormat="1" x14ac:dyDescent="0.25">
      <c r="A1049" s="239" t="s">
        <v>5297</v>
      </c>
      <c r="B1049" s="240" t="s">
        <v>3117</v>
      </c>
      <c r="C1049" s="197"/>
      <c r="D1049" s="257"/>
      <c r="E1049" s="247">
        <f t="shared" si="16"/>
        <v>0</v>
      </c>
      <c r="F1049" s="241" t="s">
        <v>1522</v>
      </c>
      <c r="G1049" s="248" t="s">
        <v>1371</v>
      </c>
      <c r="H1049" s="241" t="s">
        <v>1372</v>
      </c>
    </row>
    <row r="1050" spans="1:8" s="2" customFormat="1" x14ac:dyDescent="0.25">
      <c r="A1050" s="239" t="s">
        <v>5298</v>
      </c>
      <c r="B1050" s="240" t="s">
        <v>3118</v>
      </c>
      <c r="C1050" s="197"/>
      <c r="D1050" s="257"/>
      <c r="E1050" s="247">
        <f t="shared" si="16"/>
        <v>0</v>
      </c>
      <c r="F1050" s="241" t="s">
        <v>1522</v>
      </c>
      <c r="G1050" s="248" t="s">
        <v>1371</v>
      </c>
      <c r="H1050" s="241" t="s">
        <v>1372</v>
      </c>
    </row>
    <row r="1051" spans="1:8" s="2" customFormat="1" x14ac:dyDescent="0.25">
      <c r="A1051" s="239" t="s">
        <v>5299</v>
      </c>
      <c r="B1051" s="240" t="s">
        <v>3119</v>
      </c>
      <c r="C1051" s="197"/>
      <c r="D1051" s="257"/>
      <c r="E1051" s="247">
        <f t="shared" si="16"/>
        <v>0</v>
      </c>
      <c r="F1051" s="241" t="s">
        <v>1522</v>
      </c>
      <c r="G1051" s="248" t="s">
        <v>1371</v>
      </c>
      <c r="H1051" s="241" t="s">
        <v>1372</v>
      </c>
    </row>
    <row r="1052" spans="1:8" s="2" customFormat="1" x14ac:dyDescent="0.25">
      <c r="A1052" s="239" t="s">
        <v>5300</v>
      </c>
      <c r="B1052" s="240" t="s">
        <v>3120</v>
      </c>
      <c r="C1052" s="197"/>
      <c r="D1052" s="257"/>
      <c r="E1052" s="247">
        <f t="shared" si="16"/>
        <v>0</v>
      </c>
      <c r="F1052" s="241" t="s">
        <v>1522</v>
      </c>
      <c r="G1052" s="248" t="s">
        <v>1371</v>
      </c>
      <c r="H1052" s="241" t="s">
        <v>1372</v>
      </c>
    </row>
    <row r="1053" spans="1:8" s="2" customFormat="1" x14ac:dyDescent="0.25">
      <c r="A1053" s="239" t="s">
        <v>5301</v>
      </c>
      <c r="B1053" s="240" t="s">
        <v>3121</v>
      </c>
      <c r="C1053" s="197"/>
      <c r="D1053" s="257"/>
      <c r="E1053" s="247">
        <f t="shared" si="16"/>
        <v>0</v>
      </c>
      <c r="F1053" s="241" t="s">
        <v>1522</v>
      </c>
      <c r="G1053" s="248" t="s">
        <v>1371</v>
      </c>
      <c r="H1053" s="241" t="s">
        <v>1372</v>
      </c>
    </row>
    <row r="1054" spans="1:8" s="2" customFormat="1" x14ac:dyDescent="0.25">
      <c r="A1054" s="239" t="s">
        <v>5302</v>
      </c>
      <c r="B1054" s="240" t="s">
        <v>3122</v>
      </c>
      <c r="C1054" s="197"/>
      <c r="D1054" s="257"/>
      <c r="E1054" s="247">
        <f t="shared" si="16"/>
        <v>0</v>
      </c>
      <c r="F1054" s="241" t="s">
        <v>1370</v>
      </c>
      <c r="G1054" s="248" t="s">
        <v>1371</v>
      </c>
      <c r="H1054" s="241" t="s">
        <v>1372</v>
      </c>
    </row>
    <row r="1055" spans="1:8" s="2" customFormat="1" x14ac:dyDescent="0.25">
      <c r="A1055" s="239" t="s">
        <v>5303</v>
      </c>
      <c r="B1055" s="240" t="s">
        <v>9756</v>
      </c>
      <c r="C1055" s="197"/>
      <c r="D1055" s="257"/>
      <c r="E1055" s="247">
        <f t="shared" si="16"/>
        <v>0</v>
      </c>
      <c r="F1055" s="241" t="s">
        <v>2202</v>
      </c>
      <c r="G1055" s="248" t="s">
        <v>1414</v>
      </c>
      <c r="H1055" s="241" t="s">
        <v>1415</v>
      </c>
    </row>
    <row r="1056" spans="1:8" s="2" customFormat="1" ht="26.4" x14ac:dyDescent="0.25">
      <c r="A1056" s="239" t="s">
        <v>5304</v>
      </c>
      <c r="B1056" s="240" t="s">
        <v>3123</v>
      </c>
      <c r="C1056" s="197"/>
      <c r="D1056" s="257"/>
      <c r="E1056" s="247">
        <f t="shared" ref="E1056:E1115" si="17">+C1056+D1056</f>
        <v>0</v>
      </c>
      <c r="F1056" s="250" t="s">
        <v>5676</v>
      </c>
      <c r="G1056" s="248" t="s">
        <v>1373</v>
      </c>
      <c r="H1056" s="241" t="s">
        <v>5680</v>
      </c>
    </row>
    <row r="1057" spans="1:8" s="2" customFormat="1" ht="26.4" x14ac:dyDescent="0.25">
      <c r="A1057" s="239" t="s">
        <v>5305</v>
      </c>
      <c r="B1057" s="240" t="s">
        <v>3124</v>
      </c>
      <c r="C1057" s="197"/>
      <c r="D1057" s="197"/>
      <c r="E1057" s="247">
        <f t="shared" si="17"/>
        <v>0</v>
      </c>
      <c r="F1057" s="250" t="s">
        <v>5678</v>
      </c>
      <c r="G1057" s="248" t="s">
        <v>1373</v>
      </c>
      <c r="H1057" s="241" t="s">
        <v>5680</v>
      </c>
    </row>
    <row r="1058" spans="1:8" s="2" customFormat="1" ht="26.4" x14ac:dyDescent="0.25">
      <c r="A1058" s="239" t="s">
        <v>5306</v>
      </c>
      <c r="B1058" s="240" t="s">
        <v>3125</v>
      </c>
      <c r="C1058" s="197"/>
      <c r="D1058" s="197"/>
      <c r="E1058" s="247">
        <f t="shared" si="17"/>
        <v>0</v>
      </c>
      <c r="F1058" s="250" t="s">
        <v>5677</v>
      </c>
      <c r="G1058" s="248" t="s">
        <v>1373</v>
      </c>
      <c r="H1058" s="241" t="s">
        <v>5680</v>
      </c>
    </row>
    <row r="1059" spans="1:8" s="2" customFormat="1" ht="26.4" x14ac:dyDescent="0.25">
      <c r="A1059" s="239" t="s">
        <v>5307</v>
      </c>
      <c r="B1059" s="240" t="s">
        <v>3126</v>
      </c>
      <c r="C1059" s="197"/>
      <c r="D1059" s="197"/>
      <c r="E1059" s="247">
        <f t="shared" si="17"/>
        <v>0</v>
      </c>
      <c r="F1059" s="250" t="s">
        <v>5679</v>
      </c>
      <c r="G1059" s="248" t="s">
        <v>1373</v>
      </c>
      <c r="H1059" s="241" t="s">
        <v>5680</v>
      </c>
    </row>
    <row r="1060" spans="1:8" s="2" customFormat="1" x14ac:dyDescent="0.25">
      <c r="A1060" s="241" t="s">
        <v>5478</v>
      </c>
      <c r="B1060" s="240" t="s">
        <v>5477</v>
      </c>
      <c r="C1060" s="197"/>
      <c r="D1060" s="197"/>
      <c r="E1060" s="247">
        <f t="shared" si="17"/>
        <v>0</v>
      </c>
      <c r="F1060" s="249" t="s">
        <v>5681</v>
      </c>
      <c r="G1060" s="248" t="s">
        <v>1376</v>
      </c>
      <c r="H1060" s="241" t="s">
        <v>1377</v>
      </c>
    </row>
    <row r="1061" spans="1:8" s="2" customFormat="1" x14ac:dyDescent="0.25">
      <c r="A1061" s="241" t="s">
        <v>5480</v>
      </c>
      <c r="B1061" s="240" t="s">
        <v>5479</v>
      </c>
      <c r="C1061" s="197"/>
      <c r="D1061" s="197"/>
      <c r="E1061" s="247">
        <f t="shared" si="17"/>
        <v>0</v>
      </c>
      <c r="F1061" s="249" t="s">
        <v>5682</v>
      </c>
      <c r="G1061" s="248" t="s">
        <v>1376</v>
      </c>
      <c r="H1061" s="241" t="s">
        <v>1377</v>
      </c>
    </row>
    <row r="1062" spans="1:8" s="2" customFormat="1" ht="26.4" x14ac:dyDescent="0.25">
      <c r="A1062" s="241" t="s">
        <v>5482</v>
      </c>
      <c r="B1062" s="240" t="s">
        <v>5481</v>
      </c>
      <c r="C1062" s="197"/>
      <c r="D1062" s="197"/>
      <c r="E1062" s="247">
        <f t="shared" si="17"/>
        <v>0</v>
      </c>
      <c r="F1062" s="249" t="s">
        <v>5683</v>
      </c>
      <c r="G1062" s="248" t="s">
        <v>1376</v>
      </c>
      <c r="H1062" s="241" t="s">
        <v>1377</v>
      </c>
    </row>
    <row r="1063" spans="1:8" s="2" customFormat="1" x14ac:dyDescent="0.25">
      <c r="A1063" s="241" t="s">
        <v>5484</v>
      </c>
      <c r="B1063" s="240" t="s">
        <v>5483</v>
      </c>
      <c r="C1063" s="197"/>
      <c r="D1063" s="197"/>
      <c r="E1063" s="247">
        <f t="shared" si="17"/>
        <v>0</v>
      </c>
      <c r="F1063" s="249" t="s">
        <v>5684</v>
      </c>
      <c r="G1063" s="248" t="s">
        <v>1376</v>
      </c>
      <c r="H1063" s="241" t="s">
        <v>1377</v>
      </c>
    </row>
    <row r="1064" spans="1:8" s="2" customFormat="1" ht="26.4" x14ac:dyDescent="0.25">
      <c r="A1064" s="241" t="s">
        <v>5486</v>
      </c>
      <c r="B1064" s="240" t="s">
        <v>5485</v>
      </c>
      <c r="C1064" s="197"/>
      <c r="D1064" s="197"/>
      <c r="E1064" s="247">
        <f t="shared" si="17"/>
        <v>0</v>
      </c>
      <c r="F1064" s="249" t="s">
        <v>5685</v>
      </c>
      <c r="G1064" s="248" t="s">
        <v>1376</v>
      </c>
      <c r="H1064" s="241" t="s">
        <v>1377</v>
      </c>
    </row>
    <row r="1065" spans="1:8" s="2" customFormat="1" x14ac:dyDescent="0.25">
      <c r="A1065" s="241" t="s">
        <v>5488</v>
      </c>
      <c r="B1065" s="240" t="s">
        <v>5487</v>
      </c>
      <c r="C1065" s="197"/>
      <c r="D1065" s="197"/>
      <c r="E1065" s="247">
        <f t="shared" si="17"/>
        <v>0</v>
      </c>
      <c r="F1065" s="249" t="s">
        <v>5686</v>
      </c>
      <c r="G1065" s="248" t="s">
        <v>1376</v>
      </c>
      <c r="H1065" s="241" t="s">
        <v>1377</v>
      </c>
    </row>
    <row r="1066" spans="1:8" s="2" customFormat="1" x14ac:dyDescent="0.25">
      <c r="A1066" s="241" t="s">
        <v>5490</v>
      </c>
      <c r="B1066" s="240" t="s">
        <v>5489</v>
      </c>
      <c r="C1066" s="197"/>
      <c r="D1066" s="197"/>
      <c r="E1066" s="247">
        <f t="shared" si="17"/>
        <v>0</v>
      </c>
      <c r="F1066" s="249" t="s">
        <v>5687</v>
      </c>
      <c r="G1066" s="248" t="s">
        <v>1376</v>
      </c>
      <c r="H1066" s="241" t="s">
        <v>1377</v>
      </c>
    </row>
    <row r="1067" spans="1:8" s="2" customFormat="1" ht="26.4" x14ac:dyDescent="0.25">
      <c r="A1067" s="241" t="s">
        <v>5492</v>
      </c>
      <c r="B1067" s="240" t="s">
        <v>5491</v>
      </c>
      <c r="C1067" s="197"/>
      <c r="D1067" s="197"/>
      <c r="E1067" s="247">
        <f t="shared" si="17"/>
        <v>0</v>
      </c>
      <c r="F1067" s="249" t="s">
        <v>5688</v>
      </c>
      <c r="G1067" s="248" t="s">
        <v>1376</v>
      </c>
      <c r="H1067" s="241" t="s">
        <v>1377</v>
      </c>
    </row>
    <row r="1068" spans="1:8" s="2" customFormat="1" x14ac:dyDescent="0.25">
      <c r="A1068" s="241" t="s">
        <v>5494</v>
      </c>
      <c r="B1068" s="240" t="s">
        <v>5493</v>
      </c>
      <c r="C1068" s="197"/>
      <c r="D1068" s="197"/>
      <c r="E1068" s="247">
        <f t="shared" si="17"/>
        <v>0</v>
      </c>
      <c r="F1068" s="249" t="s">
        <v>5689</v>
      </c>
      <c r="G1068" s="248" t="s">
        <v>1376</v>
      </c>
      <c r="H1068" s="241" t="s">
        <v>1377</v>
      </c>
    </row>
    <row r="1069" spans="1:8" s="2" customFormat="1" x14ac:dyDescent="0.25">
      <c r="A1069" s="241" t="s">
        <v>5496</v>
      </c>
      <c r="B1069" s="240" t="s">
        <v>5495</v>
      </c>
      <c r="C1069" s="197"/>
      <c r="D1069" s="197"/>
      <c r="E1069" s="247">
        <f t="shared" si="17"/>
        <v>0</v>
      </c>
      <c r="F1069" s="249" t="s">
        <v>5690</v>
      </c>
      <c r="G1069" s="248" t="s">
        <v>1376</v>
      </c>
      <c r="H1069" s="241" t="s">
        <v>1377</v>
      </c>
    </row>
    <row r="1070" spans="1:8" s="2" customFormat="1" ht="26.4" x14ac:dyDescent="0.25">
      <c r="A1070" s="241" t="s">
        <v>5498</v>
      </c>
      <c r="B1070" s="240" t="s">
        <v>5497</v>
      </c>
      <c r="C1070" s="197"/>
      <c r="D1070" s="197"/>
      <c r="E1070" s="247">
        <f t="shared" si="17"/>
        <v>0</v>
      </c>
      <c r="F1070" s="249" t="s">
        <v>5691</v>
      </c>
      <c r="G1070" s="248" t="s">
        <v>1376</v>
      </c>
      <c r="H1070" s="241" t="s">
        <v>1377</v>
      </c>
    </row>
    <row r="1071" spans="1:8" s="2" customFormat="1" ht="26.4" x14ac:dyDescent="0.25">
      <c r="A1071" s="241" t="s">
        <v>5500</v>
      </c>
      <c r="B1071" s="240" t="s">
        <v>5499</v>
      </c>
      <c r="C1071" s="197"/>
      <c r="D1071" s="197"/>
      <c r="E1071" s="247">
        <f t="shared" si="17"/>
        <v>0</v>
      </c>
      <c r="F1071" s="249" t="s">
        <v>5692</v>
      </c>
      <c r="G1071" s="248" t="s">
        <v>1376</v>
      </c>
      <c r="H1071" s="241" t="s">
        <v>1377</v>
      </c>
    </row>
    <row r="1072" spans="1:8" s="2" customFormat="1" x14ac:dyDescent="0.25">
      <c r="A1072" s="241" t="s">
        <v>5502</v>
      </c>
      <c r="B1072" s="240" t="s">
        <v>5501</v>
      </c>
      <c r="C1072" s="197"/>
      <c r="D1072" s="197"/>
      <c r="E1072" s="247">
        <f t="shared" si="17"/>
        <v>0</v>
      </c>
      <c r="F1072" s="249" t="s">
        <v>5693</v>
      </c>
      <c r="G1072" s="248" t="s">
        <v>1376</v>
      </c>
      <c r="H1072" s="241" t="s">
        <v>1377</v>
      </c>
    </row>
    <row r="1073" spans="1:8" s="2" customFormat="1" x14ac:dyDescent="0.25">
      <c r="A1073" s="241" t="s">
        <v>5504</v>
      </c>
      <c r="B1073" s="240" t="s">
        <v>5503</v>
      </c>
      <c r="C1073" s="197"/>
      <c r="D1073" s="197"/>
      <c r="E1073" s="247">
        <f t="shared" si="17"/>
        <v>0</v>
      </c>
      <c r="F1073" s="249" t="s">
        <v>5694</v>
      </c>
      <c r="G1073" s="248" t="s">
        <v>1376</v>
      </c>
      <c r="H1073" s="241" t="s">
        <v>1377</v>
      </c>
    </row>
    <row r="1074" spans="1:8" s="2" customFormat="1" x14ac:dyDescent="0.25">
      <c r="A1074" s="241" t="s">
        <v>5506</v>
      </c>
      <c r="B1074" s="240" t="s">
        <v>5505</v>
      </c>
      <c r="C1074" s="197"/>
      <c r="D1074" s="197"/>
      <c r="E1074" s="247">
        <f t="shared" si="17"/>
        <v>0</v>
      </c>
      <c r="F1074" s="249" t="s">
        <v>5695</v>
      </c>
      <c r="G1074" s="248" t="s">
        <v>1376</v>
      </c>
      <c r="H1074" s="241" t="s">
        <v>1377</v>
      </c>
    </row>
    <row r="1075" spans="1:8" s="2" customFormat="1" x14ac:dyDescent="0.25">
      <c r="A1075" s="241" t="s">
        <v>5508</v>
      </c>
      <c r="B1075" s="240" t="s">
        <v>5507</v>
      </c>
      <c r="C1075" s="197"/>
      <c r="D1075" s="197"/>
      <c r="E1075" s="247">
        <f t="shared" si="17"/>
        <v>0</v>
      </c>
      <c r="F1075" s="249" t="s">
        <v>5696</v>
      </c>
      <c r="G1075" s="248" t="s">
        <v>1376</v>
      </c>
      <c r="H1075" s="241" t="s">
        <v>1377</v>
      </c>
    </row>
    <row r="1076" spans="1:8" s="2" customFormat="1" x14ac:dyDescent="0.25">
      <c r="A1076" s="241" t="s">
        <v>5510</v>
      </c>
      <c r="B1076" s="240" t="s">
        <v>5509</v>
      </c>
      <c r="C1076" s="197"/>
      <c r="D1076" s="197"/>
      <c r="E1076" s="247">
        <f t="shared" si="17"/>
        <v>0</v>
      </c>
      <c r="F1076" s="249" t="s">
        <v>5697</v>
      </c>
      <c r="G1076" s="248" t="s">
        <v>1376</v>
      </c>
      <c r="H1076" s="241" t="s">
        <v>1377</v>
      </c>
    </row>
    <row r="1077" spans="1:8" s="2" customFormat="1" x14ac:dyDescent="0.25">
      <c r="A1077" s="241" t="s">
        <v>5512</v>
      </c>
      <c r="B1077" s="240" t="s">
        <v>5511</v>
      </c>
      <c r="C1077" s="197"/>
      <c r="D1077" s="197"/>
      <c r="E1077" s="247">
        <f t="shared" si="17"/>
        <v>0</v>
      </c>
      <c r="F1077" s="249" t="s">
        <v>5698</v>
      </c>
      <c r="G1077" s="248" t="s">
        <v>1376</v>
      </c>
      <c r="H1077" s="241" t="s">
        <v>1377</v>
      </c>
    </row>
    <row r="1078" spans="1:8" s="2" customFormat="1" x14ac:dyDescent="0.25">
      <c r="A1078" s="241" t="s">
        <v>5514</v>
      </c>
      <c r="B1078" s="240" t="s">
        <v>5513</v>
      </c>
      <c r="C1078" s="197"/>
      <c r="D1078" s="197"/>
      <c r="E1078" s="247">
        <f t="shared" si="17"/>
        <v>0</v>
      </c>
      <c r="F1078" s="249" t="s">
        <v>5699</v>
      </c>
      <c r="G1078" s="248" t="s">
        <v>1376</v>
      </c>
      <c r="H1078" s="241" t="s">
        <v>1377</v>
      </c>
    </row>
    <row r="1079" spans="1:8" s="2" customFormat="1" x14ac:dyDescent="0.25">
      <c r="A1079" s="241" t="s">
        <v>5516</v>
      </c>
      <c r="B1079" s="240" t="s">
        <v>5515</v>
      </c>
      <c r="C1079" s="197"/>
      <c r="D1079" s="197"/>
      <c r="E1079" s="247">
        <f t="shared" si="17"/>
        <v>0</v>
      </c>
      <c r="F1079" s="249" t="s">
        <v>5700</v>
      </c>
      <c r="G1079" s="248" t="s">
        <v>1376</v>
      </c>
      <c r="H1079" s="241" t="s">
        <v>1377</v>
      </c>
    </row>
    <row r="1080" spans="1:8" s="2" customFormat="1" x14ac:dyDescent="0.25">
      <c r="A1080" s="241" t="s">
        <v>5518</v>
      </c>
      <c r="B1080" s="240" t="s">
        <v>5517</v>
      </c>
      <c r="C1080" s="197"/>
      <c r="D1080" s="197"/>
      <c r="E1080" s="247">
        <f t="shared" si="17"/>
        <v>0</v>
      </c>
      <c r="F1080" s="249" t="s">
        <v>5701</v>
      </c>
      <c r="G1080" s="248" t="s">
        <v>1376</v>
      </c>
      <c r="H1080" s="241" t="s">
        <v>1377</v>
      </c>
    </row>
    <row r="1081" spans="1:8" s="2" customFormat="1" ht="26.4" x14ac:dyDescent="0.25">
      <c r="A1081" s="241" t="s">
        <v>5520</v>
      </c>
      <c r="B1081" s="240" t="s">
        <v>5519</v>
      </c>
      <c r="C1081" s="197"/>
      <c r="D1081" s="197"/>
      <c r="E1081" s="247">
        <f t="shared" si="17"/>
        <v>0</v>
      </c>
      <c r="F1081" s="249" t="s">
        <v>5702</v>
      </c>
      <c r="G1081" s="248" t="s">
        <v>1376</v>
      </c>
      <c r="H1081" s="241" t="s">
        <v>1377</v>
      </c>
    </row>
    <row r="1082" spans="1:8" s="2" customFormat="1" x14ac:dyDescent="0.25">
      <c r="A1082" s="241" t="s">
        <v>5522</v>
      </c>
      <c r="B1082" s="240" t="s">
        <v>5521</v>
      </c>
      <c r="C1082" s="197"/>
      <c r="D1082" s="197"/>
      <c r="E1082" s="247">
        <f t="shared" si="17"/>
        <v>0</v>
      </c>
      <c r="F1082" s="249" t="s">
        <v>5703</v>
      </c>
      <c r="G1082" s="248" t="s">
        <v>1376</v>
      </c>
      <c r="H1082" s="241" t="s">
        <v>1377</v>
      </c>
    </row>
    <row r="1083" spans="1:8" s="2" customFormat="1" x14ac:dyDescent="0.25">
      <c r="A1083" s="241" t="s">
        <v>5524</v>
      </c>
      <c r="B1083" s="240" t="s">
        <v>5523</v>
      </c>
      <c r="C1083" s="197"/>
      <c r="D1083" s="197"/>
      <c r="E1083" s="247">
        <f t="shared" si="17"/>
        <v>0</v>
      </c>
      <c r="F1083" s="249" t="s">
        <v>5704</v>
      </c>
      <c r="G1083" s="248" t="s">
        <v>1376</v>
      </c>
      <c r="H1083" s="241" t="s">
        <v>1377</v>
      </c>
    </row>
    <row r="1084" spans="1:8" s="2" customFormat="1" ht="26.4" x14ac:dyDescent="0.25">
      <c r="A1084" s="241" t="s">
        <v>5526</v>
      </c>
      <c r="B1084" s="240" t="s">
        <v>5525</v>
      </c>
      <c r="C1084" s="197"/>
      <c r="D1084" s="197"/>
      <c r="E1084" s="247">
        <f t="shared" si="17"/>
        <v>0</v>
      </c>
      <c r="F1084" s="249" t="s">
        <v>5705</v>
      </c>
      <c r="G1084" s="248" t="s">
        <v>1376</v>
      </c>
      <c r="H1084" s="241" t="s">
        <v>1377</v>
      </c>
    </row>
    <row r="1085" spans="1:8" s="2" customFormat="1" x14ac:dyDescent="0.25">
      <c r="A1085" s="241" t="s">
        <v>5528</v>
      </c>
      <c r="B1085" s="240" t="s">
        <v>5527</v>
      </c>
      <c r="C1085" s="197"/>
      <c r="D1085" s="197"/>
      <c r="E1085" s="247">
        <f t="shared" si="17"/>
        <v>0</v>
      </c>
      <c r="F1085" s="249" t="s">
        <v>5706</v>
      </c>
      <c r="G1085" s="248" t="s">
        <v>1376</v>
      </c>
      <c r="H1085" s="241" t="s">
        <v>1377</v>
      </c>
    </row>
    <row r="1086" spans="1:8" s="2" customFormat="1" ht="26.4" x14ac:dyDescent="0.25">
      <c r="A1086" s="241" t="s">
        <v>5530</v>
      </c>
      <c r="B1086" s="240" t="s">
        <v>5529</v>
      </c>
      <c r="C1086" s="197"/>
      <c r="D1086" s="197"/>
      <c r="E1086" s="247">
        <f t="shared" si="17"/>
        <v>0</v>
      </c>
      <c r="F1086" s="249" t="s">
        <v>5707</v>
      </c>
      <c r="G1086" s="248" t="s">
        <v>1376</v>
      </c>
      <c r="H1086" s="241" t="s">
        <v>1377</v>
      </c>
    </row>
    <row r="1087" spans="1:8" s="2" customFormat="1" ht="26.4" x14ac:dyDescent="0.25">
      <c r="A1087" s="241" t="s">
        <v>5532</v>
      </c>
      <c r="B1087" s="240" t="s">
        <v>5531</v>
      </c>
      <c r="C1087" s="197"/>
      <c r="D1087" s="197"/>
      <c r="E1087" s="247">
        <f t="shared" si="17"/>
        <v>0</v>
      </c>
      <c r="F1087" s="249" t="s">
        <v>5708</v>
      </c>
      <c r="G1087" s="248" t="s">
        <v>1376</v>
      </c>
      <c r="H1087" s="241" t="s">
        <v>1377</v>
      </c>
    </row>
    <row r="1088" spans="1:8" s="2" customFormat="1" ht="26.4" x14ac:dyDescent="0.25">
      <c r="A1088" s="241" t="s">
        <v>5534</v>
      </c>
      <c r="B1088" s="240" t="s">
        <v>5533</v>
      </c>
      <c r="C1088" s="197"/>
      <c r="D1088" s="197"/>
      <c r="E1088" s="247">
        <f t="shared" si="17"/>
        <v>0</v>
      </c>
      <c r="F1088" s="249" t="s">
        <v>5709</v>
      </c>
      <c r="G1088" s="248" t="s">
        <v>1376</v>
      </c>
      <c r="H1088" s="241" t="s">
        <v>1377</v>
      </c>
    </row>
    <row r="1089" spans="1:8" s="2" customFormat="1" ht="26.4" x14ac:dyDescent="0.25">
      <c r="A1089" s="241" t="s">
        <v>5536</v>
      </c>
      <c r="B1089" s="240" t="s">
        <v>5535</v>
      </c>
      <c r="C1089" s="197"/>
      <c r="D1089" s="197"/>
      <c r="E1089" s="247">
        <f t="shared" si="17"/>
        <v>0</v>
      </c>
      <c r="F1089" s="249" t="s">
        <v>5710</v>
      </c>
      <c r="G1089" s="248" t="s">
        <v>1376</v>
      </c>
      <c r="H1089" s="241" t="s">
        <v>1377</v>
      </c>
    </row>
    <row r="1090" spans="1:8" s="2" customFormat="1" x14ac:dyDescent="0.25">
      <c r="A1090" s="241" t="s">
        <v>5538</v>
      </c>
      <c r="B1090" s="240" t="s">
        <v>5537</v>
      </c>
      <c r="C1090" s="197"/>
      <c r="D1090" s="197"/>
      <c r="E1090" s="247">
        <f t="shared" si="17"/>
        <v>0</v>
      </c>
      <c r="F1090" s="249" t="s">
        <v>5711</v>
      </c>
      <c r="G1090" s="248" t="s">
        <v>1376</v>
      </c>
      <c r="H1090" s="241" t="s">
        <v>1377</v>
      </c>
    </row>
    <row r="1091" spans="1:8" s="2" customFormat="1" ht="26.4" x14ac:dyDescent="0.25">
      <c r="A1091" s="241" t="s">
        <v>5540</v>
      </c>
      <c r="B1091" s="240" t="s">
        <v>5539</v>
      </c>
      <c r="C1091" s="197"/>
      <c r="D1091" s="197"/>
      <c r="E1091" s="247">
        <f t="shared" si="17"/>
        <v>0</v>
      </c>
      <c r="F1091" s="249" t="s">
        <v>5712</v>
      </c>
      <c r="G1091" s="248" t="s">
        <v>1376</v>
      </c>
      <c r="H1091" s="241" t="s">
        <v>1377</v>
      </c>
    </row>
    <row r="1092" spans="1:8" s="2" customFormat="1" x14ac:dyDescent="0.25">
      <c r="A1092" s="241" t="s">
        <v>5542</v>
      </c>
      <c r="B1092" s="240" t="s">
        <v>5541</v>
      </c>
      <c r="C1092" s="197"/>
      <c r="D1092" s="197"/>
      <c r="E1092" s="247">
        <f t="shared" si="17"/>
        <v>0</v>
      </c>
      <c r="F1092" s="249" t="s">
        <v>5713</v>
      </c>
      <c r="G1092" s="248" t="s">
        <v>1376</v>
      </c>
      <c r="H1092" s="241" t="s">
        <v>1377</v>
      </c>
    </row>
    <row r="1093" spans="1:8" s="2" customFormat="1" x14ac:dyDescent="0.25">
      <c r="A1093" s="241" t="s">
        <v>5544</v>
      </c>
      <c r="B1093" s="240" t="s">
        <v>5543</v>
      </c>
      <c r="C1093" s="197"/>
      <c r="D1093" s="197"/>
      <c r="E1093" s="247">
        <f t="shared" si="17"/>
        <v>0</v>
      </c>
      <c r="F1093" s="249" t="s">
        <v>5714</v>
      </c>
      <c r="G1093" s="248" t="s">
        <v>1376</v>
      </c>
      <c r="H1093" s="241" t="s">
        <v>1377</v>
      </c>
    </row>
    <row r="1094" spans="1:8" s="2" customFormat="1" x14ac:dyDescent="0.25">
      <c r="A1094" s="241" t="s">
        <v>5546</v>
      </c>
      <c r="B1094" s="240" t="s">
        <v>5545</v>
      </c>
      <c r="C1094" s="197"/>
      <c r="D1094" s="197"/>
      <c r="E1094" s="247">
        <f t="shared" si="17"/>
        <v>0</v>
      </c>
      <c r="F1094" s="249" t="s">
        <v>5715</v>
      </c>
      <c r="G1094" s="248" t="s">
        <v>1376</v>
      </c>
      <c r="H1094" s="241" t="s">
        <v>1377</v>
      </c>
    </row>
    <row r="1095" spans="1:8" s="2" customFormat="1" x14ac:dyDescent="0.25">
      <c r="A1095" s="241" t="s">
        <v>5548</v>
      </c>
      <c r="B1095" s="240" t="s">
        <v>5547</v>
      </c>
      <c r="C1095" s="197"/>
      <c r="D1095" s="197"/>
      <c r="E1095" s="247">
        <f t="shared" si="17"/>
        <v>0</v>
      </c>
      <c r="F1095" s="249" t="s">
        <v>5716</v>
      </c>
      <c r="G1095" s="248" t="s">
        <v>1376</v>
      </c>
      <c r="H1095" s="241" t="s">
        <v>1377</v>
      </c>
    </row>
    <row r="1096" spans="1:8" s="2" customFormat="1" x14ac:dyDescent="0.25">
      <c r="A1096" s="241" t="s">
        <v>5550</v>
      </c>
      <c r="B1096" s="240" t="s">
        <v>5549</v>
      </c>
      <c r="C1096" s="197"/>
      <c r="D1096" s="197"/>
      <c r="E1096" s="247">
        <f t="shared" si="17"/>
        <v>0</v>
      </c>
      <c r="F1096" s="249" t="s">
        <v>5717</v>
      </c>
      <c r="G1096" s="248" t="s">
        <v>1414</v>
      </c>
      <c r="H1096" s="251" t="s">
        <v>1415</v>
      </c>
    </row>
    <row r="1097" spans="1:8" s="2" customFormat="1" x14ac:dyDescent="0.25">
      <c r="A1097" s="241" t="s">
        <v>5552</v>
      </c>
      <c r="B1097" s="240" t="s">
        <v>5551</v>
      </c>
      <c r="C1097" s="197"/>
      <c r="D1097" s="197"/>
      <c r="E1097" s="247">
        <f t="shared" si="17"/>
        <v>0</v>
      </c>
      <c r="F1097" s="249" t="s">
        <v>5718</v>
      </c>
      <c r="G1097" s="248" t="s">
        <v>1414</v>
      </c>
      <c r="H1097" s="251" t="s">
        <v>1415</v>
      </c>
    </row>
    <row r="1098" spans="1:8" s="2" customFormat="1" x14ac:dyDescent="0.25">
      <c r="A1098" s="241" t="s">
        <v>5554</v>
      </c>
      <c r="B1098" s="240" t="s">
        <v>5553</v>
      </c>
      <c r="C1098" s="197"/>
      <c r="D1098" s="197"/>
      <c r="E1098" s="247">
        <f t="shared" si="17"/>
        <v>0</v>
      </c>
      <c r="F1098" s="249" t="s">
        <v>5719</v>
      </c>
      <c r="G1098" s="248" t="s">
        <v>1414</v>
      </c>
      <c r="H1098" s="251" t="s">
        <v>1415</v>
      </c>
    </row>
    <row r="1099" spans="1:8" s="2" customFormat="1" x14ac:dyDescent="0.25">
      <c r="A1099" s="241" t="s">
        <v>5556</v>
      </c>
      <c r="B1099" s="240" t="s">
        <v>5555</v>
      </c>
      <c r="C1099" s="197"/>
      <c r="D1099" s="197"/>
      <c r="E1099" s="247">
        <f t="shared" si="17"/>
        <v>0</v>
      </c>
      <c r="F1099" s="249" t="s">
        <v>5720</v>
      </c>
      <c r="G1099" s="248" t="s">
        <v>1414</v>
      </c>
      <c r="H1099" s="251" t="s">
        <v>1415</v>
      </c>
    </row>
    <row r="1100" spans="1:8" s="2" customFormat="1" x14ac:dyDescent="0.25">
      <c r="A1100" s="241" t="s">
        <v>5558</v>
      </c>
      <c r="B1100" s="240" t="s">
        <v>5557</v>
      </c>
      <c r="C1100" s="197"/>
      <c r="D1100" s="197"/>
      <c r="E1100" s="247">
        <f t="shared" si="17"/>
        <v>0</v>
      </c>
      <c r="F1100" s="249" t="s">
        <v>5721</v>
      </c>
      <c r="G1100" s="248" t="s">
        <v>1376</v>
      </c>
      <c r="H1100" s="241" t="s">
        <v>1377</v>
      </c>
    </row>
    <row r="1101" spans="1:8" s="2" customFormat="1" x14ac:dyDescent="0.25">
      <c r="A1101" s="241" t="s">
        <v>5560</v>
      </c>
      <c r="B1101" s="240" t="s">
        <v>5559</v>
      </c>
      <c r="C1101" s="197"/>
      <c r="D1101" s="197"/>
      <c r="E1101" s="247">
        <f t="shared" si="17"/>
        <v>0</v>
      </c>
      <c r="F1101" s="249" t="s">
        <v>5722</v>
      </c>
      <c r="G1101" s="248" t="s">
        <v>1376</v>
      </c>
      <c r="H1101" s="241" t="s">
        <v>1377</v>
      </c>
    </row>
    <row r="1102" spans="1:8" s="2" customFormat="1" x14ac:dyDescent="0.25">
      <c r="A1102" s="241" t="s">
        <v>5562</v>
      </c>
      <c r="B1102" s="240" t="s">
        <v>5561</v>
      </c>
      <c r="C1102" s="197"/>
      <c r="D1102" s="197"/>
      <c r="E1102" s="247">
        <f t="shared" si="17"/>
        <v>0</v>
      </c>
      <c r="F1102" s="249" t="s">
        <v>5723</v>
      </c>
      <c r="G1102" s="248" t="s">
        <v>1376</v>
      </c>
      <c r="H1102" s="241" t="s">
        <v>1377</v>
      </c>
    </row>
    <row r="1103" spans="1:8" s="2" customFormat="1" x14ac:dyDescent="0.25">
      <c r="A1103" s="241" t="s">
        <v>5564</v>
      </c>
      <c r="B1103" s="240" t="s">
        <v>5563</v>
      </c>
      <c r="C1103" s="197"/>
      <c r="D1103" s="197"/>
      <c r="E1103" s="247">
        <f t="shared" si="17"/>
        <v>0</v>
      </c>
      <c r="F1103" s="249" t="s">
        <v>5724</v>
      </c>
      <c r="G1103" s="248" t="s">
        <v>1414</v>
      </c>
      <c r="H1103" s="251" t="s">
        <v>1415</v>
      </c>
    </row>
    <row r="1104" spans="1:8" s="2" customFormat="1" x14ac:dyDescent="0.25">
      <c r="A1104" s="241" t="s">
        <v>5566</v>
      </c>
      <c r="B1104" s="240" t="s">
        <v>5565</v>
      </c>
      <c r="C1104" s="197"/>
      <c r="D1104" s="197"/>
      <c r="E1104" s="247">
        <f t="shared" si="17"/>
        <v>0</v>
      </c>
      <c r="F1104" s="249" t="s">
        <v>5725</v>
      </c>
      <c r="G1104" s="248" t="s">
        <v>1376</v>
      </c>
      <c r="H1104" s="241" t="s">
        <v>1377</v>
      </c>
    </row>
    <row r="1105" spans="1:8" s="2" customFormat="1" x14ac:dyDescent="0.25">
      <c r="A1105" s="241" t="s">
        <v>5568</v>
      </c>
      <c r="B1105" s="240" t="s">
        <v>5567</v>
      </c>
      <c r="C1105" s="197"/>
      <c r="D1105" s="197"/>
      <c r="E1105" s="247">
        <f t="shared" si="17"/>
        <v>0</v>
      </c>
      <c r="F1105" s="249" t="s">
        <v>5726</v>
      </c>
      <c r="G1105" s="248" t="s">
        <v>1376</v>
      </c>
      <c r="H1105" s="241" t="s">
        <v>1377</v>
      </c>
    </row>
    <row r="1106" spans="1:8" s="2" customFormat="1" x14ac:dyDescent="0.25">
      <c r="A1106" s="241" t="s">
        <v>5570</v>
      </c>
      <c r="B1106" s="240" t="s">
        <v>5569</v>
      </c>
      <c r="C1106" s="197"/>
      <c r="D1106" s="197"/>
      <c r="E1106" s="247">
        <f t="shared" si="17"/>
        <v>0</v>
      </c>
      <c r="F1106" s="249" t="s">
        <v>5727</v>
      </c>
      <c r="G1106" s="248" t="s">
        <v>1376</v>
      </c>
      <c r="H1106" s="241" t="s">
        <v>1377</v>
      </c>
    </row>
    <row r="1107" spans="1:8" s="2" customFormat="1" x14ac:dyDescent="0.25">
      <c r="A1107" s="241" t="s">
        <v>5572</v>
      </c>
      <c r="B1107" s="240" t="s">
        <v>5571</v>
      </c>
      <c r="C1107" s="197"/>
      <c r="D1107" s="197"/>
      <c r="E1107" s="247">
        <f t="shared" si="17"/>
        <v>0</v>
      </c>
      <c r="F1107" s="249" t="s">
        <v>5728</v>
      </c>
      <c r="G1107" s="248" t="s">
        <v>1414</v>
      </c>
      <c r="H1107" s="251" t="s">
        <v>1415</v>
      </c>
    </row>
    <row r="1108" spans="1:8" s="2" customFormat="1" x14ac:dyDescent="0.25">
      <c r="A1108" s="241" t="s">
        <v>5574</v>
      </c>
      <c r="B1108" s="240" t="s">
        <v>5573</v>
      </c>
      <c r="C1108" s="197"/>
      <c r="D1108" s="197"/>
      <c r="E1108" s="247">
        <f t="shared" si="17"/>
        <v>0</v>
      </c>
      <c r="F1108" s="249" t="s">
        <v>5729</v>
      </c>
      <c r="G1108" s="248" t="s">
        <v>1376</v>
      </c>
      <c r="H1108" s="241" t="s">
        <v>1377</v>
      </c>
    </row>
    <row r="1109" spans="1:8" s="2" customFormat="1" ht="26.4" x14ac:dyDescent="0.25">
      <c r="A1109" s="241" t="s">
        <v>5576</v>
      </c>
      <c r="B1109" s="240" t="s">
        <v>5575</v>
      </c>
      <c r="C1109" s="197"/>
      <c r="D1109" s="197"/>
      <c r="E1109" s="247">
        <f t="shared" si="17"/>
        <v>0</v>
      </c>
      <c r="F1109" s="249" t="s">
        <v>5730</v>
      </c>
      <c r="G1109" s="248" t="s">
        <v>1376</v>
      </c>
      <c r="H1109" s="241" t="s">
        <v>1377</v>
      </c>
    </row>
    <row r="1110" spans="1:8" s="2" customFormat="1" ht="26.4" x14ac:dyDescent="0.25">
      <c r="A1110" s="241" t="s">
        <v>5578</v>
      </c>
      <c r="B1110" s="240" t="s">
        <v>5577</v>
      </c>
      <c r="C1110" s="197"/>
      <c r="D1110" s="197"/>
      <c r="E1110" s="247">
        <f t="shared" si="17"/>
        <v>0</v>
      </c>
      <c r="F1110" s="249" t="s">
        <v>5731</v>
      </c>
      <c r="G1110" s="248" t="s">
        <v>1376</v>
      </c>
      <c r="H1110" s="241" t="s">
        <v>1377</v>
      </c>
    </row>
    <row r="1111" spans="1:8" s="2" customFormat="1" x14ac:dyDescent="0.25">
      <c r="A1111" s="241" t="s">
        <v>5580</v>
      </c>
      <c r="B1111" s="240" t="s">
        <v>5579</v>
      </c>
      <c r="C1111" s="197"/>
      <c r="D1111" s="197"/>
      <c r="E1111" s="247">
        <f t="shared" si="17"/>
        <v>0</v>
      </c>
      <c r="F1111" s="249" t="s">
        <v>5732</v>
      </c>
      <c r="G1111" s="248" t="s">
        <v>1376</v>
      </c>
      <c r="H1111" s="241" t="s">
        <v>1377</v>
      </c>
    </row>
    <row r="1112" spans="1:8" s="2" customFormat="1" ht="26.4" x14ac:dyDescent="0.25">
      <c r="A1112" s="241" t="s">
        <v>5582</v>
      </c>
      <c r="B1112" s="240" t="s">
        <v>5581</v>
      </c>
      <c r="C1112" s="197"/>
      <c r="D1112" s="197"/>
      <c r="E1112" s="247">
        <f t="shared" si="17"/>
        <v>0</v>
      </c>
      <c r="F1112" s="249" t="s">
        <v>5733</v>
      </c>
      <c r="G1112" s="248" t="s">
        <v>1376</v>
      </c>
      <c r="H1112" s="241" t="s">
        <v>1377</v>
      </c>
    </row>
    <row r="1113" spans="1:8" s="2" customFormat="1" x14ac:dyDescent="0.25">
      <c r="A1113" s="241" t="s">
        <v>5584</v>
      </c>
      <c r="B1113" s="240" t="s">
        <v>5583</v>
      </c>
      <c r="C1113" s="197"/>
      <c r="D1113" s="197"/>
      <c r="E1113" s="247">
        <f t="shared" si="17"/>
        <v>0</v>
      </c>
      <c r="F1113" s="249" t="s">
        <v>5734</v>
      </c>
      <c r="G1113" s="248" t="s">
        <v>1376</v>
      </c>
      <c r="H1113" s="241" t="s">
        <v>1377</v>
      </c>
    </row>
    <row r="1114" spans="1:8" s="2" customFormat="1" x14ac:dyDescent="0.25">
      <c r="A1114" s="241" t="s">
        <v>5586</v>
      </c>
      <c r="B1114" s="240" t="s">
        <v>5585</v>
      </c>
      <c r="C1114" s="197"/>
      <c r="D1114" s="197"/>
      <c r="E1114" s="247">
        <f t="shared" si="17"/>
        <v>0</v>
      </c>
      <c r="F1114" s="249" t="s">
        <v>5735</v>
      </c>
      <c r="G1114" s="248" t="s">
        <v>1376</v>
      </c>
      <c r="H1114" s="241" t="s">
        <v>1377</v>
      </c>
    </row>
    <row r="1115" spans="1:8" s="2" customFormat="1" ht="26.4" x14ac:dyDescent="0.25">
      <c r="A1115" s="241" t="s">
        <v>5588</v>
      </c>
      <c r="B1115" s="240" t="s">
        <v>5587</v>
      </c>
      <c r="C1115" s="197"/>
      <c r="D1115" s="197"/>
      <c r="E1115" s="247">
        <f t="shared" si="17"/>
        <v>0</v>
      </c>
      <c r="F1115" s="249" t="s">
        <v>5736</v>
      </c>
      <c r="G1115" s="248" t="s">
        <v>1376</v>
      </c>
      <c r="H1115" s="241" t="s">
        <v>1377</v>
      </c>
    </row>
    <row r="1116" spans="1:8" s="2" customFormat="1" ht="26.4" x14ac:dyDescent="0.25">
      <c r="A1116" s="241" t="s">
        <v>5590</v>
      </c>
      <c r="B1116" s="240" t="s">
        <v>5589</v>
      </c>
      <c r="C1116" s="197"/>
      <c r="D1116" s="197"/>
      <c r="E1116" s="247">
        <f t="shared" ref="E1116:E1176" si="18">+C1116+D1116</f>
        <v>0</v>
      </c>
      <c r="F1116" s="249" t="s">
        <v>5737</v>
      </c>
      <c r="G1116" s="248" t="s">
        <v>1376</v>
      </c>
      <c r="H1116" s="241" t="s">
        <v>1377</v>
      </c>
    </row>
    <row r="1117" spans="1:8" s="2" customFormat="1" ht="26.4" x14ac:dyDescent="0.25">
      <c r="A1117" s="241" t="s">
        <v>5592</v>
      </c>
      <c r="B1117" s="240" t="s">
        <v>5591</v>
      </c>
      <c r="C1117" s="197"/>
      <c r="D1117" s="197"/>
      <c r="E1117" s="247">
        <f t="shared" si="18"/>
        <v>0</v>
      </c>
      <c r="F1117" s="249" t="s">
        <v>5738</v>
      </c>
      <c r="G1117" s="248" t="s">
        <v>1376</v>
      </c>
      <c r="H1117" s="241" t="s">
        <v>1377</v>
      </c>
    </row>
    <row r="1118" spans="1:8" s="2" customFormat="1" ht="26.4" x14ac:dyDescent="0.25">
      <c r="A1118" s="241" t="s">
        <v>5594</v>
      </c>
      <c r="B1118" s="240" t="s">
        <v>5593</v>
      </c>
      <c r="C1118" s="197"/>
      <c r="D1118" s="197"/>
      <c r="E1118" s="247">
        <f t="shared" si="18"/>
        <v>0</v>
      </c>
      <c r="F1118" s="249" t="s">
        <v>5739</v>
      </c>
      <c r="G1118" s="248" t="s">
        <v>1376</v>
      </c>
      <c r="H1118" s="241" t="s">
        <v>1377</v>
      </c>
    </row>
    <row r="1119" spans="1:8" s="2" customFormat="1" ht="26.4" x14ac:dyDescent="0.25">
      <c r="A1119" s="241" t="s">
        <v>5596</v>
      </c>
      <c r="B1119" s="240" t="s">
        <v>5595</v>
      </c>
      <c r="C1119" s="197"/>
      <c r="D1119" s="197"/>
      <c r="E1119" s="247">
        <f t="shared" si="18"/>
        <v>0</v>
      </c>
      <c r="F1119" s="249" t="s">
        <v>5740</v>
      </c>
      <c r="G1119" s="248" t="s">
        <v>1376</v>
      </c>
      <c r="H1119" s="241" t="s">
        <v>1377</v>
      </c>
    </row>
    <row r="1120" spans="1:8" s="2" customFormat="1" ht="26.4" x14ac:dyDescent="0.25">
      <c r="A1120" s="241" t="s">
        <v>5598</v>
      </c>
      <c r="B1120" s="240" t="s">
        <v>5597</v>
      </c>
      <c r="C1120" s="197"/>
      <c r="D1120" s="197"/>
      <c r="E1120" s="247">
        <f t="shared" si="18"/>
        <v>0</v>
      </c>
      <c r="F1120" s="249" t="s">
        <v>5741</v>
      </c>
      <c r="G1120" s="248" t="s">
        <v>1376</v>
      </c>
      <c r="H1120" s="241" t="s">
        <v>1377</v>
      </c>
    </row>
    <row r="1121" spans="1:8" s="2" customFormat="1" ht="26.4" x14ac:dyDescent="0.25">
      <c r="A1121" s="241" t="s">
        <v>5600</v>
      </c>
      <c r="B1121" s="240" t="s">
        <v>5599</v>
      </c>
      <c r="C1121" s="197"/>
      <c r="D1121" s="197"/>
      <c r="E1121" s="247">
        <f t="shared" si="18"/>
        <v>0</v>
      </c>
      <c r="F1121" s="249" t="s">
        <v>5742</v>
      </c>
      <c r="G1121" s="248" t="s">
        <v>1376</v>
      </c>
      <c r="H1121" s="241" t="s">
        <v>1377</v>
      </c>
    </row>
    <row r="1122" spans="1:8" s="2" customFormat="1" x14ac:dyDescent="0.25">
      <c r="A1122" s="241" t="s">
        <v>5602</v>
      </c>
      <c r="B1122" s="240" t="s">
        <v>5601</v>
      </c>
      <c r="C1122" s="197"/>
      <c r="D1122" s="197"/>
      <c r="E1122" s="247">
        <f t="shared" si="18"/>
        <v>0</v>
      </c>
      <c r="F1122" s="249" t="s">
        <v>5743</v>
      </c>
      <c r="G1122" s="248" t="s">
        <v>1376</v>
      </c>
      <c r="H1122" s="241" t="s">
        <v>1377</v>
      </c>
    </row>
    <row r="1123" spans="1:8" s="2" customFormat="1" x14ac:dyDescent="0.25">
      <c r="A1123" s="241" t="s">
        <v>5604</v>
      </c>
      <c r="B1123" s="240" t="s">
        <v>5603</v>
      </c>
      <c r="C1123" s="197"/>
      <c r="D1123" s="197"/>
      <c r="E1123" s="247">
        <f t="shared" si="18"/>
        <v>0</v>
      </c>
      <c r="F1123" s="249" t="s">
        <v>5744</v>
      </c>
      <c r="G1123" s="248" t="s">
        <v>1376</v>
      </c>
      <c r="H1123" s="241" t="s">
        <v>1377</v>
      </c>
    </row>
    <row r="1124" spans="1:8" s="2" customFormat="1" ht="26.4" x14ac:dyDescent="0.25">
      <c r="A1124" s="241" t="s">
        <v>5606</v>
      </c>
      <c r="B1124" s="240" t="s">
        <v>5605</v>
      </c>
      <c r="C1124" s="197"/>
      <c r="D1124" s="197"/>
      <c r="E1124" s="247">
        <f t="shared" si="18"/>
        <v>0</v>
      </c>
      <c r="F1124" s="249" t="s">
        <v>5745</v>
      </c>
      <c r="G1124" s="248" t="s">
        <v>1376</v>
      </c>
      <c r="H1124" s="241" t="s">
        <v>1377</v>
      </c>
    </row>
    <row r="1125" spans="1:8" s="2" customFormat="1" x14ac:dyDescent="0.25">
      <c r="A1125" s="241" t="s">
        <v>5608</v>
      </c>
      <c r="B1125" s="240" t="s">
        <v>5607</v>
      </c>
      <c r="C1125" s="197"/>
      <c r="D1125" s="197"/>
      <c r="E1125" s="247">
        <f t="shared" si="18"/>
        <v>0</v>
      </c>
      <c r="F1125" s="249" t="s">
        <v>5746</v>
      </c>
      <c r="G1125" s="248" t="s">
        <v>1376</v>
      </c>
      <c r="H1125" s="241" t="s">
        <v>1377</v>
      </c>
    </row>
    <row r="1126" spans="1:8" s="2" customFormat="1" x14ac:dyDescent="0.25">
      <c r="A1126" s="241" t="s">
        <v>5610</v>
      </c>
      <c r="B1126" s="240" t="s">
        <v>5609</v>
      </c>
      <c r="C1126" s="197"/>
      <c r="D1126" s="197"/>
      <c r="E1126" s="247">
        <f t="shared" si="18"/>
        <v>0</v>
      </c>
      <c r="F1126" s="249" t="s">
        <v>5747</v>
      </c>
      <c r="G1126" s="248" t="s">
        <v>1376</v>
      </c>
      <c r="H1126" s="241" t="s">
        <v>1377</v>
      </c>
    </row>
    <row r="1127" spans="1:8" s="2" customFormat="1" ht="26.4" x14ac:dyDescent="0.25">
      <c r="A1127" s="241" t="s">
        <v>5612</v>
      </c>
      <c r="B1127" s="240" t="s">
        <v>5611</v>
      </c>
      <c r="C1127" s="197"/>
      <c r="D1127" s="197"/>
      <c r="E1127" s="247">
        <f t="shared" si="18"/>
        <v>0</v>
      </c>
      <c r="F1127" s="249" t="s">
        <v>5748</v>
      </c>
      <c r="G1127" s="248" t="s">
        <v>1376</v>
      </c>
      <c r="H1127" s="241" t="s">
        <v>1377</v>
      </c>
    </row>
    <row r="1128" spans="1:8" s="2" customFormat="1" x14ac:dyDescent="0.25">
      <c r="A1128" s="241" t="s">
        <v>5614</v>
      </c>
      <c r="B1128" s="240" t="s">
        <v>5613</v>
      </c>
      <c r="C1128" s="197"/>
      <c r="D1128" s="197"/>
      <c r="E1128" s="247">
        <f t="shared" si="18"/>
        <v>0</v>
      </c>
      <c r="F1128" s="249" t="s">
        <v>5749</v>
      </c>
      <c r="G1128" s="248" t="s">
        <v>1376</v>
      </c>
      <c r="H1128" s="241" t="s">
        <v>1377</v>
      </c>
    </row>
    <row r="1129" spans="1:8" s="2" customFormat="1" ht="26.4" x14ac:dyDescent="0.25">
      <c r="A1129" s="241" t="s">
        <v>5616</v>
      </c>
      <c r="B1129" s="240" t="s">
        <v>5615</v>
      </c>
      <c r="C1129" s="197"/>
      <c r="D1129" s="197"/>
      <c r="E1129" s="247">
        <f t="shared" si="18"/>
        <v>0</v>
      </c>
      <c r="F1129" s="249" t="s">
        <v>5750</v>
      </c>
      <c r="G1129" s="248" t="s">
        <v>1376</v>
      </c>
      <c r="H1129" s="241" t="s">
        <v>1377</v>
      </c>
    </row>
    <row r="1130" spans="1:8" s="2" customFormat="1" x14ac:dyDescent="0.25">
      <c r="A1130" s="241" t="s">
        <v>5618</v>
      </c>
      <c r="B1130" s="240" t="s">
        <v>5617</v>
      </c>
      <c r="C1130" s="197"/>
      <c r="D1130" s="197"/>
      <c r="E1130" s="247">
        <f t="shared" si="18"/>
        <v>0</v>
      </c>
      <c r="F1130" s="249" t="s">
        <v>5751</v>
      </c>
      <c r="G1130" s="248" t="s">
        <v>1376</v>
      </c>
      <c r="H1130" s="241" t="s">
        <v>1377</v>
      </c>
    </row>
    <row r="1131" spans="1:8" s="2" customFormat="1" ht="26.4" x14ac:dyDescent="0.25">
      <c r="A1131" s="241" t="s">
        <v>5620</v>
      </c>
      <c r="B1131" s="240" t="s">
        <v>5619</v>
      </c>
      <c r="C1131" s="197"/>
      <c r="D1131" s="197"/>
      <c r="E1131" s="247">
        <f t="shared" si="18"/>
        <v>0</v>
      </c>
      <c r="F1131" s="249" t="s">
        <v>5752</v>
      </c>
      <c r="G1131" s="248" t="s">
        <v>1376</v>
      </c>
      <c r="H1131" s="241" t="s">
        <v>1377</v>
      </c>
    </row>
    <row r="1132" spans="1:8" s="2" customFormat="1" ht="26.4" x14ac:dyDescent="0.25">
      <c r="A1132" s="241" t="s">
        <v>5622</v>
      </c>
      <c r="B1132" s="240" t="s">
        <v>5621</v>
      </c>
      <c r="C1132" s="197"/>
      <c r="D1132" s="197"/>
      <c r="E1132" s="247">
        <f t="shared" si="18"/>
        <v>0</v>
      </c>
      <c r="F1132" s="249" t="s">
        <v>5753</v>
      </c>
      <c r="G1132" s="248" t="s">
        <v>1376</v>
      </c>
      <c r="H1132" s="241" t="s">
        <v>1377</v>
      </c>
    </row>
    <row r="1133" spans="1:8" s="2" customFormat="1" x14ac:dyDescent="0.25">
      <c r="A1133" s="241" t="s">
        <v>5624</v>
      </c>
      <c r="B1133" s="240" t="s">
        <v>5623</v>
      </c>
      <c r="C1133" s="197"/>
      <c r="D1133" s="197"/>
      <c r="E1133" s="247">
        <f t="shared" si="18"/>
        <v>0</v>
      </c>
      <c r="F1133" s="249" t="s">
        <v>5754</v>
      </c>
      <c r="G1133" s="248" t="s">
        <v>1376</v>
      </c>
      <c r="H1133" s="241" t="s">
        <v>1377</v>
      </c>
    </row>
    <row r="1134" spans="1:8" s="2" customFormat="1" ht="26.4" x14ac:dyDescent="0.25">
      <c r="A1134" s="241" t="s">
        <v>5626</v>
      </c>
      <c r="B1134" s="240" t="s">
        <v>5625</v>
      </c>
      <c r="C1134" s="197"/>
      <c r="D1134" s="197"/>
      <c r="E1134" s="247">
        <f t="shared" si="18"/>
        <v>0</v>
      </c>
      <c r="F1134" s="249" t="s">
        <v>5755</v>
      </c>
      <c r="G1134" s="248" t="s">
        <v>1376</v>
      </c>
      <c r="H1134" s="241" t="s">
        <v>1377</v>
      </c>
    </row>
    <row r="1135" spans="1:8" s="2" customFormat="1" ht="26.4" x14ac:dyDescent="0.25">
      <c r="A1135" s="241" t="s">
        <v>5628</v>
      </c>
      <c r="B1135" s="240" t="s">
        <v>5627</v>
      </c>
      <c r="C1135" s="197"/>
      <c r="D1135" s="197"/>
      <c r="E1135" s="247">
        <f t="shared" si="18"/>
        <v>0</v>
      </c>
      <c r="F1135" s="249" t="s">
        <v>5756</v>
      </c>
      <c r="G1135" s="248" t="s">
        <v>1376</v>
      </c>
      <c r="H1135" s="241" t="s">
        <v>1377</v>
      </c>
    </row>
    <row r="1136" spans="1:8" s="2" customFormat="1" ht="26.4" x14ac:dyDescent="0.25">
      <c r="A1136" s="241" t="s">
        <v>5630</v>
      </c>
      <c r="B1136" s="240" t="s">
        <v>5629</v>
      </c>
      <c r="C1136" s="197"/>
      <c r="D1136" s="197"/>
      <c r="E1136" s="247">
        <f t="shared" si="18"/>
        <v>0</v>
      </c>
      <c r="F1136" s="249" t="s">
        <v>5757</v>
      </c>
      <c r="G1136" s="248" t="s">
        <v>1376</v>
      </c>
      <c r="H1136" s="241" t="s">
        <v>1377</v>
      </c>
    </row>
    <row r="1137" spans="1:8" s="2" customFormat="1" ht="26.4" x14ac:dyDescent="0.25">
      <c r="A1137" s="241" t="s">
        <v>5632</v>
      </c>
      <c r="B1137" s="240" t="s">
        <v>5631</v>
      </c>
      <c r="C1137" s="197"/>
      <c r="D1137" s="197"/>
      <c r="E1137" s="247">
        <f t="shared" si="18"/>
        <v>0</v>
      </c>
      <c r="F1137" s="249" t="s">
        <v>5758</v>
      </c>
      <c r="G1137" s="248" t="s">
        <v>1376</v>
      </c>
      <c r="H1137" s="241" t="s">
        <v>1377</v>
      </c>
    </row>
    <row r="1138" spans="1:8" s="2" customFormat="1" ht="26.4" x14ac:dyDescent="0.25">
      <c r="A1138" s="241" t="s">
        <v>5634</v>
      </c>
      <c r="B1138" s="240" t="s">
        <v>5633</v>
      </c>
      <c r="C1138" s="197"/>
      <c r="D1138" s="197"/>
      <c r="E1138" s="247">
        <f t="shared" si="18"/>
        <v>0</v>
      </c>
      <c r="F1138" s="249" t="s">
        <v>5759</v>
      </c>
      <c r="G1138" s="248" t="s">
        <v>1376</v>
      </c>
      <c r="H1138" s="241" t="s">
        <v>1377</v>
      </c>
    </row>
    <row r="1139" spans="1:8" s="2" customFormat="1" ht="26.4" x14ac:dyDescent="0.25">
      <c r="A1139" s="241" t="s">
        <v>5636</v>
      </c>
      <c r="B1139" s="240" t="s">
        <v>5635</v>
      </c>
      <c r="C1139" s="197"/>
      <c r="D1139" s="197"/>
      <c r="E1139" s="247">
        <f t="shared" si="18"/>
        <v>0</v>
      </c>
      <c r="F1139" s="249" t="s">
        <v>5760</v>
      </c>
      <c r="G1139" s="248" t="s">
        <v>1376</v>
      </c>
      <c r="H1139" s="241" t="s">
        <v>1377</v>
      </c>
    </row>
    <row r="1140" spans="1:8" s="2" customFormat="1" ht="26.4" x14ac:dyDescent="0.25">
      <c r="A1140" s="241" t="s">
        <v>5638</v>
      </c>
      <c r="B1140" s="240" t="s">
        <v>5637</v>
      </c>
      <c r="C1140" s="197"/>
      <c r="D1140" s="197"/>
      <c r="E1140" s="247">
        <f t="shared" si="18"/>
        <v>0</v>
      </c>
      <c r="F1140" s="249" t="s">
        <v>5761</v>
      </c>
      <c r="G1140" s="248" t="s">
        <v>1376</v>
      </c>
      <c r="H1140" s="241" t="s">
        <v>1377</v>
      </c>
    </row>
    <row r="1141" spans="1:8" s="2" customFormat="1" x14ac:dyDescent="0.25">
      <c r="A1141" s="241" t="s">
        <v>5640</v>
      </c>
      <c r="B1141" s="240" t="s">
        <v>5639</v>
      </c>
      <c r="C1141" s="197"/>
      <c r="D1141" s="197"/>
      <c r="E1141" s="247">
        <f t="shared" si="18"/>
        <v>0</v>
      </c>
      <c r="F1141" s="249" t="s">
        <v>5762</v>
      </c>
      <c r="G1141" s="248" t="s">
        <v>1376</v>
      </c>
      <c r="H1141" s="241" t="s">
        <v>1377</v>
      </c>
    </row>
    <row r="1142" spans="1:8" s="2" customFormat="1" x14ac:dyDescent="0.25">
      <c r="A1142" s="241" t="s">
        <v>5642</v>
      </c>
      <c r="B1142" s="240" t="s">
        <v>5641</v>
      </c>
      <c r="C1142" s="197"/>
      <c r="D1142" s="197"/>
      <c r="E1142" s="247">
        <f t="shared" si="18"/>
        <v>0</v>
      </c>
      <c r="F1142" s="249" t="s">
        <v>5763</v>
      </c>
      <c r="G1142" s="248" t="s">
        <v>1376</v>
      </c>
      <c r="H1142" s="241" t="s">
        <v>1377</v>
      </c>
    </row>
    <row r="1143" spans="1:8" s="2" customFormat="1" ht="26.4" x14ac:dyDescent="0.25">
      <c r="A1143" s="241" t="s">
        <v>5644</v>
      </c>
      <c r="B1143" s="240" t="s">
        <v>5643</v>
      </c>
      <c r="C1143" s="197"/>
      <c r="D1143" s="197"/>
      <c r="E1143" s="247">
        <f t="shared" si="18"/>
        <v>0</v>
      </c>
      <c r="F1143" s="249" t="s">
        <v>5764</v>
      </c>
      <c r="G1143" s="248" t="s">
        <v>1376</v>
      </c>
      <c r="H1143" s="241" t="s">
        <v>1377</v>
      </c>
    </row>
    <row r="1144" spans="1:8" s="2" customFormat="1" x14ac:dyDescent="0.25">
      <c r="A1144" s="241" t="s">
        <v>5646</v>
      </c>
      <c r="B1144" s="240" t="s">
        <v>5645</v>
      </c>
      <c r="C1144" s="197"/>
      <c r="D1144" s="197"/>
      <c r="E1144" s="247">
        <f t="shared" si="18"/>
        <v>0</v>
      </c>
      <c r="F1144" s="249" t="s">
        <v>5765</v>
      </c>
      <c r="G1144" s="248" t="s">
        <v>1414</v>
      </c>
      <c r="H1144" s="251" t="s">
        <v>1415</v>
      </c>
    </row>
    <row r="1145" spans="1:8" s="2" customFormat="1" ht="26.4" x14ac:dyDescent="0.25">
      <c r="A1145" s="241" t="s">
        <v>5648</v>
      </c>
      <c r="B1145" s="240" t="s">
        <v>5647</v>
      </c>
      <c r="C1145" s="197"/>
      <c r="D1145" s="197"/>
      <c r="E1145" s="247">
        <f t="shared" si="18"/>
        <v>0</v>
      </c>
      <c r="F1145" s="249" t="s">
        <v>5766</v>
      </c>
      <c r="G1145" s="248" t="s">
        <v>1414</v>
      </c>
      <c r="H1145" s="251" t="s">
        <v>1415</v>
      </c>
    </row>
    <row r="1146" spans="1:8" s="2" customFormat="1" ht="26.4" x14ac:dyDescent="0.25">
      <c r="A1146" s="241" t="s">
        <v>5649</v>
      </c>
      <c r="B1146" s="240" t="s">
        <v>5781</v>
      </c>
      <c r="C1146" s="197"/>
      <c r="D1146" s="197"/>
      <c r="E1146" s="247">
        <f t="shared" si="18"/>
        <v>0</v>
      </c>
      <c r="F1146" s="249" t="s">
        <v>5767</v>
      </c>
      <c r="G1146" s="248" t="s">
        <v>1414</v>
      </c>
      <c r="H1146" s="251" t="s">
        <v>1415</v>
      </c>
    </row>
    <row r="1147" spans="1:8" s="2" customFormat="1" ht="26.4" x14ac:dyDescent="0.25">
      <c r="A1147" s="241" t="s">
        <v>5651</v>
      </c>
      <c r="B1147" s="240" t="s">
        <v>5650</v>
      </c>
      <c r="C1147" s="197"/>
      <c r="D1147" s="197"/>
      <c r="E1147" s="247">
        <f t="shared" si="18"/>
        <v>0</v>
      </c>
      <c r="F1147" s="249" t="s">
        <v>5768</v>
      </c>
      <c r="G1147" s="248" t="s">
        <v>1414</v>
      </c>
      <c r="H1147" s="251" t="s">
        <v>1415</v>
      </c>
    </row>
    <row r="1148" spans="1:8" s="2" customFormat="1" x14ac:dyDescent="0.25">
      <c r="A1148" s="241" t="s">
        <v>5653</v>
      </c>
      <c r="B1148" s="240" t="s">
        <v>5652</v>
      </c>
      <c r="C1148" s="197"/>
      <c r="D1148" s="197"/>
      <c r="E1148" s="247">
        <f t="shared" si="18"/>
        <v>0</v>
      </c>
      <c r="F1148" s="249" t="s">
        <v>5769</v>
      </c>
      <c r="G1148" s="248" t="s">
        <v>1414</v>
      </c>
      <c r="H1148" s="251" t="s">
        <v>1415</v>
      </c>
    </row>
    <row r="1149" spans="1:8" s="2" customFormat="1" ht="26.4" x14ac:dyDescent="0.25">
      <c r="A1149" s="241" t="s">
        <v>5655</v>
      </c>
      <c r="B1149" s="240" t="s">
        <v>5654</v>
      </c>
      <c r="C1149" s="197"/>
      <c r="D1149" s="197"/>
      <c r="E1149" s="247">
        <f t="shared" si="18"/>
        <v>0</v>
      </c>
      <c r="F1149" s="249" t="s">
        <v>5770</v>
      </c>
      <c r="G1149" s="248" t="s">
        <v>1414</v>
      </c>
      <c r="H1149" s="251" t="s">
        <v>1415</v>
      </c>
    </row>
    <row r="1150" spans="1:8" s="2" customFormat="1" ht="26.4" x14ac:dyDescent="0.25">
      <c r="A1150" s="241" t="s">
        <v>5657</v>
      </c>
      <c r="B1150" s="240" t="s">
        <v>5656</v>
      </c>
      <c r="C1150" s="197"/>
      <c r="D1150" s="197"/>
      <c r="E1150" s="247">
        <f t="shared" si="18"/>
        <v>0</v>
      </c>
      <c r="F1150" s="249" t="s">
        <v>5771</v>
      </c>
      <c r="G1150" s="248" t="s">
        <v>1414</v>
      </c>
      <c r="H1150" s="251" t="s">
        <v>1415</v>
      </c>
    </row>
    <row r="1151" spans="1:8" s="2" customFormat="1" x14ac:dyDescent="0.25">
      <c r="A1151" s="241" t="s">
        <v>5659</v>
      </c>
      <c r="B1151" s="240" t="s">
        <v>5658</v>
      </c>
      <c r="C1151" s="197"/>
      <c r="D1151" s="197"/>
      <c r="E1151" s="247">
        <f t="shared" si="18"/>
        <v>0</v>
      </c>
      <c r="F1151" s="249" t="s">
        <v>5772</v>
      </c>
      <c r="G1151" s="248" t="s">
        <v>1414</v>
      </c>
      <c r="H1151" s="251" t="s">
        <v>1415</v>
      </c>
    </row>
    <row r="1152" spans="1:8" s="2" customFormat="1" x14ac:dyDescent="0.25">
      <c r="A1152" s="241" t="s">
        <v>5661</v>
      </c>
      <c r="B1152" s="240" t="s">
        <v>5660</v>
      </c>
      <c r="C1152" s="197"/>
      <c r="D1152" s="197"/>
      <c r="E1152" s="247">
        <f t="shared" si="18"/>
        <v>0</v>
      </c>
      <c r="F1152" s="249" t="s">
        <v>5773</v>
      </c>
      <c r="G1152" s="248" t="s">
        <v>1414</v>
      </c>
      <c r="H1152" s="251" t="s">
        <v>1415</v>
      </c>
    </row>
    <row r="1153" spans="1:8" s="2" customFormat="1" x14ac:dyDescent="0.25">
      <c r="A1153" s="241" t="s">
        <v>5663</v>
      </c>
      <c r="B1153" s="240" t="s">
        <v>5662</v>
      </c>
      <c r="C1153" s="197"/>
      <c r="D1153" s="197"/>
      <c r="E1153" s="247">
        <f t="shared" si="18"/>
        <v>0</v>
      </c>
      <c r="F1153" s="249" t="s">
        <v>5774</v>
      </c>
      <c r="G1153" s="248" t="s">
        <v>1414</v>
      </c>
      <c r="H1153" s="251" t="s">
        <v>1415</v>
      </c>
    </row>
    <row r="1154" spans="1:8" s="2" customFormat="1" x14ac:dyDescent="0.25">
      <c r="A1154" s="241" t="s">
        <v>5665</v>
      </c>
      <c r="B1154" s="240" t="s">
        <v>5664</v>
      </c>
      <c r="C1154" s="197"/>
      <c r="D1154" s="197"/>
      <c r="E1154" s="247">
        <f t="shared" si="18"/>
        <v>0</v>
      </c>
      <c r="F1154" s="249" t="s">
        <v>5775</v>
      </c>
      <c r="G1154" s="248" t="s">
        <v>1414</v>
      </c>
      <c r="H1154" s="251" t="s">
        <v>1415</v>
      </c>
    </row>
    <row r="1155" spans="1:8" s="2" customFormat="1" x14ac:dyDescent="0.25">
      <c r="A1155" s="241" t="s">
        <v>5667</v>
      </c>
      <c r="B1155" s="240" t="s">
        <v>5666</v>
      </c>
      <c r="C1155" s="197"/>
      <c r="D1155" s="257"/>
      <c r="E1155" s="247">
        <f t="shared" si="18"/>
        <v>0</v>
      </c>
      <c r="F1155" s="249" t="s">
        <v>5776</v>
      </c>
      <c r="G1155" s="248" t="s">
        <v>1507</v>
      </c>
      <c r="H1155" s="241" t="s">
        <v>1508</v>
      </c>
    </row>
    <row r="1156" spans="1:8" s="2" customFormat="1" x14ac:dyDescent="0.25">
      <c r="A1156" s="239" t="s">
        <v>5308</v>
      </c>
      <c r="B1156" s="240" t="s">
        <v>3127</v>
      </c>
      <c r="C1156" s="197"/>
      <c r="D1156" s="257"/>
      <c r="E1156" s="247">
        <f t="shared" si="18"/>
        <v>0</v>
      </c>
      <c r="F1156" s="241" t="s">
        <v>9175</v>
      </c>
      <c r="G1156" s="248" t="s">
        <v>411</v>
      </c>
      <c r="H1156" s="241" t="s">
        <v>412</v>
      </c>
    </row>
    <row r="1157" spans="1:8" s="2" customFormat="1" x14ac:dyDescent="0.25">
      <c r="A1157" s="239" t="s">
        <v>5309</v>
      </c>
      <c r="B1157" s="240" t="s">
        <v>3128</v>
      </c>
      <c r="C1157" s="197"/>
      <c r="D1157" s="257"/>
      <c r="E1157" s="247">
        <f t="shared" si="18"/>
        <v>0</v>
      </c>
      <c r="F1157" s="241" t="s">
        <v>9188</v>
      </c>
      <c r="G1157" s="248" t="s">
        <v>411</v>
      </c>
      <c r="H1157" s="241" t="s">
        <v>412</v>
      </c>
    </row>
    <row r="1158" spans="1:8" s="2" customFormat="1" x14ac:dyDescent="0.25">
      <c r="A1158" s="239" t="s">
        <v>5310</v>
      </c>
      <c r="B1158" s="240" t="s">
        <v>3129</v>
      </c>
      <c r="C1158" s="197"/>
      <c r="D1158" s="257"/>
      <c r="E1158" s="247">
        <f t="shared" si="18"/>
        <v>0</v>
      </c>
      <c r="F1158" s="252" t="s">
        <v>9193</v>
      </c>
      <c r="G1158" s="248" t="s">
        <v>411</v>
      </c>
      <c r="H1158" s="241" t="s">
        <v>412</v>
      </c>
    </row>
    <row r="1159" spans="1:8" s="2" customFormat="1" x14ac:dyDescent="0.25">
      <c r="A1159" s="239" t="s">
        <v>5311</v>
      </c>
      <c r="B1159" s="240" t="s">
        <v>3130</v>
      </c>
      <c r="C1159" s="197"/>
      <c r="D1159" s="257"/>
      <c r="E1159" s="247">
        <f t="shared" si="18"/>
        <v>0</v>
      </c>
      <c r="F1159" s="439" t="s">
        <v>9371</v>
      </c>
      <c r="G1159" s="248" t="s">
        <v>1371</v>
      </c>
      <c r="H1159" s="241" t="s">
        <v>180</v>
      </c>
    </row>
    <row r="1160" spans="1:8" s="2" customFormat="1" ht="26.4" x14ac:dyDescent="0.25">
      <c r="A1160" s="239" t="s">
        <v>5312</v>
      </c>
      <c r="B1160" s="240" t="s">
        <v>3131</v>
      </c>
      <c r="C1160" s="197"/>
      <c r="D1160" s="257"/>
      <c r="E1160" s="247">
        <f t="shared" si="18"/>
        <v>0</v>
      </c>
      <c r="F1160" s="252" t="s">
        <v>9178</v>
      </c>
      <c r="G1160" s="248" t="s">
        <v>411</v>
      </c>
      <c r="H1160" s="241" t="s">
        <v>412</v>
      </c>
    </row>
    <row r="1161" spans="1:8" s="2" customFormat="1" ht="26.4" x14ac:dyDescent="0.25">
      <c r="A1161" s="239" t="s">
        <v>5313</v>
      </c>
      <c r="B1161" s="240" t="s">
        <v>3132</v>
      </c>
      <c r="C1161" s="197"/>
      <c r="D1161" s="257"/>
      <c r="E1161" s="247">
        <f t="shared" si="18"/>
        <v>0</v>
      </c>
      <c r="F1161" s="437" t="s">
        <v>9226</v>
      </c>
      <c r="G1161" s="248" t="s">
        <v>1515</v>
      </c>
      <c r="H1161" s="241" t="s">
        <v>1516</v>
      </c>
    </row>
    <row r="1162" spans="1:8" s="2" customFormat="1" x14ac:dyDescent="0.25">
      <c r="A1162" s="239" t="s">
        <v>5314</v>
      </c>
      <c r="B1162" s="240" t="s">
        <v>3133</v>
      </c>
      <c r="C1162" s="197"/>
      <c r="D1162" s="257"/>
      <c r="E1162" s="247">
        <f t="shared" si="18"/>
        <v>0</v>
      </c>
      <c r="F1162" s="253" t="s">
        <v>9365</v>
      </c>
      <c r="G1162" s="248" t="s">
        <v>1371</v>
      </c>
      <c r="H1162" s="241" t="s">
        <v>180</v>
      </c>
    </row>
    <row r="1163" spans="1:8" s="2" customFormat="1" x14ac:dyDescent="0.25">
      <c r="A1163" s="239" t="s">
        <v>5315</v>
      </c>
      <c r="B1163" s="240" t="s">
        <v>3134</v>
      </c>
      <c r="C1163" s="197"/>
      <c r="D1163" s="257"/>
      <c r="E1163" s="247">
        <f t="shared" si="18"/>
        <v>0</v>
      </c>
      <c r="F1163" s="253" t="s">
        <v>9181</v>
      </c>
      <c r="G1163" s="248" t="s">
        <v>411</v>
      </c>
      <c r="H1163" s="241" t="s">
        <v>412</v>
      </c>
    </row>
    <row r="1164" spans="1:8" s="2" customFormat="1" ht="26.4" x14ac:dyDescent="0.25">
      <c r="A1164" s="239" t="s">
        <v>5316</v>
      </c>
      <c r="B1164" s="240" t="s">
        <v>3135</v>
      </c>
      <c r="C1164" s="197"/>
      <c r="D1164" s="257"/>
      <c r="E1164" s="247">
        <f t="shared" si="18"/>
        <v>0</v>
      </c>
      <c r="F1164" s="253" t="s">
        <v>9231</v>
      </c>
      <c r="G1164" s="438" t="s">
        <v>1515</v>
      </c>
      <c r="H1164" s="241" t="s">
        <v>1516</v>
      </c>
    </row>
    <row r="1165" spans="1:8" s="2" customFormat="1" ht="26.4" x14ac:dyDescent="0.25">
      <c r="A1165" s="239" t="s">
        <v>5317</v>
      </c>
      <c r="B1165" s="240" t="s">
        <v>3136</v>
      </c>
      <c r="C1165" s="197"/>
      <c r="D1165" s="257"/>
      <c r="E1165" s="247">
        <f t="shared" si="18"/>
        <v>0</v>
      </c>
      <c r="F1165" s="253" t="s">
        <v>9365</v>
      </c>
      <c r="G1165" s="248" t="s">
        <v>1371</v>
      </c>
      <c r="H1165" s="241" t="s">
        <v>180</v>
      </c>
    </row>
    <row r="1166" spans="1:8" s="2" customFormat="1" x14ac:dyDescent="0.25">
      <c r="A1166" s="241" t="s">
        <v>5669</v>
      </c>
      <c r="B1166" s="240" t="s">
        <v>5668</v>
      </c>
      <c r="C1166" s="197"/>
      <c r="D1166" s="257"/>
      <c r="E1166" s="247">
        <f t="shared" si="18"/>
        <v>0</v>
      </c>
      <c r="F1166" s="249" t="s">
        <v>1522</v>
      </c>
      <c r="G1166" s="248" t="s">
        <v>1371</v>
      </c>
      <c r="H1166" s="241" t="s">
        <v>1372</v>
      </c>
    </row>
    <row r="1167" spans="1:8" s="2" customFormat="1" x14ac:dyDescent="0.25">
      <c r="A1167" s="241" t="s">
        <v>5671</v>
      </c>
      <c r="B1167" s="240" t="s">
        <v>5670</v>
      </c>
      <c r="C1167" s="197"/>
      <c r="D1167" s="257"/>
      <c r="E1167" s="247">
        <f t="shared" si="18"/>
        <v>0</v>
      </c>
      <c r="F1167" s="249" t="s">
        <v>1529</v>
      </c>
      <c r="G1167" s="248" t="s">
        <v>1530</v>
      </c>
      <c r="H1167" s="241" t="s">
        <v>1531</v>
      </c>
    </row>
    <row r="1168" spans="1:8" s="2" customFormat="1" x14ac:dyDescent="0.25">
      <c r="A1168" s="241" t="s">
        <v>5673</v>
      </c>
      <c r="B1168" s="240" t="s">
        <v>5672</v>
      </c>
      <c r="C1168" s="197"/>
      <c r="D1168" s="257"/>
      <c r="E1168" s="247">
        <f t="shared" si="18"/>
        <v>0</v>
      </c>
      <c r="F1168" s="249" t="s">
        <v>1529</v>
      </c>
      <c r="G1168" s="248" t="s">
        <v>1530</v>
      </c>
      <c r="H1168" s="241" t="s">
        <v>1531</v>
      </c>
    </row>
    <row r="1169" spans="1:8" s="2" customFormat="1" x14ac:dyDescent="0.25">
      <c r="A1169" s="239" t="s">
        <v>5318</v>
      </c>
      <c r="B1169" s="240" t="s">
        <v>3137</v>
      </c>
      <c r="C1169" s="197"/>
      <c r="D1169" s="257"/>
      <c r="E1169" s="247">
        <f t="shared" si="18"/>
        <v>0</v>
      </c>
      <c r="F1169" s="241" t="s">
        <v>3138</v>
      </c>
      <c r="G1169" s="248" t="s">
        <v>1853</v>
      </c>
      <c r="H1169" s="241" t="s">
        <v>1099</v>
      </c>
    </row>
    <row r="1170" spans="1:8" s="2" customFormat="1" x14ac:dyDescent="0.25">
      <c r="A1170" s="239" t="s">
        <v>5319</v>
      </c>
      <c r="B1170" s="240" t="s">
        <v>3139</v>
      </c>
      <c r="C1170" s="197"/>
      <c r="D1170" s="257"/>
      <c r="E1170" s="247">
        <f t="shared" si="18"/>
        <v>0</v>
      </c>
      <c r="F1170" s="241" t="s">
        <v>3140</v>
      </c>
      <c r="G1170" s="248" t="s">
        <v>1853</v>
      </c>
      <c r="H1170" s="241" t="s">
        <v>1099</v>
      </c>
    </row>
    <row r="1171" spans="1:8" s="2" customFormat="1" x14ac:dyDescent="0.25">
      <c r="A1171" s="239" t="s">
        <v>5320</v>
      </c>
      <c r="B1171" s="240" t="s">
        <v>3141</v>
      </c>
      <c r="C1171" s="197"/>
      <c r="D1171" s="257"/>
      <c r="E1171" s="247">
        <f t="shared" si="18"/>
        <v>0</v>
      </c>
      <c r="F1171" s="241" t="s">
        <v>3142</v>
      </c>
      <c r="G1171" s="248" t="s">
        <v>1853</v>
      </c>
      <c r="H1171" s="241" t="s">
        <v>1099</v>
      </c>
    </row>
    <row r="1172" spans="1:8" s="2" customFormat="1" x14ac:dyDescent="0.25">
      <c r="A1172" s="239" t="s">
        <v>5321</v>
      </c>
      <c r="B1172" s="240" t="s">
        <v>3143</v>
      </c>
      <c r="C1172" s="197"/>
      <c r="D1172" s="257"/>
      <c r="E1172" s="247">
        <f t="shared" si="18"/>
        <v>0</v>
      </c>
      <c r="F1172" s="241" t="s">
        <v>3144</v>
      </c>
      <c r="G1172" s="248" t="s">
        <v>1853</v>
      </c>
      <c r="H1172" s="241" t="s">
        <v>1099</v>
      </c>
    </row>
    <row r="1173" spans="1:8" s="2" customFormat="1" x14ac:dyDescent="0.25">
      <c r="A1173" s="239" t="s">
        <v>5322</v>
      </c>
      <c r="B1173" s="240" t="s">
        <v>3145</v>
      </c>
      <c r="C1173" s="197"/>
      <c r="D1173" s="257"/>
      <c r="E1173" s="247">
        <f t="shared" si="18"/>
        <v>0</v>
      </c>
      <c r="F1173" s="241" t="s">
        <v>3146</v>
      </c>
      <c r="G1173" s="248" t="s">
        <v>1853</v>
      </c>
      <c r="H1173" s="241" t="s">
        <v>1099</v>
      </c>
    </row>
    <row r="1174" spans="1:8" s="2" customFormat="1" x14ac:dyDescent="0.25">
      <c r="A1174" s="239" t="s">
        <v>5323</v>
      </c>
      <c r="B1174" s="240" t="s">
        <v>3147</v>
      </c>
      <c r="C1174" s="197"/>
      <c r="D1174" s="257"/>
      <c r="E1174" s="247">
        <f t="shared" si="18"/>
        <v>0</v>
      </c>
      <c r="F1174" s="241" t="s">
        <v>3148</v>
      </c>
      <c r="G1174" s="248" t="s">
        <v>1853</v>
      </c>
      <c r="H1174" s="241" t="s">
        <v>1099</v>
      </c>
    </row>
    <row r="1175" spans="1:8" s="2" customFormat="1" x14ac:dyDescent="0.25">
      <c r="A1175" s="239" t="s">
        <v>5324</v>
      </c>
      <c r="B1175" s="240" t="s">
        <v>3149</v>
      </c>
      <c r="C1175" s="197"/>
      <c r="D1175" s="257"/>
      <c r="E1175" s="247">
        <f t="shared" si="18"/>
        <v>0</v>
      </c>
      <c r="F1175" s="241" t="s">
        <v>3150</v>
      </c>
      <c r="G1175" s="248" t="s">
        <v>1853</v>
      </c>
      <c r="H1175" s="241" t="s">
        <v>1099</v>
      </c>
    </row>
    <row r="1176" spans="1:8" s="2" customFormat="1" x14ac:dyDescent="0.25">
      <c r="A1176" s="239" t="s">
        <v>5325</v>
      </c>
      <c r="B1176" s="240" t="s">
        <v>3151</v>
      </c>
      <c r="C1176" s="197"/>
      <c r="D1176" s="257"/>
      <c r="E1176" s="247">
        <f t="shared" si="18"/>
        <v>0</v>
      </c>
      <c r="F1176" s="241" t="s">
        <v>3152</v>
      </c>
      <c r="G1176" s="248" t="s">
        <v>1853</v>
      </c>
      <c r="H1176" s="241" t="s">
        <v>1099</v>
      </c>
    </row>
    <row r="1177" spans="1:8" s="2" customFormat="1" x14ac:dyDescent="0.25">
      <c r="A1177" s="239" t="s">
        <v>5326</v>
      </c>
      <c r="B1177" s="240" t="s">
        <v>3153</v>
      </c>
      <c r="C1177" s="197"/>
      <c r="D1177" s="257"/>
      <c r="E1177" s="247">
        <f t="shared" ref="E1177:E1178" si="19">+C1177+D1177</f>
        <v>0</v>
      </c>
      <c r="F1177" s="241" t="s">
        <v>3154</v>
      </c>
      <c r="G1177" s="248" t="s">
        <v>1853</v>
      </c>
      <c r="H1177" s="241" t="s">
        <v>1099</v>
      </c>
    </row>
    <row r="1178" spans="1:8" s="2" customFormat="1" x14ac:dyDescent="0.25">
      <c r="A1178" s="239" t="s">
        <v>5327</v>
      </c>
      <c r="B1178" s="240" t="s">
        <v>3155</v>
      </c>
      <c r="C1178" s="197"/>
      <c r="D1178" s="257"/>
      <c r="E1178" s="247">
        <f t="shared" si="19"/>
        <v>0</v>
      </c>
      <c r="F1178" s="241" t="s">
        <v>3156</v>
      </c>
      <c r="G1178" s="248" t="s">
        <v>1853</v>
      </c>
      <c r="H1178" s="241" t="s">
        <v>1099</v>
      </c>
    </row>
    <row r="1179" spans="1:8" s="2" customFormat="1" ht="26.4" x14ac:dyDescent="0.25">
      <c r="A1179" s="239" t="s">
        <v>5328</v>
      </c>
      <c r="B1179" s="240" t="s">
        <v>3157</v>
      </c>
      <c r="C1179" s="197"/>
      <c r="D1179" s="257"/>
      <c r="E1179" s="247">
        <f>+C1179+D1179</f>
        <v>0</v>
      </c>
      <c r="F1179" s="241" t="s">
        <v>3158</v>
      </c>
      <c r="G1179" s="248" t="s">
        <v>1853</v>
      </c>
      <c r="H1179" s="241" t="s">
        <v>1099</v>
      </c>
    </row>
    <row r="1180" spans="1:8" s="2" customFormat="1" ht="26.4" x14ac:dyDescent="0.25">
      <c r="A1180" s="239" t="s">
        <v>5329</v>
      </c>
      <c r="B1180" s="240" t="s">
        <v>3159</v>
      </c>
      <c r="C1180" s="197"/>
      <c r="D1180" s="257"/>
      <c r="E1180" s="247">
        <f t="shared" ref="E1180:E1215" si="20">+C1180+D1180</f>
        <v>0</v>
      </c>
      <c r="F1180" s="241" t="s">
        <v>3160</v>
      </c>
      <c r="G1180" s="248" t="s">
        <v>1853</v>
      </c>
      <c r="H1180" s="241" t="s">
        <v>1099</v>
      </c>
    </row>
    <row r="1181" spans="1:8" s="2" customFormat="1" x14ac:dyDescent="0.25">
      <c r="A1181" s="239" t="s">
        <v>5330</v>
      </c>
      <c r="B1181" s="240" t="s">
        <v>3161</v>
      </c>
      <c r="C1181" s="197"/>
      <c r="D1181" s="257"/>
      <c r="E1181" s="247">
        <f t="shared" si="20"/>
        <v>0</v>
      </c>
      <c r="F1181" s="241" t="s">
        <v>3162</v>
      </c>
      <c r="G1181" s="248" t="s">
        <v>1853</v>
      </c>
      <c r="H1181" s="241" t="s">
        <v>1099</v>
      </c>
    </row>
    <row r="1182" spans="1:8" s="2" customFormat="1" x14ac:dyDescent="0.25">
      <c r="A1182" s="239" t="s">
        <v>5331</v>
      </c>
      <c r="B1182" s="240" t="s">
        <v>3163</v>
      </c>
      <c r="C1182" s="197"/>
      <c r="D1182" s="257"/>
      <c r="E1182" s="247">
        <f t="shared" si="20"/>
        <v>0</v>
      </c>
      <c r="F1182" s="241" t="s">
        <v>3164</v>
      </c>
      <c r="G1182" s="248" t="s">
        <v>1853</v>
      </c>
      <c r="H1182" s="241" t="s">
        <v>1099</v>
      </c>
    </row>
    <row r="1183" spans="1:8" s="2" customFormat="1" x14ac:dyDescent="0.25">
      <c r="A1183" s="239" t="s">
        <v>5332</v>
      </c>
      <c r="B1183" s="240" t="s">
        <v>3165</v>
      </c>
      <c r="C1183" s="197"/>
      <c r="D1183" s="257"/>
      <c r="E1183" s="247">
        <f t="shared" si="20"/>
        <v>0</v>
      </c>
      <c r="F1183" s="241" t="s">
        <v>3166</v>
      </c>
      <c r="G1183" s="248" t="s">
        <v>1853</v>
      </c>
      <c r="H1183" s="241" t="s">
        <v>1099</v>
      </c>
    </row>
    <row r="1184" spans="1:8" s="2" customFormat="1" x14ac:dyDescent="0.25">
      <c r="A1184" s="239" t="s">
        <v>5333</v>
      </c>
      <c r="B1184" s="240" t="s">
        <v>3167</v>
      </c>
      <c r="C1184" s="197"/>
      <c r="D1184" s="257"/>
      <c r="E1184" s="247">
        <f t="shared" si="20"/>
        <v>0</v>
      </c>
      <c r="F1184" s="241" t="s">
        <v>3168</v>
      </c>
      <c r="G1184" s="248" t="s">
        <v>1853</v>
      </c>
      <c r="H1184" s="241" t="s">
        <v>1099</v>
      </c>
    </row>
    <row r="1185" spans="1:8" s="2" customFormat="1" x14ac:dyDescent="0.25">
      <c r="A1185" s="239" t="s">
        <v>5334</v>
      </c>
      <c r="B1185" s="240" t="s">
        <v>3169</v>
      </c>
      <c r="C1185" s="197"/>
      <c r="D1185" s="257"/>
      <c r="E1185" s="247">
        <f t="shared" si="20"/>
        <v>0</v>
      </c>
      <c r="F1185" s="241" t="s">
        <v>3170</v>
      </c>
      <c r="G1185" s="248" t="s">
        <v>1853</v>
      </c>
      <c r="H1185" s="241" t="s">
        <v>1099</v>
      </c>
    </row>
    <row r="1186" spans="1:8" s="2" customFormat="1" x14ac:dyDescent="0.25">
      <c r="A1186" s="239" t="s">
        <v>5335</v>
      </c>
      <c r="B1186" s="240" t="s">
        <v>3171</v>
      </c>
      <c r="C1186" s="197"/>
      <c r="D1186" s="257"/>
      <c r="E1186" s="247">
        <f t="shared" si="20"/>
        <v>0</v>
      </c>
      <c r="F1186" s="241" t="s">
        <v>3172</v>
      </c>
      <c r="G1186" s="248" t="s">
        <v>1853</v>
      </c>
      <c r="H1186" s="241" t="s">
        <v>1099</v>
      </c>
    </row>
    <row r="1187" spans="1:8" s="2" customFormat="1" x14ac:dyDescent="0.25">
      <c r="A1187" s="239" t="s">
        <v>5336</v>
      </c>
      <c r="B1187" s="240" t="s">
        <v>3173</v>
      </c>
      <c r="C1187" s="197"/>
      <c r="D1187" s="257"/>
      <c r="E1187" s="247">
        <f t="shared" si="20"/>
        <v>0</v>
      </c>
      <c r="F1187" s="241" t="s">
        <v>3174</v>
      </c>
      <c r="G1187" s="248" t="s">
        <v>1853</v>
      </c>
      <c r="H1187" s="241" t="s">
        <v>1099</v>
      </c>
    </row>
    <row r="1188" spans="1:8" s="2" customFormat="1" x14ac:dyDescent="0.25">
      <c r="A1188" s="239" t="s">
        <v>5337</v>
      </c>
      <c r="B1188" s="240" t="s">
        <v>3175</v>
      </c>
      <c r="C1188" s="197"/>
      <c r="D1188" s="257"/>
      <c r="E1188" s="247">
        <f t="shared" si="20"/>
        <v>0</v>
      </c>
      <c r="F1188" s="241" t="s">
        <v>3176</v>
      </c>
      <c r="G1188" s="248" t="s">
        <v>1853</v>
      </c>
      <c r="H1188" s="241" t="s">
        <v>1099</v>
      </c>
    </row>
    <row r="1189" spans="1:8" s="2" customFormat="1" x14ac:dyDescent="0.25">
      <c r="A1189" s="239" t="s">
        <v>5338</v>
      </c>
      <c r="B1189" s="240" t="s">
        <v>3177</v>
      </c>
      <c r="C1189" s="197"/>
      <c r="D1189" s="257"/>
      <c r="E1189" s="247">
        <f t="shared" si="20"/>
        <v>0</v>
      </c>
      <c r="F1189" s="241" t="s">
        <v>3178</v>
      </c>
      <c r="G1189" s="248" t="s">
        <v>1853</v>
      </c>
      <c r="H1189" s="241" t="s">
        <v>1099</v>
      </c>
    </row>
    <row r="1190" spans="1:8" s="2" customFormat="1" ht="26.4" x14ac:dyDescent="0.25">
      <c r="A1190" s="239" t="s">
        <v>5339</v>
      </c>
      <c r="B1190" s="240" t="s">
        <v>3179</v>
      </c>
      <c r="C1190" s="197"/>
      <c r="D1190" s="257"/>
      <c r="E1190" s="247">
        <f t="shared" si="20"/>
        <v>0</v>
      </c>
      <c r="F1190" s="241" t="s">
        <v>3180</v>
      </c>
      <c r="G1190" s="248" t="s">
        <v>1853</v>
      </c>
      <c r="H1190" s="241" t="s">
        <v>1099</v>
      </c>
    </row>
    <row r="1191" spans="1:8" s="2" customFormat="1" x14ac:dyDescent="0.25">
      <c r="A1191" s="239" t="s">
        <v>5340</v>
      </c>
      <c r="B1191" s="240" t="s">
        <v>3181</v>
      </c>
      <c r="C1191" s="197"/>
      <c r="D1191" s="257"/>
      <c r="E1191" s="247">
        <f t="shared" si="20"/>
        <v>0</v>
      </c>
      <c r="F1191" s="241" t="s">
        <v>3182</v>
      </c>
      <c r="G1191" s="248" t="s">
        <v>1853</v>
      </c>
      <c r="H1191" s="241" t="s">
        <v>1099</v>
      </c>
    </row>
    <row r="1192" spans="1:8" s="2" customFormat="1" x14ac:dyDescent="0.25">
      <c r="A1192" s="239" t="s">
        <v>5341</v>
      </c>
      <c r="B1192" s="240" t="s">
        <v>3183</v>
      </c>
      <c r="C1192" s="197"/>
      <c r="D1192" s="257"/>
      <c r="E1192" s="247">
        <f t="shared" si="20"/>
        <v>0</v>
      </c>
      <c r="F1192" s="241" t="s">
        <v>3184</v>
      </c>
      <c r="G1192" s="248" t="s">
        <v>1853</v>
      </c>
      <c r="H1192" s="241" t="s">
        <v>1099</v>
      </c>
    </row>
    <row r="1193" spans="1:8" s="2" customFormat="1" ht="26.4" x14ac:dyDescent="0.25">
      <c r="A1193" s="239" t="s">
        <v>5342</v>
      </c>
      <c r="B1193" s="240" t="s">
        <v>3185</v>
      </c>
      <c r="C1193" s="197"/>
      <c r="D1193" s="257"/>
      <c r="E1193" s="247">
        <f t="shared" si="20"/>
        <v>0</v>
      </c>
      <c r="F1193" s="241" t="s">
        <v>3186</v>
      </c>
      <c r="G1193" s="248" t="s">
        <v>1853</v>
      </c>
      <c r="H1193" s="241" t="s">
        <v>1099</v>
      </c>
    </row>
    <row r="1194" spans="1:8" s="2" customFormat="1" x14ac:dyDescent="0.25">
      <c r="A1194" s="239" t="s">
        <v>5343</v>
      </c>
      <c r="B1194" s="240" t="s">
        <v>3187</v>
      </c>
      <c r="C1194" s="197"/>
      <c r="D1194" s="257"/>
      <c r="E1194" s="247">
        <f t="shared" si="20"/>
        <v>0</v>
      </c>
      <c r="F1194" s="241" t="s">
        <v>3188</v>
      </c>
      <c r="G1194" s="248" t="s">
        <v>1853</v>
      </c>
      <c r="H1194" s="241" t="s">
        <v>1099</v>
      </c>
    </row>
    <row r="1195" spans="1:8" s="2" customFormat="1" ht="26.4" x14ac:dyDescent="0.25">
      <c r="A1195" s="239" t="s">
        <v>5344</v>
      </c>
      <c r="B1195" s="240" t="s">
        <v>3189</v>
      </c>
      <c r="C1195" s="197"/>
      <c r="D1195" s="257"/>
      <c r="E1195" s="247">
        <f t="shared" si="20"/>
        <v>0</v>
      </c>
      <c r="F1195" s="241" t="s">
        <v>3190</v>
      </c>
      <c r="G1195" s="248" t="s">
        <v>1853</v>
      </c>
      <c r="H1195" s="241" t="s">
        <v>1099</v>
      </c>
    </row>
    <row r="1196" spans="1:8" s="2" customFormat="1" ht="26.4" x14ac:dyDescent="0.25">
      <c r="A1196" s="239" t="s">
        <v>5345</v>
      </c>
      <c r="B1196" s="240" t="s">
        <v>3191</v>
      </c>
      <c r="C1196" s="197"/>
      <c r="D1196" s="257"/>
      <c r="E1196" s="247">
        <f t="shared" si="20"/>
        <v>0</v>
      </c>
      <c r="F1196" s="241" t="s">
        <v>3192</v>
      </c>
      <c r="G1196" s="248" t="s">
        <v>1853</v>
      </c>
      <c r="H1196" s="241" t="s">
        <v>1099</v>
      </c>
    </row>
    <row r="1197" spans="1:8" s="2" customFormat="1" x14ac:dyDescent="0.25">
      <c r="A1197" s="239" t="s">
        <v>5346</v>
      </c>
      <c r="B1197" s="240" t="s">
        <v>3193</v>
      </c>
      <c r="C1197" s="197"/>
      <c r="D1197" s="257"/>
      <c r="E1197" s="247">
        <f t="shared" si="20"/>
        <v>0</v>
      </c>
      <c r="F1197" s="241" t="s">
        <v>3194</v>
      </c>
      <c r="G1197" s="248" t="s">
        <v>1853</v>
      </c>
      <c r="H1197" s="241" t="s">
        <v>1099</v>
      </c>
    </row>
    <row r="1198" spans="1:8" s="2" customFormat="1" x14ac:dyDescent="0.25">
      <c r="A1198" s="239" t="s">
        <v>5347</v>
      </c>
      <c r="B1198" s="240" t="s">
        <v>3195</v>
      </c>
      <c r="C1198" s="197"/>
      <c r="D1198" s="257"/>
      <c r="E1198" s="247">
        <f t="shared" si="20"/>
        <v>0</v>
      </c>
      <c r="F1198" s="241" t="s">
        <v>3196</v>
      </c>
      <c r="G1198" s="248" t="s">
        <v>1853</v>
      </c>
      <c r="H1198" s="241" t="s">
        <v>1099</v>
      </c>
    </row>
    <row r="1199" spans="1:8" s="2" customFormat="1" x14ac:dyDescent="0.25">
      <c r="A1199" s="239" t="s">
        <v>5348</v>
      </c>
      <c r="B1199" s="240" t="s">
        <v>3197</v>
      </c>
      <c r="C1199" s="197"/>
      <c r="D1199" s="257"/>
      <c r="E1199" s="247">
        <f t="shared" si="20"/>
        <v>0</v>
      </c>
      <c r="F1199" s="241" t="s">
        <v>3198</v>
      </c>
      <c r="G1199" s="248" t="s">
        <v>1853</v>
      </c>
      <c r="H1199" s="241" t="s">
        <v>1099</v>
      </c>
    </row>
    <row r="1200" spans="1:8" s="2" customFormat="1" ht="26.4" x14ac:dyDescent="0.25">
      <c r="A1200" s="239" t="s">
        <v>5349</v>
      </c>
      <c r="B1200" s="240" t="s">
        <v>3199</v>
      </c>
      <c r="C1200" s="197"/>
      <c r="D1200" s="257"/>
      <c r="E1200" s="247">
        <f t="shared" si="20"/>
        <v>0</v>
      </c>
      <c r="F1200" s="241" t="s">
        <v>3200</v>
      </c>
      <c r="G1200" s="248" t="s">
        <v>1853</v>
      </c>
      <c r="H1200" s="241" t="s">
        <v>1099</v>
      </c>
    </row>
    <row r="1201" spans="1:8" s="2" customFormat="1" x14ac:dyDescent="0.25">
      <c r="A1201" s="239" t="s">
        <v>5350</v>
      </c>
      <c r="B1201" s="240" t="s">
        <v>3201</v>
      </c>
      <c r="C1201" s="197"/>
      <c r="D1201" s="257"/>
      <c r="E1201" s="247">
        <f t="shared" si="20"/>
        <v>0</v>
      </c>
      <c r="F1201" s="241" t="s">
        <v>3202</v>
      </c>
      <c r="G1201" s="248" t="s">
        <v>1853</v>
      </c>
      <c r="H1201" s="241" t="s">
        <v>1099</v>
      </c>
    </row>
    <row r="1202" spans="1:8" s="2" customFormat="1" x14ac:dyDescent="0.25">
      <c r="A1202" s="239" t="s">
        <v>5351</v>
      </c>
      <c r="B1202" s="240" t="s">
        <v>3203</v>
      </c>
      <c r="C1202" s="197"/>
      <c r="D1202" s="257"/>
      <c r="E1202" s="247">
        <f t="shared" si="20"/>
        <v>0</v>
      </c>
      <c r="F1202" s="241" t="s">
        <v>3204</v>
      </c>
      <c r="G1202" s="248" t="s">
        <v>1853</v>
      </c>
      <c r="H1202" s="241" t="s">
        <v>1099</v>
      </c>
    </row>
    <row r="1203" spans="1:8" s="2" customFormat="1" x14ac:dyDescent="0.25">
      <c r="A1203" s="239" t="s">
        <v>5352</v>
      </c>
      <c r="B1203" s="240" t="s">
        <v>3205</v>
      </c>
      <c r="C1203" s="197"/>
      <c r="D1203" s="257"/>
      <c r="E1203" s="247">
        <f t="shared" si="20"/>
        <v>0</v>
      </c>
      <c r="F1203" s="241" t="s">
        <v>3206</v>
      </c>
      <c r="G1203" s="248" t="s">
        <v>1853</v>
      </c>
      <c r="H1203" s="241" t="s">
        <v>1099</v>
      </c>
    </row>
    <row r="1204" spans="1:8" s="2" customFormat="1" x14ac:dyDescent="0.25">
      <c r="A1204" s="239" t="s">
        <v>5353</v>
      </c>
      <c r="B1204" s="240" t="s">
        <v>3207</v>
      </c>
      <c r="C1204" s="197"/>
      <c r="D1204" s="257"/>
      <c r="E1204" s="247">
        <f t="shared" si="20"/>
        <v>0</v>
      </c>
      <c r="F1204" s="241" t="s">
        <v>3208</v>
      </c>
      <c r="G1204" s="248" t="s">
        <v>1853</v>
      </c>
      <c r="H1204" s="241" t="s">
        <v>1099</v>
      </c>
    </row>
    <row r="1205" spans="1:8" s="2" customFormat="1" x14ac:dyDescent="0.25">
      <c r="A1205" s="239" t="s">
        <v>5354</v>
      </c>
      <c r="B1205" s="240" t="s">
        <v>3209</v>
      </c>
      <c r="C1205" s="197"/>
      <c r="D1205" s="257"/>
      <c r="E1205" s="247">
        <f t="shared" si="20"/>
        <v>0</v>
      </c>
      <c r="F1205" s="241" t="s">
        <v>3210</v>
      </c>
      <c r="G1205" s="248" t="s">
        <v>1980</v>
      </c>
      <c r="H1205" s="241" t="s">
        <v>1138</v>
      </c>
    </row>
    <row r="1206" spans="1:8" s="2" customFormat="1" x14ac:dyDescent="0.25">
      <c r="A1206" s="239" t="s">
        <v>4273</v>
      </c>
      <c r="B1206" s="240" t="s">
        <v>3211</v>
      </c>
      <c r="C1206" s="197"/>
      <c r="D1206" s="257"/>
      <c r="E1206" s="247">
        <f t="shared" si="20"/>
        <v>0</v>
      </c>
      <c r="F1206" s="241" t="s">
        <v>3212</v>
      </c>
      <c r="G1206" s="248" t="s">
        <v>2003</v>
      </c>
      <c r="H1206" s="241" t="s">
        <v>1056</v>
      </c>
    </row>
    <row r="1207" spans="1:8" s="2" customFormat="1" x14ac:dyDescent="0.25">
      <c r="A1207" s="239" t="s">
        <v>4274</v>
      </c>
      <c r="B1207" s="240" t="s">
        <v>3213</v>
      </c>
      <c r="C1207" s="197"/>
      <c r="D1207" s="257"/>
      <c r="E1207" s="247">
        <f t="shared" si="20"/>
        <v>0</v>
      </c>
      <c r="F1207" s="241" t="s">
        <v>3214</v>
      </c>
      <c r="G1207" s="248" t="s">
        <v>2006</v>
      </c>
      <c r="H1207" s="241" t="s">
        <v>1059</v>
      </c>
    </row>
    <row r="1208" spans="1:8" s="2" customFormat="1" x14ac:dyDescent="0.25">
      <c r="A1208" s="239" t="s">
        <v>5355</v>
      </c>
      <c r="B1208" s="240" t="s">
        <v>3215</v>
      </c>
      <c r="C1208" s="197"/>
      <c r="D1208" s="257"/>
      <c r="E1208" s="247">
        <f t="shared" si="20"/>
        <v>0</v>
      </c>
      <c r="F1208" s="241" t="s">
        <v>3216</v>
      </c>
      <c r="G1208" s="248" t="s">
        <v>1980</v>
      </c>
      <c r="H1208" s="241" t="s">
        <v>1138</v>
      </c>
    </row>
    <row r="1209" spans="1:8" s="2" customFormat="1" x14ac:dyDescent="0.25">
      <c r="A1209" s="239" t="s">
        <v>5356</v>
      </c>
      <c r="B1209" s="240" t="s">
        <v>3217</v>
      </c>
      <c r="C1209" s="197"/>
      <c r="D1209" s="257"/>
      <c r="E1209" s="247">
        <f t="shared" si="20"/>
        <v>0</v>
      </c>
      <c r="F1209" s="241" t="s">
        <v>3218</v>
      </c>
      <c r="G1209" s="248" t="s">
        <v>1980</v>
      </c>
      <c r="H1209" s="241" t="s">
        <v>1138</v>
      </c>
    </row>
    <row r="1210" spans="1:8" s="2" customFormat="1" x14ac:dyDescent="0.25">
      <c r="A1210" s="239" t="s">
        <v>5357</v>
      </c>
      <c r="B1210" s="240" t="s">
        <v>3219</v>
      </c>
      <c r="C1210" s="197"/>
      <c r="D1210" s="257"/>
      <c r="E1210" s="247">
        <f t="shared" si="20"/>
        <v>0</v>
      </c>
      <c r="F1210" s="241" t="s">
        <v>3220</v>
      </c>
      <c r="G1210" s="248" t="s">
        <v>1980</v>
      </c>
      <c r="H1210" s="241" t="s">
        <v>1138</v>
      </c>
    </row>
    <row r="1211" spans="1:8" s="2" customFormat="1" x14ac:dyDescent="0.25">
      <c r="A1211" s="239" t="s">
        <v>5358</v>
      </c>
      <c r="B1211" s="240" t="s">
        <v>3221</v>
      </c>
      <c r="C1211" s="197"/>
      <c r="D1211" s="257"/>
      <c r="E1211" s="247">
        <f t="shared" si="20"/>
        <v>0</v>
      </c>
      <c r="F1211" s="241" t="s">
        <v>1522</v>
      </c>
      <c r="G1211" s="248" t="s">
        <v>1371</v>
      </c>
      <c r="H1211" s="241" t="s">
        <v>1372</v>
      </c>
    </row>
    <row r="1212" spans="1:8" s="2" customFormat="1" x14ac:dyDescent="0.25">
      <c r="A1212" s="242" t="s">
        <v>9745</v>
      </c>
      <c r="B1212" s="243" t="s">
        <v>9746</v>
      </c>
      <c r="C1212" s="198"/>
      <c r="D1212" s="258"/>
      <c r="E1212" s="254">
        <f>+C1212+D1212</f>
        <v>0</v>
      </c>
      <c r="F1212" s="241" t="s">
        <v>1522</v>
      </c>
      <c r="G1212" s="248" t="s">
        <v>1371</v>
      </c>
      <c r="H1212" s="241" t="s">
        <v>1372</v>
      </c>
    </row>
    <row r="1213" spans="1:8" s="2" customFormat="1" x14ac:dyDescent="0.25">
      <c r="A1213" s="239" t="s">
        <v>5359</v>
      </c>
      <c r="B1213" s="240" t="s">
        <v>3222</v>
      </c>
      <c r="C1213" s="197"/>
      <c r="D1213" s="257"/>
      <c r="E1213" s="247">
        <f t="shared" si="20"/>
        <v>0</v>
      </c>
      <c r="F1213" s="241" t="s">
        <v>3223</v>
      </c>
      <c r="G1213" s="248" t="s">
        <v>9752</v>
      </c>
      <c r="H1213" s="241" t="s">
        <v>9663</v>
      </c>
    </row>
    <row r="1214" spans="1:8" s="2" customFormat="1" x14ac:dyDescent="0.25">
      <c r="A1214" s="239" t="s">
        <v>5360</v>
      </c>
      <c r="B1214" s="240" t="s">
        <v>3224</v>
      </c>
      <c r="C1214" s="197"/>
      <c r="D1214" s="257"/>
      <c r="E1214" s="247">
        <f t="shared" si="20"/>
        <v>0</v>
      </c>
      <c r="F1214" s="241" t="s">
        <v>1625</v>
      </c>
      <c r="G1214" s="248" t="s">
        <v>9752</v>
      </c>
      <c r="H1214" s="241" t="s">
        <v>9663</v>
      </c>
    </row>
    <row r="1215" spans="1:8" s="2" customFormat="1" x14ac:dyDescent="0.25">
      <c r="A1215" s="454" t="s">
        <v>5361</v>
      </c>
      <c r="B1215" s="455" t="s">
        <v>3225</v>
      </c>
      <c r="C1215" s="456"/>
      <c r="D1215" s="457"/>
      <c r="E1215" s="458">
        <f t="shared" si="20"/>
        <v>0</v>
      </c>
      <c r="F1215" s="459" t="s">
        <v>1522</v>
      </c>
      <c r="G1215" s="460" t="s">
        <v>1371</v>
      </c>
      <c r="H1215" s="459" t="s">
        <v>1372</v>
      </c>
    </row>
    <row r="1216" spans="1:8" ht="21.6" customHeight="1" x14ac:dyDescent="0.25">
      <c r="A1216" s="464"/>
      <c r="B1216" s="452" t="s">
        <v>9757</v>
      </c>
      <c r="C1216" s="453">
        <f>SUM(C3:C1215)</f>
        <v>0</v>
      </c>
      <c r="D1216" s="453">
        <f t="shared" ref="D1216:E1216" si="21">SUM(D3:D1215)</f>
        <v>0</v>
      </c>
      <c r="E1216" s="453">
        <f t="shared" si="21"/>
        <v>0</v>
      </c>
      <c r="F1216" s="461"/>
      <c r="G1216" s="462"/>
      <c r="H1216" s="463"/>
    </row>
    <row r="1220" spans="6:6" x14ac:dyDescent="0.25">
      <c r="F1220" s="2"/>
    </row>
  </sheetData>
  <sheetProtection sort="0" autoFilter="0" pivotTables="0"/>
  <mergeCells count="1">
    <mergeCell ref="A1:E1"/>
  </mergeCells>
  <phoneticPr fontId="47" type="noConversion"/>
  <printOptions gridLines="1"/>
  <pageMargins left="0.75" right="0.75" top="1" bottom="1" header="0.5" footer="0.5"/>
  <pageSetup paperSize="9" orientation="portrait" r:id="rId1"/>
  <headerFooter alignWithMargins="0">
    <oddHeader>&amp;A</oddHeader>
    <oddFooter>Page &amp;P</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463"/>
  <sheetViews>
    <sheetView zoomScale="90" zoomScaleNormal="90" workbookViewId="0">
      <selection activeCell="E23" sqref="E23"/>
    </sheetView>
  </sheetViews>
  <sheetFormatPr defaultColWidth="9.33203125" defaultRowHeight="13.2" x14ac:dyDescent="0.25"/>
  <cols>
    <col min="1" max="1" width="5.33203125" style="78" customWidth="1"/>
    <col min="2" max="2" width="4.6640625" style="78" customWidth="1"/>
    <col min="3" max="3" width="5.33203125" style="78" customWidth="1"/>
    <col min="4" max="4" width="58.6640625" style="80" bestFit="1" customWidth="1"/>
    <col min="5" max="5" width="21.5546875" style="78" customWidth="1"/>
    <col min="6" max="6" width="19.33203125" style="81" customWidth="1"/>
    <col min="7" max="7" width="23.6640625" style="81" customWidth="1"/>
    <col min="8" max="8" width="29.6640625" style="78" customWidth="1"/>
    <col min="9" max="9" width="16.44140625" style="78" customWidth="1"/>
    <col min="10" max="10" width="9.33203125" style="78" customWidth="1"/>
    <col min="11" max="24" width="9.33203125" style="78" hidden="1" customWidth="1"/>
    <col min="25" max="28" width="9.33203125" style="78" customWidth="1"/>
    <col min="29" max="16384" width="9.33203125" style="78"/>
  </cols>
  <sheetData>
    <row r="1" spans="1:18" ht="37.5" customHeight="1" x14ac:dyDescent="0.25">
      <c r="A1" s="3" t="s">
        <v>9777</v>
      </c>
      <c r="C1"/>
      <c r="D1"/>
      <c r="E1"/>
      <c r="F1" s="77"/>
      <c r="G1" s="77"/>
      <c r="H1"/>
      <c r="I1"/>
      <c r="J1"/>
      <c r="K1"/>
    </row>
    <row r="2" spans="1:18" s="6" customFormat="1" ht="79.2" x14ac:dyDescent="0.25">
      <c r="A2" s="516" t="s">
        <v>9742</v>
      </c>
      <c r="B2" s="517"/>
      <c r="C2" s="518"/>
      <c r="D2" s="82" t="s">
        <v>9737</v>
      </c>
      <c r="E2" s="425" t="s">
        <v>9751</v>
      </c>
      <c r="F2" s="83" t="s">
        <v>9754</v>
      </c>
      <c r="G2" s="147" t="s">
        <v>9749</v>
      </c>
      <c r="H2" s="84" t="s">
        <v>9750</v>
      </c>
      <c r="I2" s="148" t="s">
        <v>9744</v>
      </c>
    </row>
    <row r="3" spans="1:18" s="6" customFormat="1" ht="14.4" x14ac:dyDescent="0.3">
      <c r="C3" s="155"/>
      <c r="D3" s="158" t="s">
        <v>9636</v>
      </c>
      <c r="E3" s="417"/>
      <c r="F3" s="156"/>
      <c r="G3" s="156"/>
      <c r="H3" s="157"/>
      <c r="I3" s="157"/>
    </row>
    <row r="4" spans="1:18" customFormat="1" ht="14.4" x14ac:dyDescent="0.3">
      <c r="A4" s="98" t="s">
        <v>5800</v>
      </c>
      <c r="B4" s="99"/>
      <c r="C4" s="100"/>
      <c r="D4" s="159" t="s">
        <v>9711</v>
      </c>
      <c r="E4" s="343"/>
      <c r="F4" s="160"/>
      <c r="G4" s="146"/>
      <c r="H4" s="146"/>
      <c r="I4" s="146"/>
    </row>
    <row r="5" spans="1:18" customFormat="1" ht="14.4" x14ac:dyDescent="0.3">
      <c r="A5" s="98"/>
      <c r="B5" s="99">
        <v>2</v>
      </c>
      <c r="C5" s="100"/>
      <c r="D5" s="161" t="s">
        <v>9652</v>
      </c>
      <c r="E5" s="418">
        <f>E6+E7+E8+E9</f>
        <v>0</v>
      </c>
      <c r="F5" s="265">
        <f>F6+F7+F8+F9</f>
        <v>0</v>
      </c>
      <c r="G5" s="266">
        <f>G6+G7+G8+G9</f>
        <v>0</v>
      </c>
      <c r="H5" s="346">
        <f>H6+H7+H8+H9</f>
        <v>0</v>
      </c>
      <c r="I5" s="326">
        <f>+E5-G5-H5</f>
        <v>0</v>
      </c>
      <c r="K5" s="152" t="s">
        <v>9739</v>
      </c>
      <c r="L5" s="153"/>
      <c r="M5" s="154"/>
      <c r="N5" s="190"/>
      <c r="P5" s="152" t="s">
        <v>9763</v>
      </c>
      <c r="Q5" s="153"/>
      <c r="R5" s="154"/>
    </row>
    <row r="6" spans="1:18" customFormat="1" ht="14.4" x14ac:dyDescent="0.3">
      <c r="A6" s="98"/>
      <c r="B6" s="99"/>
      <c r="C6" s="100" t="s">
        <v>6122</v>
      </c>
      <c r="D6" s="161" t="s">
        <v>1099</v>
      </c>
      <c r="E6" s="338">
        <f>SUM('Res att e accert plur'!G611:G647)+K6+L6+M6</f>
        <v>0</v>
      </c>
      <c r="F6" s="338">
        <f>SUM('Res att e accert plur'!F611:F647)+P6+Q6+R6</f>
        <v>0</v>
      </c>
      <c r="G6" s="293">
        <f>+F6</f>
        <v>0</v>
      </c>
      <c r="H6" s="339">
        <v>0</v>
      </c>
      <c r="I6" s="326">
        <f t="shared" ref="I6:I9" si="0">+E6-G6-H6</f>
        <v>0</v>
      </c>
      <c r="K6" s="149">
        <f>SUM('Res att e accert plur'!G656:G692)</f>
        <v>0</v>
      </c>
      <c r="L6" s="150">
        <f>SUM('Res att e accert plur'!G701:G737)</f>
        <v>0</v>
      </c>
      <c r="M6" s="150">
        <f>SUM('Res att e accert plur'!G746:G782,'Res att e accert plur'!G791:G826,'Res att e accert plur'!G835:G870)</f>
        <v>0</v>
      </c>
      <c r="N6" s="78"/>
      <c r="P6" s="149">
        <f>SUM('Res att e accert plur'!F656:F692)</f>
        <v>0</v>
      </c>
      <c r="Q6" s="150">
        <f>SUM('Res att e accert plur'!F701:F737)</f>
        <v>0</v>
      </c>
      <c r="R6" s="150">
        <f>SUM('Res att e accert plur'!F746:F783,'Res att e accert plur'!F791:F826,'Res att e accert plur'!F835:F870)</f>
        <v>0</v>
      </c>
    </row>
    <row r="7" spans="1:18" customFormat="1" ht="14.4" x14ac:dyDescent="0.3">
      <c r="A7" s="98"/>
      <c r="B7" s="99"/>
      <c r="C7" s="100" t="s">
        <v>6220</v>
      </c>
      <c r="D7" s="162" t="s">
        <v>1056</v>
      </c>
      <c r="E7" s="338">
        <f>+'Res att e accert plur'!G649+'Res att e accert plur'!G694+'Res att e accert plur'!G739+'Res att e accert plur'!G828+'Res att e accert plur'!G872+'Res att e accert plur'!G784</f>
        <v>0</v>
      </c>
      <c r="F7" s="338">
        <f>+'Res att e accert plur'!F649+'Res att e accert plur'!F694+'Res att e accert plur'!F739+'Res att e accert plur'!F828+'Res att e accert plur'!F872+'Res att e accert plur'!F784</f>
        <v>0</v>
      </c>
      <c r="G7" s="293">
        <f>+F7</f>
        <v>0</v>
      </c>
      <c r="H7" s="340">
        <v>0</v>
      </c>
      <c r="I7" s="326">
        <f t="shared" si="0"/>
        <v>0</v>
      </c>
    </row>
    <row r="8" spans="1:18" customFormat="1" ht="14.4" x14ac:dyDescent="0.3">
      <c r="A8" s="98"/>
      <c r="B8" s="99"/>
      <c r="C8" s="100" t="s">
        <v>6225</v>
      </c>
      <c r="D8" s="163" t="s">
        <v>9624</v>
      </c>
      <c r="E8" s="338">
        <f>+'Res att e accert plur'!G650+'Res att e accert plur'!G695+'Res att e accert plur'!G740+'Res att e accert plur'!G829+'Res att e accert plur'!G873+'Res att e accert plur'!G785</f>
        <v>0</v>
      </c>
      <c r="F8" s="338">
        <f>+'Res att e accert plur'!F650+'Res att e accert plur'!F695+'Res att e accert plur'!F740+'Res att e accert plur'!F829+'Res att e accert plur'!F873+'Res att e accert plur'!F785</f>
        <v>0</v>
      </c>
      <c r="G8" s="293">
        <f>+F8</f>
        <v>0</v>
      </c>
      <c r="H8" s="340">
        <v>0</v>
      </c>
      <c r="I8" s="326">
        <f t="shared" si="0"/>
        <v>0</v>
      </c>
    </row>
    <row r="9" spans="1:18" customFormat="1" ht="14.4" x14ac:dyDescent="0.3">
      <c r="A9" s="98"/>
      <c r="B9" s="99"/>
      <c r="C9" s="100" t="s">
        <v>6816</v>
      </c>
      <c r="D9" s="163" t="s">
        <v>9619</v>
      </c>
      <c r="E9" s="338">
        <f>SUM('Res att e accert plur'!G651:G655)+'Res att e accert plur'!G648+'Res att e accert plur'!G693+'Res att e accert plur'!G696+'Res att e accert plur'!G697+'Res att e accert plur'!G698+'Res att e accert plur'!G699+'Res att e accert plur'!G700+'Res att e accert plur'!G738+'Res att e accert plur'!G741+'Res att e accert plur'!G742+'Res att e accert plur'!G743+'Res att e accert plur'!G744+'Res att e accert plur'!G745+'Res att e accert plur'!G827+'Res att e accert plur'!G830+'Res att e accert plur'!G831+'Res att e accert plur'!G832+'Res att e accert plur'!G833+'Res att e accert plur'!G834+'Res att e accert plur'!G871+'Res att e accert plur'!G874+'Res att e accert plur'!G875+'Res att e accert plur'!G876+'Res att e accert plur'!G877+'Res att e accert plur'!G878+'Res att e accert plur'!G879+'Res att e accert plur'!G880+'Res att e accert plur'!G783+'Res att e accert plur'!G786+'Res att e accert plur'!G787+'Res att e accert plur'!G788+'Res att e accert plur'!G789+'Res att e accert plur'!G790</f>
        <v>0</v>
      </c>
      <c r="F9" s="338">
        <f>SUM('Res att e accert plur'!F651:F655)+'Res att e accert plur'!F648+'Res att e accert plur'!F693+'Res att e accert plur'!F696+'Res att e accert plur'!F697+'Res att e accert plur'!F698+'Res att e accert plur'!F699+'Res att e accert plur'!F700+'Res att e accert plur'!F738+'Res att e accert plur'!F741+'Res att e accert plur'!F742+'Res att e accert plur'!F743+'Res att e accert plur'!F744+'Res att e accert plur'!F745+'Res att e accert plur'!F827+'Res att e accert plur'!F830+'Res att e accert plur'!F831+'Res att e accert plur'!F832+'Res att e accert plur'!F833+'Res att e accert plur'!F834+'Res att e accert plur'!F871+'Res att e accert plur'!F874+'Res att e accert plur'!F875+'Res att e accert plur'!F876+'Res att e accert plur'!F877+'Res att e accert plur'!F878+'Res att e accert plur'!F879+'Res att e accert plur'!F880+'Res att e accert plur'!F783+'Res att e accert plur'!F786+'Res att e accert plur'!F787+'Res att e accert plur'!F788+'Res att e accert plur'!F789+'Res att e accert plur'!F790</f>
        <v>0</v>
      </c>
      <c r="G9" s="293">
        <f>+F9</f>
        <v>0</v>
      </c>
      <c r="H9" s="340">
        <v>0</v>
      </c>
      <c r="I9" s="326">
        <f t="shared" si="0"/>
        <v>0</v>
      </c>
    </row>
    <row r="10" spans="1:18" customFormat="1" ht="14.4" x14ac:dyDescent="0.3">
      <c r="A10" s="98"/>
      <c r="B10" s="99"/>
      <c r="C10" s="100"/>
      <c r="D10" s="161"/>
      <c r="E10" s="341"/>
      <c r="F10" s="342"/>
      <c r="G10" s="326"/>
      <c r="H10" s="326"/>
      <c r="I10" s="326"/>
    </row>
    <row r="11" spans="1:18" customFormat="1" ht="14.4" x14ac:dyDescent="0.3">
      <c r="A11" s="98"/>
      <c r="B11" s="99"/>
      <c r="C11" s="100"/>
      <c r="D11" s="164" t="s">
        <v>9655</v>
      </c>
      <c r="E11" s="343"/>
      <c r="F11" s="344"/>
      <c r="G11" s="326"/>
      <c r="H11" s="326"/>
      <c r="I11" s="326"/>
    </row>
    <row r="12" spans="1:18" customFormat="1" ht="14.4" x14ac:dyDescent="0.3">
      <c r="A12" s="98" t="s">
        <v>5796</v>
      </c>
      <c r="B12" s="99"/>
      <c r="C12" s="100"/>
      <c r="D12" s="165" t="s">
        <v>9710</v>
      </c>
      <c r="E12" s="343"/>
      <c r="F12" s="344"/>
      <c r="G12" s="326"/>
      <c r="H12" s="326"/>
      <c r="I12" s="326"/>
    </row>
    <row r="13" spans="1:18" ht="14.4" x14ac:dyDescent="0.3">
      <c r="A13" s="98"/>
      <c r="B13" s="99">
        <v>1</v>
      </c>
      <c r="C13" s="100"/>
      <c r="D13" s="166" t="s">
        <v>9657</v>
      </c>
      <c r="E13" s="345">
        <f>E14+E15+E16</f>
        <v>0</v>
      </c>
      <c r="F13" s="346">
        <f>F14+F15+F16</f>
        <v>0</v>
      </c>
      <c r="G13" s="297">
        <f>G14+G15+G16</f>
        <v>0</v>
      </c>
      <c r="H13" s="346">
        <f>H14+H15+H16</f>
        <v>0</v>
      </c>
      <c r="I13" s="326">
        <f t="shared" ref="I13:I26" si="1">+E13-G13-H13</f>
        <v>0</v>
      </c>
    </row>
    <row r="14" spans="1:18" ht="14.4" x14ac:dyDescent="0.3">
      <c r="A14" s="98"/>
      <c r="B14" s="99"/>
      <c r="C14" s="100" t="s">
        <v>6122</v>
      </c>
      <c r="D14" s="162" t="s">
        <v>9632</v>
      </c>
      <c r="E14" s="338">
        <v>0</v>
      </c>
      <c r="F14" s="338">
        <v>0</v>
      </c>
      <c r="G14" s="293">
        <f>+F14</f>
        <v>0</v>
      </c>
      <c r="H14" s="401">
        <f>+G14</f>
        <v>0</v>
      </c>
      <c r="I14" s="326">
        <f t="shared" si="1"/>
        <v>0</v>
      </c>
    </row>
    <row r="15" spans="1:18" ht="14.4" x14ac:dyDescent="0.3">
      <c r="A15" s="98"/>
      <c r="B15" s="99"/>
      <c r="C15" s="100" t="s">
        <v>6220</v>
      </c>
      <c r="D15" s="162" t="s">
        <v>3</v>
      </c>
      <c r="E15" s="338">
        <f>SUM('Res att e accert plur'!G3:G59)+'Res att e accert plur'!G263+'Res att e accert plur'!G264+'Res att e accert plur'!G265</f>
        <v>0</v>
      </c>
      <c r="F15" s="338">
        <f>SUM('Res att e accert plur'!F3:F59)+'Res att e accert plur'!F263+'Res att e accert plur'!F264+'Res att e accert plur'!F265</f>
        <v>0</v>
      </c>
      <c r="G15" s="293">
        <f>+F15</f>
        <v>0</v>
      </c>
      <c r="H15" s="339"/>
      <c r="I15" s="326">
        <f t="shared" si="1"/>
        <v>0</v>
      </c>
      <c r="K15" s="190"/>
      <c r="L15" s="190"/>
      <c r="M15" s="190"/>
      <c r="N15" s="190"/>
    </row>
    <row r="16" spans="1:18" ht="14.4" x14ac:dyDescent="0.3">
      <c r="A16" s="98"/>
      <c r="B16" s="99"/>
      <c r="C16" s="100" t="s">
        <v>6225</v>
      </c>
      <c r="D16" s="162" t="s">
        <v>92</v>
      </c>
      <c r="E16" s="338">
        <f>+'Res att e accert plur'!G60+'Res att e accert plur'!G61</f>
        <v>0</v>
      </c>
      <c r="F16" s="338">
        <f>+'Res att e accert plur'!F60+'Res att e accert plur'!F61</f>
        <v>0</v>
      </c>
      <c r="G16" s="293">
        <f>+F16</f>
        <v>0</v>
      </c>
      <c r="H16" s="339"/>
      <c r="I16" s="326">
        <f t="shared" si="1"/>
        <v>0</v>
      </c>
      <c r="K16" s="150"/>
      <c r="L16" s="150"/>
      <c r="M16" s="150"/>
    </row>
    <row r="17" spans="1:19" ht="14.4" x14ac:dyDescent="0.3">
      <c r="A17" s="98"/>
      <c r="B17" s="99">
        <v>2</v>
      </c>
      <c r="C17" s="100"/>
      <c r="D17" s="166" t="s">
        <v>9658</v>
      </c>
      <c r="E17" s="345">
        <f>E18+E19+E20+E21</f>
        <v>0</v>
      </c>
      <c r="F17" s="346">
        <f>F18+F19+F20+F21</f>
        <v>0</v>
      </c>
      <c r="G17" s="297">
        <f>G18+G19+G20+G21</f>
        <v>0</v>
      </c>
      <c r="H17" s="346">
        <f>H18+H19+H20+H21</f>
        <v>0</v>
      </c>
      <c r="I17" s="326">
        <f t="shared" si="1"/>
        <v>0</v>
      </c>
      <c r="K17" s="187" t="s">
        <v>9739</v>
      </c>
      <c r="L17" s="188"/>
      <c r="M17" s="189"/>
      <c r="N17" s="190"/>
      <c r="O17" s="191"/>
      <c r="P17" s="519" t="s">
        <v>9763</v>
      </c>
      <c r="Q17" s="520"/>
      <c r="R17" s="520"/>
      <c r="S17" s="520"/>
    </row>
    <row r="18" spans="1:19" ht="14.4" x14ac:dyDescent="0.3">
      <c r="A18" s="98"/>
      <c r="B18" s="99"/>
      <c r="C18" s="100" t="s">
        <v>6122</v>
      </c>
      <c r="D18" s="162" t="s">
        <v>9659</v>
      </c>
      <c r="E18" s="338">
        <f>SUM('Res att e accert plur'!G62:G100)+K18+L18+M18+N18</f>
        <v>0</v>
      </c>
      <c r="F18" s="338">
        <f>SUM('Res att e accert plur'!F62:F100)+P18+Q18+R18+S18</f>
        <v>0</v>
      </c>
      <c r="G18" s="293">
        <f>+F18</f>
        <v>0</v>
      </c>
      <c r="H18" s="339"/>
      <c r="I18" s="326">
        <f t="shared" si="1"/>
        <v>0</v>
      </c>
      <c r="K18" s="411">
        <f>SUM('Res att e accert plur'!G266:G304)</f>
        <v>0</v>
      </c>
      <c r="L18" s="411">
        <f>SUM('Res att e accert plur'!G398:G434,'Res att e accert plur'!G440:G476)</f>
        <v>0</v>
      </c>
      <c r="M18" s="411">
        <f>SUM('Res att e accert plur'!G318:G392)</f>
        <v>0</v>
      </c>
      <c r="N18" s="411">
        <f>SUM('Res att e accert plur'!G482:G518)</f>
        <v>0</v>
      </c>
      <c r="P18" s="411">
        <f>SUM('Res att e accert plur'!F266:F304)</f>
        <v>0</v>
      </c>
      <c r="Q18" s="411">
        <f>SUM('Res att e accert plur'!F398:F434,'Res att e accert plur'!F440:F476)</f>
        <v>0</v>
      </c>
      <c r="R18" s="411">
        <f>SUM('Res att e accert plur'!F318:F392)</f>
        <v>0</v>
      </c>
      <c r="S18" s="411">
        <f>SUM('Res att e accert plur'!F482:F518)</f>
        <v>0</v>
      </c>
    </row>
    <row r="19" spans="1:19" ht="14.4" x14ac:dyDescent="0.3">
      <c r="A19" s="98"/>
      <c r="B19" s="99"/>
      <c r="C19" s="100" t="s">
        <v>6220</v>
      </c>
      <c r="D19" s="162" t="s">
        <v>1056</v>
      </c>
      <c r="E19" s="338">
        <f>+'Res att e accert plur'!G105+'Res att e accert plur'!G306+'Res att e accert plur'!G393+'Res att e accert plur'!G435+'Res att e accert plur'!G477+'Res att e accert plur'!G520</f>
        <v>0</v>
      </c>
      <c r="F19" s="338">
        <f>+'Res att e accert plur'!F105+'Res att e accert plur'!F306+'Res att e accert plur'!F393+'Res att e accert plur'!F435+'Res att e accert plur'!F477+'Res att e accert plur'!F520</f>
        <v>0</v>
      </c>
      <c r="G19" s="293">
        <f>+F19</f>
        <v>0</v>
      </c>
      <c r="H19" s="339"/>
      <c r="I19" s="326">
        <f t="shared" si="1"/>
        <v>0</v>
      </c>
    </row>
    <row r="20" spans="1:19" ht="14.4" x14ac:dyDescent="0.3">
      <c r="A20" s="98"/>
      <c r="B20" s="99"/>
      <c r="C20" s="100" t="s">
        <v>6225</v>
      </c>
      <c r="D20" s="163" t="s">
        <v>1059</v>
      </c>
      <c r="E20" s="338">
        <f>+'Res att e accert plur'!G106+'Res att e accert plur'!G307+'Res att e accert plur'!G394+'Res att e accert plur'!G436+'Res att e accert plur'!G478+'Res att e accert plur'!G521</f>
        <v>0</v>
      </c>
      <c r="F20" s="338">
        <f>+'Res att e accert plur'!F106+'Res att e accert plur'!F307+'Res att e accert plur'!F394+'Res att e accert plur'!F436+'Res att e accert plur'!F478+'Res att e accert plur'!F521</f>
        <v>0</v>
      </c>
      <c r="G20" s="293">
        <f>+F20</f>
        <v>0</v>
      </c>
      <c r="H20" s="339"/>
      <c r="I20" s="326">
        <f t="shared" si="1"/>
        <v>0</v>
      </c>
    </row>
    <row r="21" spans="1:19" ht="14.4" x14ac:dyDescent="0.3">
      <c r="A21" s="98"/>
      <c r="B21" s="99"/>
      <c r="C21" s="100" t="s">
        <v>6816</v>
      </c>
      <c r="D21" s="162" t="s">
        <v>9660</v>
      </c>
      <c r="E21" s="338">
        <f>SUM('Res att e accert plur'!G107:G116)+'Res att e accert plur'!G101+'Res att e accert plur'!G305+'Res att e accert plur'!G308+'Res att e accert plur'!G309+'Res att e accert plur'!G310+'Res att e accert plur'!G311+'Res att e accert plur'!G312+'Res att e accert plur'!G313+'Res att e accert plur'!G314+'Res att e accert plur'!G315+'Res att e accert plur'!G316+'Res att e accert plur'!G317+'Res att e accert plur'!G395+'Res att e accert plur'!G396+'Res att e accert plur'!G397+'Res att e accert plur'!G437+'Res att e accert plur'!G438+'Res att e accert plur'!G439+'Res att e accert plur'!G479+'Res att e accert plur'!G480+'Res att e accert plur'!G481+'Res att e accert plur'!G519+'Res att e accert plur'!G522+'Res att e accert plur'!G523+'Res att e accert plur'!G524+'Res att e accert plur'!G525</f>
        <v>0</v>
      </c>
      <c r="F21" s="338">
        <f>SUM('Res att e accert plur'!F107:F116)+'Res att e accert plur'!F101+'Res att e accert plur'!F305+'Res att e accert plur'!F308+'Res att e accert plur'!F309+'Res att e accert plur'!F310+'Res att e accert plur'!F311+'Res att e accert plur'!F312+'Res att e accert plur'!F313+'Res att e accert plur'!F314+'Res att e accert plur'!F315+'Res att e accert plur'!F316+'Res att e accert plur'!F317+'Res att e accert plur'!F395+'Res att e accert plur'!F396+'Res att e accert plur'!F397+'Res att e accert plur'!F437+'Res att e accert plur'!F438+'Res att e accert plur'!F439+'Res att e accert plur'!F479+'Res att e accert plur'!F480+'Res att e accert plur'!F481+'Res att e accert plur'!F519+'Res att e accert plur'!F522+'Res att e accert plur'!F523+'Res att e accert plur'!F524+'Res att e accert plur'!F525</f>
        <v>0</v>
      </c>
      <c r="G21" s="293">
        <f>+F21</f>
        <v>0</v>
      </c>
      <c r="H21" s="339"/>
      <c r="I21" s="326">
        <f t="shared" si="1"/>
        <v>0</v>
      </c>
      <c r="K21" s="152" t="s">
        <v>9740</v>
      </c>
      <c r="L21" s="153"/>
      <c r="M21" s="154"/>
      <c r="N21" s="190"/>
      <c r="P21" s="152" t="s">
        <v>9764</v>
      </c>
      <c r="Q21" s="153"/>
      <c r="R21" s="154"/>
    </row>
    <row r="22" spans="1:19" ht="14.4" x14ac:dyDescent="0.3">
      <c r="A22" s="98"/>
      <c r="B22" s="99">
        <v>3</v>
      </c>
      <c r="C22" s="100"/>
      <c r="D22" s="166" t="s">
        <v>9661</v>
      </c>
      <c r="E22" s="338">
        <f>SUM('Res att e accert plur'!G117:G194)+'Res att e accert plur'!G579+K22+L22</f>
        <v>0</v>
      </c>
      <c r="F22" s="338">
        <f>SUM('Res att e accert plur'!F117:F194)+'Res att e accert plur'!F579+P22+Q22</f>
        <v>0</v>
      </c>
      <c r="G22" s="293">
        <f>+F22</f>
        <v>0</v>
      </c>
      <c r="H22" s="339"/>
      <c r="I22" s="326">
        <f t="shared" si="1"/>
        <v>0</v>
      </c>
      <c r="K22" s="149">
        <f>SUM('Res att e accert plur'!G526:G577)</f>
        <v>0</v>
      </c>
      <c r="L22" s="150">
        <f>SUM('Res att e accert plur'!G587:G610)</f>
        <v>0</v>
      </c>
      <c r="M22" s="151"/>
      <c r="P22" s="149">
        <f>SUM('Res att e accert plur'!F526:F577)</f>
        <v>0</v>
      </c>
      <c r="Q22" s="150">
        <f>SUM('Res att e accert plur'!F587:F610)</f>
        <v>0</v>
      </c>
      <c r="R22" s="151"/>
    </row>
    <row r="23" spans="1:19" ht="14.4" x14ac:dyDescent="0.3">
      <c r="A23" s="98"/>
      <c r="B23" s="99">
        <v>4</v>
      </c>
      <c r="C23" s="100"/>
      <c r="D23" s="161" t="s">
        <v>9662</v>
      </c>
      <c r="E23" s="345">
        <f>E24+E25+E26</f>
        <v>0</v>
      </c>
      <c r="F23" s="346">
        <f>F24+F25+F26</f>
        <v>0</v>
      </c>
      <c r="G23" s="297">
        <f>G24+G25+G26</f>
        <v>0</v>
      </c>
      <c r="H23" s="346">
        <f>H24+H25+H26</f>
        <v>0</v>
      </c>
      <c r="I23" s="326">
        <f t="shared" si="1"/>
        <v>0</v>
      </c>
    </row>
    <row r="24" spans="1:19" ht="14.4" x14ac:dyDescent="0.3">
      <c r="A24" s="98"/>
      <c r="B24" s="99"/>
      <c r="C24" s="100" t="s">
        <v>6122</v>
      </c>
      <c r="D24" s="162" t="s">
        <v>9633</v>
      </c>
      <c r="E24" s="338">
        <f>+'Res att e accert plur'!G247+'Res att e accert plur'!G249+'Res att e accert plur'!G248</f>
        <v>0</v>
      </c>
      <c r="F24" s="338">
        <f>+'Res att e accert plur'!F247+'Res att e accert plur'!F249+'Res att e accert plur'!F248</f>
        <v>0</v>
      </c>
      <c r="G24" s="293">
        <f>+F24</f>
        <v>0</v>
      </c>
      <c r="H24" s="339"/>
      <c r="I24" s="326">
        <f t="shared" si="1"/>
        <v>0</v>
      </c>
      <c r="P24" s="188"/>
      <c r="Q24" s="188"/>
      <c r="R24" s="188"/>
    </row>
    <row r="25" spans="1:19" ht="14.4" x14ac:dyDescent="0.3">
      <c r="A25" s="98"/>
      <c r="B25" s="99"/>
      <c r="C25" s="100" t="s">
        <v>6220</v>
      </c>
      <c r="D25" s="162" t="s">
        <v>9663</v>
      </c>
      <c r="E25" s="338">
        <f>SUM('Res att e accert plur'!G1037:G1080)+'Res att e accert plur'!G1083+'Res att e accert plur'!G1084</f>
        <v>0</v>
      </c>
      <c r="F25" s="338">
        <f>SUM('Res att e accert plur'!F1037:F1080)+'Res att e accert plur'!F1083+'Res att e accert plur'!F1084</f>
        <v>0</v>
      </c>
      <c r="G25" s="293">
        <f>+F25</f>
        <v>0</v>
      </c>
      <c r="H25" s="339"/>
      <c r="I25" s="326">
        <f>+E25-G25-H25</f>
        <v>0</v>
      </c>
      <c r="K25" s="152" t="s">
        <v>9741</v>
      </c>
      <c r="L25" s="153"/>
      <c r="M25" s="154"/>
      <c r="N25" s="190"/>
      <c r="P25" s="422" t="s">
        <v>9765</v>
      </c>
      <c r="Q25" s="423"/>
      <c r="R25" s="419"/>
    </row>
    <row r="26" spans="1:19" ht="14.4" x14ac:dyDescent="0.3">
      <c r="A26" s="98"/>
      <c r="B26" s="99"/>
      <c r="C26" s="100" t="s">
        <v>6225</v>
      </c>
      <c r="D26" s="163" t="s">
        <v>1372</v>
      </c>
      <c r="E26" s="338">
        <f>SUM('Res att e accert plur'!G102:G104)+'Res att e accert plur'!G578+'Res att e accert plur'!G1081+'Res att e accert plur'!G1082+'Res att e accert plur'!G1085+K26+L26+M26+N26+'Res att e accert plur'!G1036</f>
        <v>0</v>
      </c>
      <c r="F26" s="338">
        <f>SUM('Res att e accert plur'!F102:F104)+'Res att e accert plur'!F578+'Res att e accert plur'!F1081+'Res att e accert plur'!F1082+'Res att e accert plur'!F1085+P26+Q26+R26+S26+'Res att e accert plur'!F1036</f>
        <v>0</v>
      </c>
      <c r="G26" s="293">
        <f>+F26</f>
        <v>0</v>
      </c>
      <c r="H26" s="339"/>
      <c r="I26" s="326">
        <f t="shared" si="1"/>
        <v>0</v>
      </c>
      <c r="K26" s="149">
        <f>SUM('Res att e accert plur'!G1024:G1034)</f>
        <v>0</v>
      </c>
      <c r="L26" s="150">
        <f>SUM('Res att e accert plur'!G580:G586)</f>
        <v>0</v>
      </c>
      <c r="M26" s="151">
        <f>SUM('Res att e accert plur'!G195:G246)</f>
        <v>0</v>
      </c>
      <c r="N26" s="411">
        <f>SUM('Res att e accert plur'!G250:G262)</f>
        <v>0</v>
      </c>
      <c r="P26" s="424">
        <f>SUM('Res att e accert plur'!F1024:F1034)</f>
        <v>0</v>
      </c>
      <c r="Q26" s="420">
        <f>SUM('Res att e accert plur'!F580:F586)</f>
        <v>0</v>
      </c>
      <c r="R26" s="420">
        <f>SUM('Res att e accert plur'!F195:F246)</f>
        <v>0</v>
      </c>
      <c r="S26" s="421">
        <f>SUM('Res att e accert plur'!F250:F262)</f>
        <v>0</v>
      </c>
    </row>
    <row r="27" spans="1:19" ht="14.4" x14ac:dyDescent="0.3">
      <c r="A27" s="98"/>
      <c r="B27" s="99"/>
      <c r="C27" s="100"/>
      <c r="D27" s="167" t="s">
        <v>9738</v>
      </c>
      <c r="E27" s="347">
        <f>+E5+E13+E17+E22+E23</f>
        <v>0</v>
      </c>
      <c r="F27" s="348">
        <f t="shared" ref="F27:I27" si="2">+F5+F13+F17+F22+F23</f>
        <v>0</v>
      </c>
      <c r="G27" s="348">
        <f t="shared" si="2"/>
        <v>0</v>
      </c>
      <c r="H27" s="348">
        <f t="shared" si="2"/>
        <v>0</v>
      </c>
      <c r="I27" s="348">
        <f t="shared" si="2"/>
        <v>0</v>
      </c>
    </row>
    <row r="28" spans="1:19" x14ac:dyDescent="0.25">
      <c r="C28"/>
      <c r="D28"/>
      <c r="E28"/>
      <c r="F28" s="77"/>
      <c r="G28" s="77"/>
      <c r="H28"/>
      <c r="I28"/>
      <c r="J28"/>
      <c r="K28"/>
    </row>
    <row r="29" spans="1:19" x14ac:dyDescent="0.25">
      <c r="C29"/>
      <c r="D29" s="152" t="s">
        <v>9778</v>
      </c>
      <c r="E29" s="416">
        <f>+G27+H27</f>
        <v>0</v>
      </c>
      <c r="F29" s="77"/>
      <c r="G29" s="77"/>
      <c r="H29"/>
      <c r="I29"/>
      <c r="J29"/>
      <c r="K29"/>
    </row>
    <row r="30" spans="1:19" x14ac:dyDescent="0.25">
      <c r="C30"/>
      <c r="D30"/>
      <c r="E30"/>
      <c r="F30" s="77"/>
      <c r="G30" s="77"/>
      <c r="H30"/>
      <c r="I30"/>
      <c r="J30"/>
      <c r="K30"/>
    </row>
    <row r="31" spans="1:19" x14ac:dyDescent="0.25">
      <c r="C31"/>
      <c r="D31"/>
      <c r="E31"/>
      <c r="F31" s="77"/>
      <c r="G31" s="77"/>
      <c r="H31"/>
      <c r="I31"/>
      <c r="J31"/>
      <c r="K31"/>
    </row>
    <row r="32" spans="1:19" x14ac:dyDescent="0.25">
      <c r="C32"/>
      <c r="D32"/>
      <c r="E32"/>
      <c r="F32" s="77"/>
      <c r="G32" s="77"/>
      <c r="H32"/>
      <c r="I32"/>
      <c r="J32"/>
      <c r="K32"/>
    </row>
    <row r="33" spans="3:11" x14ac:dyDescent="0.25">
      <c r="C33"/>
      <c r="D33"/>
      <c r="E33"/>
      <c r="F33" s="77"/>
      <c r="G33" s="77"/>
      <c r="H33"/>
      <c r="I33"/>
      <c r="J33"/>
      <c r="K33"/>
    </row>
    <row r="34" spans="3:11" x14ac:dyDescent="0.25">
      <c r="C34"/>
      <c r="D34"/>
      <c r="E34"/>
      <c r="F34" s="77"/>
      <c r="G34" s="77"/>
      <c r="H34"/>
      <c r="I34"/>
      <c r="J34"/>
      <c r="K34"/>
    </row>
    <row r="35" spans="3:11" x14ac:dyDescent="0.25">
      <c r="C35"/>
      <c r="D35"/>
      <c r="E35"/>
      <c r="F35" s="77"/>
      <c r="G35" s="77"/>
      <c r="H35"/>
      <c r="I35"/>
      <c r="J35"/>
      <c r="K35"/>
    </row>
    <row r="36" spans="3:11" x14ac:dyDescent="0.25">
      <c r="C36"/>
      <c r="D36"/>
      <c r="E36"/>
      <c r="F36" s="77"/>
      <c r="G36" s="77"/>
      <c r="H36"/>
      <c r="I36"/>
      <c r="J36"/>
      <c r="K36"/>
    </row>
    <row r="37" spans="3:11" x14ac:dyDescent="0.25">
      <c r="C37"/>
      <c r="D37"/>
      <c r="E37"/>
      <c r="F37" s="77"/>
      <c r="G37" s="77"/>
      <c r="H37"/>
      <c r="I37"/>
      <c r="J37"/>
      <c r="K37"/>
    </row>
    <row r="38" spans="3:11" x14ac:dyDescent="0.25">
      <c r="C38"/>
      <c r="D38"/>
      <c r="E38"/>
      <c r="F38" s="77"/>
      <c r="G38" s="77"/>
      <c r="H38"/>
      <c r="I38"/>
      <c r="J38"/>
      <c r="K38"/>
    </row>
    <row r="39" spans="3:11" x14ac:dyDescent="0.25">
      <c r="C39"/>
      <c r="D39"/>
      <c r="E39"/>
      <c r="F39" s="77"/>
      <c r="G39" s="77"/>
      <c r="H39"/>
      <c r="I39"/>
      <c r="J39"/>
      <c r="K39"/>
    </row>
    <row r="40" spans="3:11" x14ac:dyDescent="0.25">
      <c r="C40"/>
      <c r="D40"/>
      <c r="E40"/>
      <c r="F40" s="77"/>
      <c r="G40" s="77"/>
      <c r="H40"/>
      <c r="I40"/>
      <c r="J40"/>
      <c r="K40"/>
    </row>
    <row r="41" spans="3:11" x14ac:dyDescent="0.25">
      <c r="C41"/>
      <c r="D41"/>
      <c r="E41"/>
      <c r="F41" s="77"/>
      <c r="G41" s="77"/>
      <c r="H41"/>
      <c r="I41"/>
      <c r="J41"/>
      <c r="K41"/>
    </row>
    <row r="42" spans="3:11" x14ac:dyDescent="0.25">
      <c r="C42"/>
      <c r="D42"/>
      <c r="E42"/>
      <c r="F42" s="77"/>
      <c r="G42" s="77"/>
      <c r="H42"/>
      <c r="I42"/>
      <c r="J42"/>
      <c r="K42"/>
    </row>
    <row r="43" spans="3:11" x14ac:dyDescent="0.25">
      <c r="C43"/>
      <c r="D43"/>
      <c r="E43"/>
      <c r="F43" s="77"/>
      <c r="G43" s="77"/>
      <c r="H43"/>
      <c r="I43"/>
      <c r="J43"/>
      <c r="K43"/>
    </row>
    <row r="44" spans="3:11" x14ac:dyDescent="0.25">
      <c r="C44"/>
      <c r="D44"/>
      <c r="E44"/>
      <c r="F44" s="77"/>
      <c r="G44" s="77"/>
      <c r="H44"/>
      <c r="I44"/>
      <c r="J44"/>
      <c r="K44"/>
    </row>
    <row r="45" spans="3:11" x14ac:dyDescent="0.25">
      <c r="C45"/>
      <c r="D45"/>
      <c r="E45"/>
      <c r="F45" s="77"/>
      <c r="G45" s="77"/>
      <c r="H45"/>
      <c r="I45"/>
      <c r="J45"/>
      <c r="K45"/>
    </row>
    <row r="46" spans="3:11" x14ac:dyDescent="0.25">
      <c r="C46"/>
      <c r="D46"/>
      <c r="E46"/>
      <c r="F46" s="77"/>
      <c r="G46" s="77"/>
      <c r="H46"/>
      <c r="I46"/>
      <c r="J46"/>
      <c r="K46"/>
    </row>
    <row r="47" spans="3:11" x14ac:dyDescent="0.25">
      <c r="C47"/>
      <c r="D47"/>
      <c r="E47"/>
      <c r="F47" s="77"/>
      <c r="G47" s="77"/>
      <c r="H47"/>
      <c r="I47"/>
      <c r="J47"/>
      <c r="K47"/>
    </row>
    <row r="48" spans="3:11" x14ac:dyDescent="0.25">
      <c r="C48"/>
      <c r="D48"/>
      <c r="E48"/>
      <c r="F48" s="77"/>
      <c r="G48" s="77"/>
      <c r="H48"/>
      <c r="I48"/>
      <c r="J48"/>
      <c r="K48"/>
    </row>
    <row r="49" spans="3:11" x14ac:dyDescent="0.25">
      <c r="C49"/>
      <c r="D49"/>
      <c r="E49"/>
      <c r="F49" s="77"/>
      <c r="G49" s="77"/>
      <c r="H49"/>
      <c r="I49"/>
      <c r="J49"/>
      <c r="K49"/>
    </row>
    <row r="50" spans="3:11" x14ac:dyDescent="0.25">
      <c r="C50"/>
      <c r="D50"/>
      <c r="E50"/>
      <c r="F50" s="77"/>
      <c r="G50" s="77"/>
      <c r="H50"/>
      <c r="I50"/>
      <c r="J50"/>
      <c r="K50"/>
    </row>
    <row r="51" spans="3:11" x14ac:dyDescent="0.25">
      <c r="C51"/>
      <c r="D51"/>
      <c r="E51"/>
      <c r="F51" s="77"/>
      <c r="G51" s="77"/>
      <c r="H51"/>
      <c r="I51"/>
      <c r="J51"/>
      <c r="K51"/>
    </row>
    <row r="52" spans="3:11" x14ac:dyDescent="0.25">
      <c r="C52"/>
      <c r="D52"/>
      <c r="E52"/>
      <c r="F52" s="77"/>
      <c r="G52" s="77"/>
      <c r="H52"/>
      <c r="I52"/>
      <c r="J52"/>
      <c r="K52"/>
    </row>
    <row r="53" spans="3:11" x14ac:dyDescent="0.25">
      <c r="C53"/>
      <c r="D53"/>
      <c r="E53"/>
      <c r="F53" s="77"/>
      <c r="G53" s="77"/>
      <c r="H53"/>
      <c r="I53"/>
      <c r="J53"/>
      <c r="K53"/>
    </row>
    <row r="54" spans="3:11" x14ac:dyDescent="0.25">
      <c r="C54"/>
      <c r="D54"/>
      <c r="E54"/>
      <c r="F54" s="77"/>
      <c r="G54" s="77"/>
      <c r="H54"/>
      <c r="I54"/>
      <c r="J54"/>
      <c r="K54"/>
    </row>
    <row r="55" spans="3:11" x14ac:dyDescent="0.25">
      <c r="C55"/>
      <c r="D55"/>
      <c r="E55"/>
      <c r="F55" s="77"/>
      <c r="G55" s="77"/>
      <c r="H55"/>
      <c r="I55"/>
      <c r="J55"/>
      <c r="K55"/>
    </row>
    <row r="56" spans="3:11" x14ac:dyDescent="0.25">
      <c r="C56"/>
      <c r="D56"/>
      <c r="E56"/>
      <c r="F56" s="77"/>
      <c r="G56" s="77"/>
      <c r="H56"/>
      <c r="I56"/>
      <c r="J56"/>
      <c r="K56"/>
    </row>
    <row r="57" spans="3:11" x14ac:dyDescent="0.25">
      <c r="C57"/>
      <c r="D57"/>
      <c r="E57"/>
      <c r="F57" s="77"/>
      <c r="G57" s="77"/>
      <c r="H57"/>
      <c r="I57"/>
      <c r="J57"/>
      <c r="K57"/>
    </row>
    <row r="58" spans="3:11" x14ac:dyDescent="0.25">
      <c r="C58"/>
      <c r="D58"/>
      <c r="E58"/>
      <c r="F58" s="77"/>
      <c r="G58" s="77"/>
      <c r="H58"/>
      <c r="I58"/>
      <c r="J58"/>
      <c r="K58"/>
    </row>
    <row r="59" spans="3:11" x14ac:dyDescent="0.25">
      <c r="C59"/>
      <c r="D59"/>
      <c r="E59"/>
      <c r="F59" s="77"/>
      <c r="G59" s="77"/>
      <c r="H59"/>
      <c r="I59"/>
      <c r="J59"/>
      <c r="K59"/>
    </row>
    <row r="60" spans="3:11" x14ac:dyDescent="0.25">
      <c r="C60"/>
      <c r="D60"/>
      <c r="E60"/>
      <c r="F60" s="77"/>
      <c r="G60" s="77"/>
      <c r="H60"/>
      <c r="I60"/>
      <c r="J60"/>
      <c r="K60"/>
    </row>
    <row r="61" spans="3:11" x14ac:dyDescent="0.25">
      <c r="C61"/>
      <c r="D61"/>
      <c r="E61"/>
      <c r="F61" s="77"/>
      <c r="G61" s="77"/>
      <c r="H61"/>
      <c r="I61"/>
      <c r="J61"/>
      <c r="K61"/>
    </row>
    <row r="62" spans="3:11" x14ac:dyDescent="0.25">
      <c r="C62"/>
      <c r="D62"/>
      <c r="E62"/>
      <c r="F62" s="77"/>
      <c r="G62" s="77"/>
      <c r="H62"/>
      <c r="I62"/>
      <c r="J62"/>
      <c r="K62"/>
    </row>
    <row r="63" spans="3:11" x14ac:dyDescent="0.25">
      <c r="C63"/>
      <c r="D63"/>
      <c r="E63"/>
      <c r="F63" s="77"/>
      <c r="G63" s="77"/>
      <c r="H63"/>
      <c r="I63"/>
      <c r="J63"/>
      <c r="K63"/>
    </row>
    <row r="64" spans="3:11" x14ac:dyDescent="0.25">
      <c r="C64"/>
      <c r="D64"/>
      <c r="E64"/>
      <c r="F64" s="77"/>
      <c r="G64" s="77"/>
      <c r="H64"/>
      <c r="I64"/>
      <c r="J64"/>
      <c r="K64"/>
    </row>
    <row r="65" spans="3:11" x14ac:dyDescent="0.25">
      <c r="C65"/>
      <c r="D65"/>
      <c r="E65"/>
      <c r="F65" s="77"/>
      <c r="G65" s="77"/>
      <c r="H65"/>
      <c r="I65"/>
      <c r="J65"/>
      <c r="K65"/>
    </row>
    <row r="66" spans="3:11" x14ac:dyDescent="0.25">
      <c r="C66"/>
      <c r="D66"/>
      <c r="E66"/>
      <c r="F66" s="77"/>
      <c r="G66" s="77"/>
      <c r="H66"/>
      <c r="I66"/>
      <c r="J66"/>
      <c r="K66"/>
    </row>
    <row r="67" spans="3:11" x14ac:dyDescent="0.25">
      <c r="C67"/>
      <c r="D67"/>
      <c r="E67"/>
      <c r="F67" s="77"/>
      <c r="G67" s="77"/>
      <c r="H67"/>
      <c r="I67"/>
      <c r="J67"/>
      <c r="K67"/>
    </row>
    <row r="68" spans="3:11" x14ac:dyDescent="0.25">
      <c r="C68"/>
      <c r="D68"/>
      <c r="E68"/>
      <c r="F68" s="77"/>
      <c r="G68" s="77"/>
      <c r="H68"/>
      <c r="I68"/>
      <c r="J68"/>
      <c r="K68"/>
    </row>
    <row r="69" spans="3:11" x14ac:dyDescent="0.25">
      <c r="C69"/>
      <c r="D69"/>
      <c r="E69"/>
      <c r="F69" s="77"/>
      <c r="G69" s="77"/>
      <c r="H69"/>
      <c r="I69"/>
      <c r="J69"/>
      <c r="K69"/>
    </row>
    <row r="70" spans="3:11" x14ac:dyDescent="0.25">
      <c r="C70"/>
      <c r="D70"/>
      <c r="E70"/>
      <c r="F70" s="77"/>
      <c r="G70" s="77"/>
      <c r="H70"/>
      <c r="I70"/>
      <c r="J70"/>
      <c r="K70"/>
    </row>
    <row r="71" spans="3:11" x14ac:dyDescent="0.25">
      <c r="C71"/>
      <c r="D71"/>
      <c r="E71"/>
      <c r="F71" s="77"/>
      <c r="G71" s="77"/>
      <c r="H71"/>
      <c r="I71"/>
      <c r="J71"/>
      <c r="K71"/>
    </row>
    <row r="72" spans="3:11" x14ac:dyDescent="0.25">
      <c r="C72"/>
      <c r="D72"/>
      <c r="E72"/>
      <c r="F72" s="77"/>
      <c r="G72" s="77"/>
      <c r="H72"/>
      <c r="I72"/>
      <c r="J72"/>
      <c r="K72"/>
    </row>
    <row r="73" spans="3:11" x14ac:dyDescent="0.25">
      <c r="C73"/>
      <c r="D73"/>
      <c r="E73"/>
      <c r="F73" s="77"/>
      <c r="G73" s="77"/>
      <c r="H73"/>
      <c r="I73"/>
      <c r="J73"/>
      <c r="K73"/>
    </row>
    <row r="74" spans="3:11" x14ac:dyDescent="0.25">
      <c r="C74"/>
      <c r="D74"/>
      <c r="E74"/>
      <c r="F74" s="77"/>
      <c r="G74" s="77"/>
      <c r="H74"/>
      <c r="I74"/>
      <c r="J74"/>
      <c r="K74"/>
    </row>
    <row r="75" spans="3:11" x14ac:dyDescent="0.25">
      <c r="C75"/>
      <c r="D75"/>
      <c r="E75"/>
      <c r="F75" s="77"/>
      <c r="G75" s="77"/>
      <c r="H75"/>
      <c r="I75"/>
      <c r="J75"/>
      <c r="K75"/>
    </row>
    <row r="76" spans="3:11" x14ac:dyDescent="0.25">
      <c r="C76"/>
      <c r="D76"/>
      <c r="E76"/>
      <c r="F76" s="77"/>
      <c r="G76" s="77"/>
      <c r="H76"/>
      <c r="I76"/>
      <c r="J76"/>
      <c r="K76"/>
    </row>
    <row r="77" spans="3:11" x14ac:dyDescent="0.25">
      <c r="C77"/>
      <c r="D77"/>
      <c r="E77"/>
      <c r="F77" s="77"/>
      <c r="G77" s="77"/>
      <c r="H77"/>
      <c r="I77"/>
      <c r="J77"/>
      <c r="K77"/>
    </row>
    <row r="78" spans="3:11" x14ac:dyDescent="0.25">
      <c r="C78"/>
      <c r="D78"/>
      <c r="E78"/>
      <c r="F78" s="77"/>
      <c r="G78" s="77"/>
      <c r="H78"/>
      <c r="I78"/>
      <c r="J78"/>
      <c r="K78"/>
    </row>
    <row r="79" spans="3:11" x14ac:dyDescent="0.25">
      <c r="C79"/>
      <c r="D79"/>
      <c r="E79"/>
      <c r="F79" s="77"/>
      <c r="G79" s="77"/>
      <c r="H79"/>
      <c r="I79"/>
      <c r="J79"/>
      <c r="K79"/>
    </row>
    <row r="80" spans="3:11" x14ac:dyDescent="0.25">
      <c r="C80"/>
      <c r="D80"/>
      <c r="E80"/>
      <c r="F80" s="77"/>
      <c r="G80" s="77"/>
      <c r="H80"/>
      <c r="I80"/>
      <c r="J80"/>
      <c r="K80"/>
    </row>
    <row r="81" spans="3:11" x14ac:dyDescent="0.25">
      <c r="C81"/>
      <c r="D81"/>
      <c r="E81"/>
      <c r="F81" s="77"/>
      <c r="G81" s="77"/>
      <c r="H81"/>
      <c r="I81"/>
      <c r="J81"/>
      <c r="K81"/>
    </row>
    <row r="82" spans="3:11" x14ac:dyDescent="0.25">
      <c r="C82"/>
      <c r="D82"/>
      <c r="E82"/>
      <c r="F82" s="77"/>
      <c r="G82" s="77"/>
      <c r="H82"/>
      <c r="I82"/>
      <c r="J82"/>
      <c r="K82"/>
    </row>
    <row r="83" spans="3:11" x14ac:dyDescent="0.25">
      <c r="C83"/>
      <c r="D83"/>
      <c r="E83"/>
      <c r="F83" s="77"/>
      <c r="G83" s="77"/>
      <c r="H83"/>
      <c r="I83"/>
      <c r="J83"/>
      <c r="K83"/>
    </row>
    <row r="84" spans="3:11" x14ac:dyDescent="0.25">
      <c r="C84"/>
      <c r="D84"/>
      <c r="E84"/>
      <c r="F84" s="77"/>
      <c r="G84" s="77"/>
      <c r="H84"/>
      <c r="I84"/>
      <c r="J84"/>
      <c r="K84"/>
    </row>
    <row r="85" spans="3:11" x14ac:dyDescent="0.25">
      <c r="C85"/>
      <c r="D85"/>
      <c r="E85"/>
      <c r="F85" s="77"/>
      <c r="G85" s="77"/>
      <c r="H85"/>
      <c r="I85"/>
      <c r="J85"/>
      <c r="K85"/>
    </row>
    <row r="86" spans="3:11" x14ac:dyDescent="0.25">
      <c r="C86"/>
      <c r="D86"/>
      <c r="E86"/>
      <c r="F86" s="77"/>
      <c r="G86" s="77"/>
      <c r="H86"/>
      <c r="I86"/>
      <c r="J86"/>
      <c r="K86"/>
    </row>
    <row r="87" spans="3:11" x14ac:dyDescent="0.25">
      <c r="C87"/>
      <c r="D87"/>
      <c r="E87"/>
      <c r="F87" s="77"/>
      <c r="G87" s="77"/>
      <c r="H87"/>
      <c r="I87"/>
      <c r="J87"/>
      <c r="K87"/>
    </row>
    <row r="88" spans="3:11" x14ac:dyDescent="0.25">
      <c r="C88"/>
      <c r="D88"/>
      <c r="E88"/>
      <c r="F88" s="77"/>
      <c r="G88" s="77"/>
      <c r="H88"/>
      <c r="I88"/>
      <c r="J88"/>
      <c r="K88"/>
    </row>
    <row r="89" spans="3:11" x14ac:dyDescent="0.25">
      <c r="C89"/>
      <c r="D89"/>
      <c r="E89"/>
      <c r="F89" s="77"/>
      <c r="G89" s="77"/>
      <c r="H89"/>
      <c r="I89"/>
      <c r="J89"/>
      <c r="K89"/>
    </row>
    <row r="90" spans="3:11" x14ac:dyDescent="0.25">
      <c r="C90"/>
      <c r="D90"/>
      <c r="E90"/>
      <c r="F90" s="77"/>
      <c r="G90" s="77"/>
      <c r="H90"/>
      <c r="I90"/>
      <c r="J90"/>
      <c r="K90"/>
    </row>
    <row r="91" spans="3:11" x14ac:dyDescent="0.25">
      <c r="C91"/>
      <c r="D91"/>
      <c r="E91"/>
      <c r="F91" s="77"/>
      <c r="G91" s="77"/>
      <c r="H91"/>
      <c r="I91"/>
      <c r="J91"/>
      <c r="K91"/>
    </row>
    <row r="92" spans="3:11" x14ac:dyDescent="0.25">
      <c r="C92"/>
      <c r="D92"/>
      <c r="E92"/>
      <c r="F92" s="77"/>
      <c r="G92" s="77"/>
      <c r="H92"/>
      <c r="I92"/>
      <c r="J92"/>
      <c r="K92"/>
    </row>
    <row r="93" spans="3:11" x14ac:dyDescent="0.25">
      <c r="C93"/>
      <c r="D93"/>
      <c r="E93"/>
      <c r="F93" s="77"/>
      <c r="G93" s="77"/>
      <c r="H93"/>
      <c r="I93"/>
      <c r="J93"/>
      <c r="K93"/>
    </row>
    <row r="94" spans="3:11" x14ac:dyDescent="0.25">
      <c r="C94"/>
      <c r="D94"/>
      <c r="E94"/>
      <c r="F94" s="77"/>
      <c r="G94" s="77"/>
      <c r="H94"/>
      <c r="I94"/>
      <c r="J94"/>
      <c r="K94"/>
    </row>
    <row r="95" spans="3:11" x14ac:dyDescent="0.25">
      <c r="C95"/>
      <c r="D95"/>
      <c r="E95"/>
      <c r="F95" s="77"/>
      <c r="G95" s="77"/>
      <c r="H95"/>
      <c r="I95"/>
      <c r="J95"/>
      <c r="K95"/>
    </row>
    <row r="96" spans="3:11" x14ac:dyDescent="0.25">
      <c r="C96"/>
      <c r="D96"/>
      <c r="E96"/>
      <c r="F96" s="77"/>
      <c r="G96" s="77"/>
      <c r="H96"/>
      <c r="I96"/>
      <c r="J96"/>
      <c r="K96"/>
    </row>
    <row r="97" spans="3:11" x14ac:dyDescent="0.25">
      <c r="C97"/>
      <c r="D97"/>
      <c r="E97"/>
      <c r="F97" s="77"/>
      <c r="G97" s="77"/>
      <c r="H97"/>
      <c r="I97"/>
      <c r="J97"/>
      <c r="K97"/>
    </row>
    <row r="98" spans="3:11" x14ac:dyDescent="0.25">
      <c r="C98"/>
      <c r="D98"/>
      <c r="E98"/>
      <c r="F98" s="77"/>
      <c r="G98" s="77"/>
      <c r="H98"/>
      <c r="I98"/>
      <c r="J98"/>
      <c r="K98"/>
    </row>
    <row r="99" spans="3:11" x14ac:dyDescent="0.25">
      <c r="C99"/>
      <c r="D99"/>
      <c r="E99"/>
      <c r="F99" s="77"/>
      <c r="G99" s="77"/>
      <c r="H99"/>
      <c r="I99"/>
      <c r="J99"/>
      <c r="K99"/>
    </row>
    <row r="100" spans="3:11" x14ac:dyDescent="0.25">
      <c r="C100"/>
      <c r="D100"/>
      <c r="E100"/>
      <c r="F100" s="77"/>
      <c r="G100" s="77"/>
      <c r="H100"/>
      <c r="I100"/>
      <c r="J100"/>
      <c r="K100"/>
    </row>
    <row r="101" spans="3:11" x14ac:dyDescent="0.25">
      <c r="C101"/>
      <c r="D101"/>
      <c r="E101"/>
      <c r="F101" s="77"/>
      <c r="G101" s="77"/>
      <c r="H101"/>
      <c r="I101"/>
      <c r="J101"/>
      <c r="K101"/>
    </row>
    <row r="102" spans="3:11" x14ac:dyDescent="0.25">
      <c r="C102"/>
      <c r="D102"/>
      <c r="E102"/>
      <c r="F102" s="77"/>
      <c r="G102" s="77"/>
      <c r="H102"/>
      <c r="I102"/>
      <c r="J102"/>
      <c r="K102"/>
    </row>
    <row r="103" spans="3:11" x14ac:dyDescent="0.25">
      <c r="C103"/>
      <c r="D103"/>
      <c r="E103"/>
      <c r="F103" s="77"/>
      <c r="G103" s="77"/>
      <c r="H103"/>
      <c r="I103"/>
      <c r="J103"/>
      <c r="K103"/>
    </row>
    <row r="104" spans="3:11" x14ac:dyDescent="0.25">
      <c r="C104"/>
      <c r="D104"/>
      <c r="E104"/>
      <c r="F104" s="77"/>
      <c r="G104" s="77"/>
      <c r="H104"/>
      <c r="I104"/>
      <c r="J104"/>
      <c r="K104"/>
    </row>
    <row r="105" spans="3:11" x14ac:dyDescent="0.25">
      <c r="C105"/>
      <c r="D105"/>
      <c r="E105"/>
      <c r="F105" s="77"/>
      <c r="G105" s="77"/>
      <c r="H105"/>
      <c r="I105"/>
      <c r="J105"/>
      <c r="K105"/>
    </row>
    <row r="106" spans="3:11" x14ac:dyDescent="0.25">
      <c r="C106"/>
      <c r="D106"/>
      <c r="E106"/>
      <c r="F106" s="77"/>
      <c r="G106" s="77"/>
      <c r="H106"/>
      <c r="I106"/>
      <c r="J106"/>
      <c r="K106"/>
    </row>
    <row r="107" spans="3:11" x14ac:dyDescent="0.25">
      <c r="C107"/>
      <c r="D107"/>
      <c r="E107"/>
      <c r="F107" s="77"/>
      <c r="G107" s="77"/>
      <c r="H107"/>
      <c r="I107"/>
      <c r="J107"/>
      <c r="K107"/>
    </row>
    <row r="108" spans="3:11" x14ac:dyDescent="0.25">
      <c r="C108"/>
      <c r="D108"/>
      <c r="E108"/>
      <c r="F108" s="77"/>
      <c r="G108" s="77"/>
      <c r="H108"/>
      <c r="I108"/>
      <c r="J108"/>
      <c r="K108"/>
    </row>
    <row r="109" spans="3:11" x14ac:dyDescent="0.25">
      <c r="C109"/>
      <c r="D109"/>
      <c r="E109"/>
      <c r="F109" s="77"/>
      <c r="G109" s="77"/>
      <c r="H109"/>
      <c r="I109"/>
      <c r="J109"/>
      <c r="K109"/>
    </row>
    <row r="110" spans="3:11" x14ac:dyDescent="0.25">
      <c r="C110"/>
      <c r="D110"/>
      <c r="E110"/>
      <c r="F110" s="77"/>
      <c r="G110" s="77"/>
      <c r="H110"/>
      <c r="I110"/>
      <c r="J110"/>
      <c r="K110"/>
    </row>
    <row r="111" spans="3:11" x14ac:dyDescent="0.25">
      <c r="C111"/>
      <c r="D111"/>
      <c r="E111"/>
      <c r="F111" s="77"/>
      <c r="G111" s="77"/>
      <c r="H111"/>
      <c r="I111"/>
      <c r="J111"/>
      <c r="K111"/>
    </row>
    <row r="112" spans="3:11" x14ac:dyDescent="0.25">
      <c r="C112"/>
      <c r="D112"/>
      <c r="E112"/>
      <c r="F112" s="77"/>
      <c r="G112" s="77"/>
      <c r="H112"/>
      <c r="I112"/>
      <c r="J112"/>
      <c r="K112"/>
    </row>
    <row r="113" spans="3:11" x14ac:dyDescent="0.25">
      <c r="C113"/>
      <c r="D113"/>
      <c r="E113"/>
      <c r="F113" s="77"/>
      <c r="G113" s="77"/>
      <c r="H113"/>
      <c r="I113"/>
      <c r="J113"/>
      <c r="K113"/>
    </row>
    <row r="114" spans="3:11" x14ac:dyDescent="0.25">
      <c r="C114"/>
      <c r="D114"/>
      <c r="E114"/>
      <c r="F114" s="77"/>
      <c r="G114" s="77"/>
      <c r="H114"/>
      <c r="I114"/>
      <c r="J114"/>
      <c r="K114"/>
    </row>
    <row r="115" spans="3:11" x14ac:dyDescent="0.25">
      <c r="C115"/>
      <c r="D115"/>
      <c r="E115"/>
      <c r="F115" s="77"/>
      <c r="G115" s="77"/>
      <c r="H115"/>
      <c r="I115"/>
      <c r="J115"/>
      <c r="K115"/>
    </row>
    <row r="116" spans="3:11" x14ac:dyDescent="0.25">
      <c r="C116"/>
      <c r="D116"/>
      <c r="E116"/>
      <c r="F116" s="77"/>
      <c r="G116" s="77"/>
      <c r="H116"/>
      <c r="I116"/>
      <c r="J116"/>
      <c r="K116"/>
    </row>
    <row r="117" spans="3:11" x14ac:dyDescent="0.25">
      <c r="C117"/>
      <c r="D117"/>
      <c r="E117"/>
      <c r="F117" s="77"/>
      <c r="G117" s="77"/>
      <c r="H117"/>
      <c r="I117"/>
      <c r="J117"/>
      <c r="K117"/>
    </row>
    <row r="118" spans="3:11" x14ac:dyDescent="0.25">
      <c r="C118"/>
      <c r="D118"/>
      <c r="E118"/>
      <c r="F118" s="77"/>
      <c r="G118" s="77"/>
      <c r="H118"/>
      <c r="I118"/>
      <c r="J118"/>
      <c r="K118"/>
    </row>
    <row r="119" spans="3:11" x14ac:dyDescent="0.25">
      <c r="C119"/>
      <c r="D119"/>
      <c r="E119"/>
      <c r="F119" s="77"/>
      <c r="G119" s="77"/>
      <c r="H119"/>
      <c r="I119"/>
      <c r="J119"/>
      <c r="K119"/>
    </row>
    <row r="120" spans="3:11" x14ac:dyDescent="0.25">
      <c r="C120"/>
      <c r="D120"/>
      <c r="E120"/>
      <c r="F120" s="77"/>
      <c r="G120" s="77"/>
      <c r="H120"/>
      <c r="I120"/>
      <c r="J120"/>
      <c r="K120"/>
    </row>
    <row r="121" spans="3:11" x14ac:dyDescent="0.25">
      <c r="C121"/>
      <c r="D121"/>
      <c r="E121"/>
      <c r="F121" s="77"/>
      <c r="G121" s="77"/>
      <c r="H121"/>
      <c r="I121"/>
      <c r="J121"/>
      <c r="K121"/>
    </row>
    <row r="122" spans="3:11" x14ac:dyDescent="0.25">
      <c r="C122"/>
      <c r="D122"/>
      <c r="E122"/>
      <c r="F122" s="77"/>
      <c r="G122" s="77"/>
      <c r="H122"/>
      <c r="I122"/>
      <c r="J122"/>
      <c r="K122"/>
    </row>
    <row r="123" spans="3:11" x14ac:dyDescent="0.25">
      <c r="C123"/>
      <c r="D123"/>
      <c r="E123"/>
      <c r="F123" s="77"/>
      <c r="G123" s="77"/>
      <c r="H123"/>
      <c r="I123"/>
      <c r="J123"/>
      <c r="K123"/>
    </row>
    <row r="124" spans="3:11" x14ac:dyDescent="0.25">
      <c r="C124"/>
      <c r="D124"/>
      <c r="E124"/>
      <c r="F124" s="77"/>
      <c r="G124" s="77"/>
      <c r="H124"/>
      <c r="I124"/>
      <c r="J124"/>
      <c r="K124"/>
    </row>
    <row r="125" spans="3:11" x14ac:dyDescent="0.25">
      <c r="C125"/>
      <c r="D125"/>
      <c r="E125"/>
      <c r="F125" s="77"/>
      <c r="G125" s="77"/>
      <c r="H125"/>
      <c r="I125"/>
      <c r="J125"/>
      <c r="K125"/>
    </row>
    <row r="126" spans="3:11" x14ac:dyDescent="0.25">
      <c r="C126"/>
      <c r="D126"/>
      <c r="E126"/>
      <c r="F126" s="77"/>
      <c r="G126" s="77"/>
      <c r="H126"/>
      <c r="I126"/>
      <c r="J126"/>
      <c r="K126"/>
    </row>
    <row r="127" spans="3:11" x14ac:dyDescent="0.25">
      <c r="C127"/>
      <c r="D127"/>
      <c r="E127"/>
      <c r="F127" s="77"/>
      <c r="G127" s="77"/>
      <c r="H127"/>
      <c r="I127"/>
      <c r="J127"/>
      <c r="K127"/>
    </row>
    <row r="128" spans="3:11" x14ac:dyDescent="0.25">
      <c r="C128"/>
      <c r="D128"/>
      <c r="E128"/>
      <c r="F128" s="77"/>
      <c r="G128" s="77"/>
      <c r="H128"/>
      <c r="I128"/>
      <c r="J128"/>
      <c r="K128"/>
    </row>
    <row r="129" spans="3:11" x14ac:dyDescent="0.25">
      <c r="C129"/>
      <c r="D129"/>
      <c r="E129"/>
      <c r="F129" s="77"/>
      <c r="G129" s="77"/>
      <c r="H129"/>
      <c r="I129"/>
      <c r="J129"/>
      <c r="K129"/>
    </row>
    <row r="130" spans="3:11" x14ac:dyDescent="0.25">
      <c r="C130"/>
      <c r="D130"/>
      <c r="E130"/>
      <c r="F130" s="77"/>
      <c r="G130" s="77"/>
      <c r="H130"/>
      <c r="I130"/>
      <c r="J130"/>
      <c r="K130"/>
    </row>
    <row r="131" spans="3:11" x14ac:dyDescent="0.25">
      <c r="C131"/>
      <c r="D131"/>
      <c r="E131"/>
      <c r="F131" s="77"/>
      <c r="G131" s="77"/>
      <c r="H131"/>
      <c r="I131"/>
      <c r="J131"/>
      <c r="K131"/>
    </row>
    <row r="132" spans="3:11" x14ac:dyDescent="0.25">
      <c r="C132"/>
      <c r="D132"/>
      <c r="E132"/>
      <c r="F132" s="77"/>
      <c r="G132" s="77"/>
      <c r="H132"/>
      <c r="I132"/>
      <c r="J132"/>
      <c r="K132"/>
    </row>
    <row r="133" spans="3:11" x14ac:dyDescent="0.25">
      <c r="C133"/>
      <c r="D133"/>
      <c r="E133"/>
      <c r="F133" s="77"/>
      <c r="G133" s="77"/>
      <c r="H133"/>
      <c r="I133"/>
      <c r="J133"/>
      <c r="K133"/>
    </row>
    <row r="134" spans="3:11" x14ac:dyDescent="0.25">
      <c r="C134"/>
      <c r="D134"/>
      <c r="E134"/>
      <c r="F134" s="77"/>
      <c r="G134" s="77"/>
      <c r="H134"/>
      <c r="I134"/>
      <c r="J134"/>
      <c r="K134"/>
    </row>
    <row r="135" spans="3:11" x14ac:dyDescent="0.25">
      <c r="C135"/>
      <c r="D135"/>
      <c r="E135"/>
      <c r="F135" s="77"/>
      <c r="G135" s="77"/>
      <c r="H135"/>
      <c r="I135"/>
      <c r="J135"/>
      <c r="K135"/>
    </row>
    <row r="136" spans="3:11" x14ac:dyDescent="0.25">
      <c r="C136"/>
      <c r="D136"/>
      <c r="E136"/>
      <c r="F136" s="77"/>
      <c r="G136" s="77"/>
      <c r="H136"/>
      <c r="I136"/>
      <c r="J136"/>
      <c r="K136"/>
    </row>
    <row r="137" spans="3:11" x14ac:dyDescent="0.25">
      <c r="C137"/>
      <c r="D137"/>
      <c r="E137"/>
      <c r="F137" s="77"/>
      <c r="G137" s="77"/>
      <c r="H137"/>
      <c r="I137"/>
      <c r="J137"/>
      <c r="K137"/>
    </row>
    <row r="138" spans="3:11" x14ac:dyDescent="0.25">
      <c r="C138"/>
      <c r="D138"/>
      <c r="E138"/>
      <c r="F138" s="77"/>
      <c r="G138" s="77"/>
      <c r="H138"/>
      <c r="I138"/>
      <c r="J138"/>
      <c r="K138"/>
    </row>
    <row r="139" spans="3:11" x14ac:dyDescent="0.25">
      <c r="C139"/>
      <c r="D139"/>
      <c r="E139"/>
      <c r="F139" s="77"/>
      <c r="G139" s="77"/>
      <c r="H139"/>
      <c r="I139"/>
      <c r="J139"/>
      <c r="K139"/>
    </row>
    <row r="140" spans="3:11" x14ac:dyDescent="0.25">
      <c r="C140"/>
      <c r="D140"/>
      <c r="E140"/>
      <c r="F140" s="77"/>
      <c r="G140" s="77"/>
      <c r="H140"/>
      <c r="I140"/>
      <c r="J140"/>
      <c r="K140"/>
    </row>
    <row r="141" spans="3:11" x14ac:dyDescent="0.25">
      <c r="C141"/>
      <c r="D141"/>
      <c r="E141"/>
      <c r="F141" s="77"/>
      <c r="G141" s="77"/>
      <c r="H141"/>
      <c r="I141"/>
      <c r="J141"/>
      <c r="K141"/>
    </row>
    <row r="142" spans="3:11" x14ac:dyDescent="0.25">
      <c r="C142"/>
      <c r="D142"/>
      <c r="E142"/>
      <c r="F142" s="77"/>
      <c r="G142" s="77"/>
      <c r="H142"/>
      <c r="I142"/>
      <c r="J142"/>
      <c r="K142"/>
    </row>
    <row r="143" spans="3:11" x14ac:dyDescent="0.25">
      <c r="C143"/>
      <c r="D143"/>
      <c r="E143"/>
      <c r="F143" s="77"/>
      <c r="G143" s="77"/>
      <c r="H143"/>
      <c r="I143"/>
      <c r="J143"/>
      <c r="K143"/>
    </row>
    <row r="144" spans="3:11" x14ac:dyDescent="0.25">
      <c r="C144"/>
      <c r="D144"/>
      <c r="E144"/>
      <c r="F144" s="77"/>
      <c r="G144" s="77"/>
      <c r="H144"/>
      <c r="I144"/>
      <c r="J144"/>
      <c r="K144"/>
    </row>
    <row r="145" spans="3:11" x14ac:dyDescent="0.25">
      <c r="C145"/>
      <c r="D145"/>
      <c r="E145"/>
      <c r="F145" s="77"/>
      <c r="G145" s="77"/>
      <c r="H145"/>
      <c r="I145"/>
      <c r="J145"/>
      <c r="K145"/>
    </row>
    <row r="146" spans="3:11" x14ac:dyDescent="0.25">
      <c r="C146"/>
      <c r="D146"/>
      <c r="E146"/>
      <c r="F146" s="77"/>
      <c r="G146" s="77"/>
      <c r="H146"/>
      <c r="I146"/>
      <c r="J146"/>
      <c r="K146"/>
    </row>
    <row r="147" spans="3:11" x14ac:dyDescent="0.25">
      <c r="C147"/>
      <c r="D147"/>
      <c r="E147"/>
      <c r="F147" s="77"/>
      <c r="G147" s="77"/>
      <c r="H147"/>
      <c r="I147"/>
      <c r="J147"/>
      <c r="K147"/>
    </row>
    <row r="148" spans="3:11" x14ac:dyDescent="0.25">
      <c r="C148"/>
      <c r="D148"/>
      <c r="E148"/>
      <c r="F148" s="77"/>
      <c r="G148" s="77"/>
      <c r="H148"/>
      <c r="I148"/>
      <c r="J148"/>
      <c r="K148"/>
    </row>
    <row r="149" spans="3:11" x14ac:dyDescent="0.25">
      <c r="C149"/>
      <c r="D149"/>
      <c r="E149"/>
      <c r="F149" s="77"/>
      <c r="G149" s="77"/>
      <c r="H149"/>
      <c r="I149"/>
      <c r="J149"/>
      <c r="K149"/>
    </row>
    <row r="150" spans="3:11" x14ac:dyDescent="0.25">
      <c r="C150"/>
      <c r="D150"/>
      <c r="E150"/>
      <c r="F150" s="77"/>
      <c r="G150" s="77"/>
      <c r="H150"/>
      <c r="I150"/>
      <c r="J150"/>
      <c r="K150"/>
    </row>
    <row r="151" spans="3:11" x14ac:dyDescent="0.25">
      <c r="C151"/>
      <c r="D151"/>
      <c r="E151"/>
      <c r="F151" s="77"/>
      <c r="G151" s="77"/>
      <c r="H151"/>
      <c r="I151"/>
      <c r="J151"/>
      <c r="K151"/>
    </row>
    <row r="152" spans="3:11" x14ac:dyDescent="0.25">
      <c r="C152"/>
      <c r="D152"/>
      <c r="E152"/>
      <c r="F152" s="77"/>
      <c r="G152" s="77"/>
      <c r="H152"/>
      <c r="I152"/>
      <c r="J152"/>
      <c r="K152"/>
    </row>
    <row r="153" spans="3:11" x14ac:dyDescent="0.25">
      <c r="C153"/>
      <c r="D153"/>
      <c r="E153"/>
      <c r="F153" s="77"/>
      <c r="G153" s="77"/>
      <c r="H153"/>
      <c r="I153"/>
      <c r="J153"/>
      <c r="K153"/>
    </row>
    <row r="154" spans="3:11" x14ac:dyDescent="0.25">
      <c r="C154"/>
      <c r="D154"/>
      <c r="E154"/>
      <c r="F154" s="77"/>
      <c r="G154" s="77"/>
      <c r="H154"/>
      <c r="I154"/>
      <c r="J154"/>
      <c r="K154"/>
    </row>
    <row r="155" spans="3:11" x14ac:dyDescent="0.25">
      <c r="C155"/>
      <c r="D155"/>
      <c r="E155"/>
      <c r="F155" s="77"/>
      <c r="G155" s="77"/>
      <c r="H155"/>
      <c r="I155"/>
      <c r="J155"/>
      <c r="K155"/>
    </row>
    <row r="156" spans="3:11" x14ac:dyDescent="0.25">
      <c r="C156"/>
      <c r="D156"/>
      <c r="E156"/>
      <c r="F156" s="77"/>
      <c r="G156" s="77"/>
      <c r="H156"/>
      <c r="I156"/>
      <c r="J156"/>
      <c r="K156"/>
    </row>
    <row r="157" spans="3:11" x14ac:dyDescent="0.25">
      <c r="C157"/>
      <c r="D157"/>
      <c r="E157"/>
      <c r="F157" s="77"/>
      <c r="G157" s="77"/>
      <c r="H157"/>
      <c r="I157"/>
      <c r="J157"/>
      <c r="K157"/>
    </row>
    <row r="158" spans="3:11" x14ac:dyDescent="0.25">
      <c r="C158"/>
      <c r="D158"/>
      <c r="E158"/>
      <c r="F158" s="77"/>
      <c r="G158" s="77"/>
      <c r="H158"/>
      <c r="I158"/>
      <c r="J158"/>
      <c r="K158"/>
    </row>
    <row r="159" spans="3:11" x14ac:dyDescent="0.25">
      <c r="C159"/>
      <c r="D159"/>
      <c r="E159"/>
      <c r="F159" s="77"/>
      <c r="G159" s="77"/>
      <c r="H159"/>
      <c r="I159"/>
      <c r="J159"/>
      <c r="K159"/>
    </row>
    <row r="160" spans="3:11" x14ac:dyDescent="0.25">
      <c r="C160"/>
      <c r="D160"/>
      <c r="E160"/>
      <c r="F160" s="77"/>
      <c r="G160" s="77"/>
      <c r="H160"/>
      <c r="I160"/>
      <c r="J160"/>
      <c r="K160"/>
    </row>
    <row r="161" spans="3:11" x14ac:dyDescent="0.25">
      <c r="C161"/>
      <c r="D161"/>
      <c r="E161"/>
      <c r="F161" s="77"/>
      <c r="G161" s="77"/>
      <c r="H161"/>
      <c r="I161"/>
      <c r="J161"/>
      <c r="K161"/>
    </row>
    <row r="162" spans="3:11" x14ac:dyDescent="0.25">
      <c r="C162"/>
      <c r="D162"/>
      <c r="E162"/>
      <c r="F162" s="77"/>
      <c r="G162" s="77"/>
      <c r="H162"/>
      <c r="I162"/>
      <c r="J162"/>
      <c r="K162"/>
    </row>
    <row r="163" spans="3:11" x14ac:dyDescent="0.25">
      <c r="C163"/>
      <c r="D163"/>
      <c r="E163"/>
      <c r="F163" s="77"/>
      <c r="G163" s="77"/>
      <c r="H163"/>
      <c r="I163"/>
      <c r="J163"/>
      <c r="K163"/>
    </row>
    <row r="164" spans="3:11" x14ac:dyDescent="0.25">
      <c r="C164"/>
      <c r="D164"/>
      <c r="E164"/>
      <c r="F164" s="77"/>
      <c r="G164" s="77"/>
      <c r="H164"/>
      <c r="I164"/>
      <c r="J164"/>
      <c r="K164"/>
    </row>
    <row r="165" spans="3:11" x14ac:dyDescent="0.25">
      <c r="C165"/>
      <c r="D165"/>
      <c r="E165"/>
      <c r="F165" s="77"/>
      <c r="G165" s="77"/>
      <c r="H165"/>
      <c r="I165"/>
      <c r="J165"/>
      <c r="K165"/>
    </row>
    <row r="166" spans="3:11" x14ac:dyDescent="0.25">
      <c r="C166"/>
      <c r="D166"/>
      <c r="E166"/>
      <c r="F166" s="77"/>
      <c r="G166" s="77"/>
      <c r="H166"/>
      <c r="I166"/>
      <c r="J166"/>
      <c r="K166"/>
    </row>
    <row r="167" spans="3:11" x14ac:dyDescent="0.25">
      <c r="C167"/>
      <c r="D167"/>
      <c r="E167"/>
      <c r="F167" s="77"/>
      <c r="G167" s="77"/>
      <c r="H167"/>
      <c r="I167"/>
      <c r="J167"/>
      <c r="K167"/>
    </row>
    <row r="168" spans="3:11" x14ac:dyDescent="0.25">
      <c r="C168"/>
      <c r="D168"/>
      <c r="E168"/>
      <c r="F168" s="77"/>
      <c r="G168" s="77"/>
      <c r="H168"/>
      <c r="I168"/>
      <c r="J168"/>
      <c r="K168"/>
    </row>
    <row r="169" spans="3:11" x14ac:dyDescent="0.25">
      <c r="C169"/>
      <c r="D169"/>
      <c r="E169"/>
      <c r="F169" s="77"/>
      <c r="G169" s="77"/>
      <c r="H169"/>
      <c r="I169"/>
      <c r="J169"/>
      <c r="K169"/>
    </row>
    <row r="170" spans="3:11" x14ac:dyDescent="0.25">
      <c r="C170"/>
      <c r="D170"/>
      <c r="E170"/>
      <c r="F170" s="77"/>
      <c r="G170" s="77"/>
      <c r="H170"/>
      <c r="I170"/>
      <c r="J170"/>
      <c r="K170"/>
    </row>
    <row r="171" spans="3:11" x14ac:dyDescent="0.25">
      <c r="C171"/>
      <c r="D171"/>
      <c r="E171"/>
      <c r="F171" s="77"/>
      <c r="G171" s="77"/>
      <c r="H171"/>
      <c r="I171"/>
      <c r="J171"/>
      <c r="K171"/>
    </row>
    <row r="172" spans="3:11" x14ac:dyDescent="0.25">
      <c r="C172"/>
      <c r="D172"/>
      <c r="E172"/>
      <c r="F172" s="77"/>
      <c r="G172" s="77"/>
      <c r="H172"/>
      <c r="I172"/>
      <c r="J172"/>
      <c r="K172"/>
    </row>
    <row r="173" spans="3:11" x14ac:dyDescent="0.25">
      <c r="C173"/>
      <c r="D173"/>
      <c r="E173"/>
      <c r="F173" s="77"/>
      <c r="G173" s="77"/>
      <c r="H173"/>
      <c r="I173"/>
      <c r="J173"/>
      <c r="K173"/>
    </row>
    <row r="174" spans="3:11" x14ac:dyDescent="0.25">
      <c r="C174"/>
      <c r="D174"/>
      <c r="E174"/>
      <c r="F174" s="77"/>
      <c r="G174" s="77"/>
      <c r="H174"/>
      <c r="I174"/>
      <c r="J174"/>
      <c r="K174"/>
    </row>
    <row r="175" spans="3:11" x14ac:dyDescent="0.25">
      <c r="C175"/>
      <c r="D175"/>
      <c r="E175"/>
      <c r="F175" s="77"/>
      <c r="G175" s="77"/>
      <c r="H175"/>
      <c r="I175"/>
      <c r="J175"/>
      <c r="K175"/>
    </row>
    <row r="176" spans="3:11" x14ac:dyDescent="0.25">
      <c r="C176"/>
      <c r="D176"/>
      <c r="E176"/>
      <c r="F176" s="77"/>
      <c r="G176" s="77"/>
      <c r="H176"/>
      <c r="I176"/>
      <c r="J176"/>
      <c r="K176"/>
    </row>
    <row r="177" spans="3:11" x14ac:dyDescent="0.25">
      <c r="C177"/>
      <c r="D177"/>
      <c r="E177"/>
      <c r="F177" s="77"/>
      <c r="G177" s="77"/>
      <c r="H177"/>
      <c r="I177"/>
      <c r="J177"/>
      <c r="K177"/>
    </row>
    <row r="178" spans="3:11" x14ac:dyDescent="0.25">
      <c r="C178"/>
      <c r="D178"/>
      <c r="E178"/>
      <c r="F178" s="77"/>
      <c r="G178" s="77"/>
      <c r="H178"/>
      <c r="I178"/>
      <c r="J178"/>
      <c r="K178"/>
    </row>
    <row r="179" spans="3:11" x14ac:dyDescent="0.25">
      <c r="C179"/>
      <c r="D179"/>
      <c r="E179"/>
      <c r="F179" s="77"/>
      <c r="G179" s="77"/>
      <c r="H179"/>
      <c r="I179"/>
      <c r="J179"/>
      <c r="K179"/>
    </row>
    <row r="180" spans="3:11" x14ac:dyDescent="0.25">
      <c r="C180"/>
      <c r="D180"/>
      <c r="E180"/>
      <c r="F180" s="77"/>
      <c r="G180" s="77"/>
      <c r="H180"/>
      <c r="I180"/>
      <c r="J180"/>
      <c r="K180"/>
    </row>
    <row r="181" spans="3:11" x14ac:dyDescent="0.25">
      <c r="C181"/>
      <c r="D181"/>
      <c r="E181"/>
      <c r="F181" s="77"/>
      <c r="G181" s="77"/>
      <c r="H181"/>
      <c r="I181"/>
      <c r="J181"/>
      <c r="K181"/>
    </row>
    <row r="182" spans="3:11" x14ac:dyDescent="0.25">
      <c r="C182"/>
      <c r="D182"/>
      <c r="E182"/>
      <c r="F182" s="77"/>
      <c r="G182" s="77"/>
      <c r="H182"/>
      <c r="I182"/>
      <c r="J182"/>
      <c r="K182"/>
    </row>
    <row r="183" spans="3:11" x14ac:dyDescent="0.25">
      <c r="C183"/>
      <c r="D183"/>
      <c r="E183"/>
      <c r="F183" s="77"/>
      <c r="G183" s="77"/>
      <c r="H183"/>
      <c r="I183"/>
      <c r="J183"/>
      <c r="K183"/>
    </row>
    <row r="184" spans="3:11" x14ac:dyDescent="0.25">
      <c r="C184"/>
      <c r="D184"/>
      <c r="E184"/>
      <c r="F184" s="77"/>
      <c r="G184" s="77"/>
      <c r="H184"/>
      <c r="I184"/>
      <c r="J184"/>
      <c r="K184"/>
    </row>
    <row r="185" spans="3:11" x14ac:dyDescent="0.25">
      <c r="C185"/>
      <c r="D185"/>
      <c r="E185"/>
      <c r="F185" s="77"/>
      <c r="G185" s="77"/>
      <c r="H185"/>
      <c r="I185"/>
      <c r="J185"/>
      <c r="K185"/>
    </row>
    <row r="186" spans="3:11" x14ac:dyDescent="0.25">
      <c r="C186"/>
      <c r="D186"/>
      <c r="E186"/>
      <c r="F186" s="77"/>
      <c r="G186" s="77"/>
      <c r="H186"/>
      <c r="I186"/>
      <c r="J186"/>
      <c r="K186"/>
    </row>
    <row r="187" spans="3:11" x14ac:dyDescent="0.25">
      <c r="C187"/>
      <c r="D187"/>
      <c r="E187"/>
      <c r="F187" s="77"/>
      <c r="G187" s="77"/>
      <c r="H187"/>
      <c r="I187"/>
      <c r="J187"/>
      <c r="K187"/>
    </row>
    <row r="188" spans="3:11" x14ac:dyDescent="0.25">
      <c r="C188"/>
      <c r="D188"/>
      <c r="E188"/>
      <c r="F188" s="77"/>
      <c r="G188" s="77"/>
      <c r="H188"/>
      <c r="I188"/>
      <c r="J188"/>
      <c r="K188"/>
    </row>
    <row r="189" spans="3:11" x14ac:dyDescent="0.25">
      <c r="C189"/>
      <c r="D189"/>
      <c r="E189"/>
      <c r="F189" s="77"/>
      <c r="G189" s="77"/>
      <c r="H189"/>
      <c r="I189"/>
      <c r="J189"/>
      <c r="K189"/>
    </row>
    <row r="190" spans="3:11" x14ac:dyDescent="0.25">
      <c r="C190"/>
      <c r="D190"/>
      <c r="E190"/>
      <c r="F190" s="77"/>
      <c r="G190" s="77"/>
      <c r="H190"/>
      <c r="I190"/>
      <c r="J190"/>
      <c r="K190"/>
    </row>
    <row r="191" spans="3:11" x14ac:dyDescent="0.25">
      <c r="C191"/>
      <c r="D191"/>
      <c r="E191"/>
      <c r="F191" s="77"/>
      <c r="G191" s="77"/>
      <c r="H191"/>
      <c r="I191"/>
      <c r="J191"/>
      <c r="K191"/>
    </row>
    <row r="192" spans="3:11" x14ac:dyDescent="0.25">
      <c r="C192"/>
      <c r="D192"/>
      <c r="E192"/>
      <c r="F192" s="77"/>
      <c r="G192" s="77"/>
      <c r="H192"/>
      <c r="I192"/>
      <c r="J192"/>
      <c r="K192"/>
    </row>
    <row r="193" spans="3:11" x14ac:dyDescent="0.25">
      <c r="C193"/>
      <c r="D193"/>
      <c r="E193"/>
      <c r="F193" s="77"/>
      <c r="G193" s="77"/>
      <c r="H193"/>
      <c r="I193"/>
      <c r="J193"/>
      <c r="K193"/>
    </row>
    <row r="194" spans="3:11" x14ac:dyDescent="0.25">
      <c r="C194"/>
      <c r="D194"/>
      <c r="E194"/>
      <c r="F194" s="77"/>
      <c r="G194" s="77"/>
      <c r="H194"/>
      <c r="I194"/>
      <c r="J194"/>
      <c r="K194"/>
    </row>
    <row r="195" spans="3:11" x14ac:dyDescent="0.25">
      <c r="C195"/>
      <c r="D195"/>
      <c r="E195"/>
      <c r="F195" s="77"/>
      <c r="G195" s="77"/>
      <c r="H195"/>
      <c r="I195"/>
      <c r="J195"/>
      <c r="K195"/>
    </row>
    <row r="196" spans="3:11" x14ac:dyDescent="0.25">
      <c r="C196"/>
      <c r="D196"/>
      <c r="E196"/>
      <c r="F196" s="77"/>
      <c r="G196" s="77"/>
      <c r="H196"/>
      <c r="I196"/>
      <c r="J196"/>
      <c r="K196"/>
    </row>
    <row r="197" spans="3:11" x14ac:dyDescent="0.25">
      <c r="C197"/>
      <c r="D197"/>
      <c r="E197"/>
      <c r="F197" s="77"/>
      <c r="G197" s="77"/>
      <c r="H197"/>
      <c r="I197"/>
      <c r="J197"/>
      <c r="K197"/>
    </row>
    <row r="198" spans="3:11" x14ac:dyDescent="0.25">
      <c r="C198"/>
      <c r="D198"/>
      <c r="E198"/>
      <c r="F198" s="77"/>
      <c r="G198" s="77"/>
      <c r="H198"/>
      <c r="I198"/>
      <c r="J198"/>
      <c r="K198"/>
    </row>
    <row r="199" spans="3:11" x14ac:dyDescent="0.25">
      <c r="C199"/>
      <c r="D199"/>
      <c r="E199"/>
      <c r="F199" s="77"/>
      <c r="G199" s="77"/>
      <c r="H199"/>
      <c r="I199"/>
      <c r="J199"/>
      <c r="K199"/>
    </row>
    <row r="200" spans="3:11" x14ac:dyDescent="0.25">
      <c r="C200"/>
      <c r="D200"/>
      <c r="E200"/>
      <c r="F200" s="77"/>
      <c r="G200" s="77"/>
      <c r="H200"/>
      <c r="I200"/>
      <c r="J200"/>
      <c r="K200"/>
    </row>
    <row r="201" spans="3:11" x14ac:dyDescent="0.25">
      <c r="C201"/>
      <c r="D201"/>
      <c r="E201"/>
      <c r="F201" s="77"/>
      <c r="G201" s="77"/>
      <c r="H201"/>
      <c r="I201"/>
      <c r="J201"/>
      <c r="K201"/>
    </row>
    <row r="202" spans="3:11" x14ac:dyDescent="0.25">
      <c r="C202"/>
      <c r="D202"/>
      <c r="E202"/>
      <c r="F202" s="77"/>
      <c r="G202" s="77"/>
      <c r="H202"/>
      <c r="I202"/>
      <c r="J202"/>
      <c r="K202"/>
    </row>
    <row r="203" spans="3:11" x14ac:dyDescent="0.25">
      <c r="C203"/>
      <c r="D203"/>
      <c r="E203"/>
      <c r="F203" s="77"/>
      <c r="G203" s="77"/>
      <c r="H203"/>
      <c r="I203"/>
      <c r="J203"/>
      <c r="K203"/>
    </row>
    <row r="204" spans="3:11" x14ac:dyDescent="0.25">
      <c r="C204"/>
      <c r="D204"/>
      <c r="E204"/>
      <c r="F204" s="77"/>
      <c r="G204" s="77"/>
      <c r="H204"/>
      <c r="I204"/>
      <c r="J204"/>
      <c r="K204"/>
    </row>
    <row r="205" spans="3:11" x14ac:dyDescent="0.25">
      <c r="C205"/>
      <c r="D205"/>
      <c r="E205"/>
      <c r="F205" s="77"/>
      <c r="G205" s="77"/>
      <c r="H205"/>
      <c r="I205"/>
      <c r="J205"/>
      <c r="K205"/>
    </row>
    <row r="206" spans="3:11" x14ac:dyDescent="0.25">
      <c r="C206"/>
      <c r="D206"/>
      <c r="E206"/>
      <c r="F206" s="77"/>
      <c r="G206" s="77"/>
      <c r="H206"/>
      <c r="I206"/>
      <c r="J206"/>
      <c r="K206"/>
    </row>
    <row r="207" spans="3:11" x14ac:dyDescent="0.25">
      <c r="C207"/>
      <c r="D207"/>
      <c r="E207"/>
      <c r="F207" s="77"/>
      <c r="G207" s="77"/>
      <c r="H207"/>
      <c r="I207"/>
      <c r="J207"/>
      <c r="K207"/>
    </row>
    <row r="208" spans="3:11" x14ac:dyDescent="0.25">
      <c r="C208"/>
      <c r="D208"/>
      <c r="E208"/>
      <c r="F208" s="77"/>
      <c r="G208" s="77"/>
      <c r="H208"/>
      <c r="I208"/>
      <c r="J208"/>
      <c r="K208"/>
    </row>
    <row r="209" spans="3:11" x14ac:dyDescent="0.25">
      <c r="C209"/>
      <c r="D209"/>
      <c r="E209"/>
      <c r="F209" s="77"/>
      <c r="G209" s="77"/>
      <c r="H209"/>
      <c r="I209"/>
      <c r="J209"/>
      <c r="K209"/>
    </row>
    <row r="210" spans="3:11" x14ac:dyDescent="0.25">
      <c r="C210"/>
      <c r="D210"/>
      <c r="E210"/>
      <c r="F210" s="77"/>
      <c r="G210" s="77"/>
      <c r="H210"/>
      <c r="I210"/>
      <c r="J210"/>
      <c r="K210"/>
    </row>
    <row r="211" spans="3:11" x14ac:dyDescent="0.25">
      <c r="C211"/>
      <c r="D211"/>
      <c r="E211"/>
      <c r="F211" s="77"/>
      <c r="G211" s="77"/>
      <c r="H211"/>
      <c r="I211"/>
      <c r="J211"/>
      <c r="K211"/>
    </row>
    <row r="212" spans="3:11" x14ac:dyDescent="0.25">
      <c r="C212"/>
      <c r="D212"/>
      <c r="E212"/>
      <c r="F212" s="77"/>
      <c r="G212" s="77"/>
      <c r="H212"/>
      <c r="I212"/>
      <c r="J212"/>
      <c r="K212"/>
    </row>
    <row r="213" spans="3:11" x14ac:dyDescent="0.25">
      <c r="C213"/>
      <c r="D213"/>
      <c r="E213"/>
      <c r="F213" s="77"/>
      <c r="G213" s="77"/>
      <c r="H213"/>
      <c r="I213"/>
      <c r="J213"/>
      <c r="K213"/>
    </row>
    <row r="214" spans="3:11" x14ac:dyDescent="0.25">
      <c r="C214"/>
      <c r="D214"/>
      <c r="E214"/>
      <c r="F214" s="77"/>
      <c r="G214" s="77"/>
      <c r="H214"/>
      <c r="I214"/>
      <c r="J214"/>
      <c r="K214"/>
    </row>
    <row r="215" spans="3:11" x14ac:dyDescent="0.25">
      <c r="C215"/>
      <c r="D215"/>
      <c r="E215"/>
      <c r="F215" s="77"/>
      <c r="G215" s="77"/>
      <c r="H215"/>
      <c r="I215"/>
      <c r="J215"/>
      <c r="K215"/>
    </row>
    <row r="216" spans="3:11" x14ac:dyDescent="0.25">
      <c r="C216"/>
      <c r="D216"/>
      <c r="E216"/>
      <c r="F216" s="77"/>
      <c r="G216" s="77"/>
      <c r="H216"/>
      <c r="I216"/>
      <c r="J216"/>
      <c r="K216"/>
    </row>
    <row r="217" spans="3:11" x14ac:dyDescent="0.25">
      <c r="C217"/>
      <c r="D217"/>
      <c r="E217"/>
      <c r="F217" s="77"/>
      <c r="G217" s="77"/>
      <c r="H217"/>
      <c r="I217"/>
      <c r="J217"/>
      <c r="K217"/>
    </row>
    <row r="218" spans="3:11" x14ac:dyDescent="0.25">
      <c r="C218"/>
      <c r="D218"/>
      <c r="E218"/>
      <c r="F218" s="77"/>
      <c r="G218" s="77"/>
      <c r="H218"/>
      <c r="I218"/>
      <c r="J218"/>
      <c r="K218"/>
    </row>
    <row r="219" spans="3:11" x14ac:dyDescent="0.25">
      <c r="C219"/>
      <c r="D219"/>
      <c r="E219"/>
      <c r="F219" s="77"/>
      <c r="G219" s="77"/>
      <c r="H219"/>
      <c r="I219"/>
      <c r="J219"/>
      <c r="K219"/>
    </row>
    <row r="220" spans="3:11" x14ac:dyDescent="0.25">
      <c r="C220"/>
      <c r="D220"/>
      <c r="E220"/>
      <c r="F220" s="77"/>
      <c r="G220" s="77"/>
      <c r="H220"/>
      <c r="I220"/>
      <c r="J220"/>
      <c r="K220"/>
    </row>
    <row r="221" spans="3:11" x14ac:dyDescent="0.25">
      <c r="C221"/>
      <c r="D221"/>
      <c r="E221"/>
      <c r="F221" s="77"/>
      <c r="G221" s="77"/>
      <c r="H221"/>
      <c r="I221"/>
      <c r="J221"/>
      <c r="K221"/>
    </row>
    <row r="222" spans="3:11" x14ac:dyDescent="0.25">
      <c r="C222"/>
      <c r="D222"/>
      <c r="E222"/>
      <c r="F222" s="77"/>
      <c r="G222" s="77"/>
      <c r="H222"/>
      <c r="I222"/>
      <c r="J222"/>
      <c r="K222"/>
    </row>
    <row r="223" spans="3:11" x14ac:dyDescent="0.25">
      <c r="C223"/>
      <c r="D223"/>
      <c r="E223"/>
      <c r="F223" s="77"/>
      <c r="G223" s="77"/>
      <c r="H223"/>
      <c r="I223"/>
      <c r="J223"/>
      <c r="K223"/>
    </row>
    <row r="224" spans="3:11" x14ac:dyDescent="0.25">
      <c r="C224"/>
      <c r="D224"/>
      <c r="E224"/>
      <c r="F224" s="77"/>
      <c r="G224" s="77"/>
      <c r="H224"/>
      <c r="I224"/>
      <c r="J224"/>
      <c r="K224"/>
    </row>
    <row r="225" spans="3:11" x14ac:dyDescent="0.25">
      <c r="C225"/>
      <c r="D225"/>
      <c r="E225"/>
      <c r="F225" s="77"/>
      <c r="G225" s="77"/>
      <c r="H225"/>
      <c r="I225"/>
      <c r="J225"/>
      <c r="K225"/>
    </row>
    <row r="226" spans="3:11" x14ac:dyDescent="0.25">
      <c r="C226"/>
      <c r="D226"/>
      <c r="E226"/>
      <c r="F226" s="77"/>
      <c r="G226" s="77"/>
      <c r="H226"/>
      <c r="I226"/>
      <c r="J226"/>
      <c r="K226"/>
    </row>
    <row r="227" spans="3:11" x14ac:dyDescent="0.25">
      <c r="C227"/>
      <c r="D227"/>
      <c r="E227"/>
      <c r="F227" s="77"/>
      <c r="G227" s="77"/>
      <c r="H227"/>
      <c r="I227"/>
      <c r="J227"/>
      <c r="K227"/>
    </row>
    <row r="228" spans="3:11" x14ac:dyDescent="0.25">
      <c r="C228"/>
      <c r="D228"/>
      <c r="E228"/>
      <c r="F228" s="77"/>
      <c r="G228" s="77"/>
      <c r="H228"/>
      <c r="I228"/>
      <c r="J228"/>
      <c r="K228"/>
    </row>
    <row r="229" spans="3:11" x14ac:dyDescent="0.25">
      <c r="C229"/>
      <c r="D229"/>
      <c r="E229"/>
      <c r="F229" s="77"/>
      <c r="G229" s="77"/>
      <c r="H229"/>
      <c r="I229"/>
      <c r="J229"/>
      <c r="K229"/>
    </row>
    <row r="230" spans="3:11" x14ac:dyDescent="0.25">
      <c r="C230"/>
      <c r="D230"/>
      <c r="E230"/>
      <c r="F230" s="77"/>
      <c r="G230" s="77"/>
      <c r="H230"/>
      <c r="I230"/>
      <c r="J230"/>
      <c r="K230"/>
    </row>
    <row r="231" spans="3:11" x14ac:dyDescent="0.25">
      <c r="C231"/>
      <c r="D231"/>
      <c r="E231"/>
      <c r="F231" s="77"/>
      <c r="G231" s="77"/>
      <c r="H231"/>
      <c r="I231"/>
      <c r="J231"/>
      <c r="K231"/>
    </row>
    <row r="232" spans="3:11" x14ac:dyDescent="0.25">
      <c r="C232"/>
      <c r="D232"/>
      <c r="E232"/>
      <c r="F232" s="77"/>
      <c r="G232" s="77"/>
      <c r="H232"/>
      <c r="I232"/>
      <c r="J232"/>
      <c r="K232"/>
    </row>
    <row r="233" spans="3:11" x14ac:dyDescent="0.25">
      <c r="C233"/>
      <c r="D233"/>
      <c r="E233"/>
      <c r="F233" s="77"/>
      <c r="G233" s="77"/>
      <c r="H233"/>
      <c r="I233"/>
      <c r="J233"/>
      <c r="K233"/>
    </row>
    <row r="234" spans="3:11" x14ac:dyDescent="0.25">
      <c r="C234"/>
      <c r="D234"/>
      <c r="E234"/>
      <c r="F234" s="77"/>
      <c r="G234" s="77"/>
      <c r="H234"/>
      <c r="I234"/>
      <c r="J234"/>
      <c r="K234"/>
    </row>
    <row r="235" spans="3:11" x14ac:dyDescent="0.25">
      <c r="C235"/>
      <c r="D235"/>
      <c r="E235"/>
      <c r="F235" s="77"/>
      <c r="G235" s="77"/>
      <c r="H235"/>
      <c r="I235"/>
      <c r="J235"/>
      <c r="K235"/>
    </row>
    <row r="236" spans="3:11" x14ac:dyDescent="0.25">
      <c r="C236"/>
      <c r="D236"/>
      <c r="E236"/>
      <c r="F236" s="77"/>
      <c r="G236" s="77"/>
      <c r="H236"/>
      <c r="I236"/>
      <c r="J236"/>
      <c r="K236"/>
    </row>
    <row r="237" spans="3:11" x14ac:dyDescent="0.25">
      <c r="C237"/>
      <c r="D237"/>
      <c r="E237"/>
      <c r="F237" s="77"/>
      <c r="G237" s="77"/>
      <c r="H237"/>
      <c r="I237"/>
      <c r="J237"/>
      <c r="K237"/>
    </row>
    <row r="238" spans="3:11" x14ac:dyDescent="0.25">
      <c r="C238"/>
      <c r="D238"/>
      <c r="E238"/>
      <c r="F238" s="77"/>
      <c r="G238" s="77"/>
      <c r="H238"/>
      <c r="I238"/>
      <c r="J238"/>
      <c r="K238"/>
    </row>
    <row r="239" spans="3:11" x14ac:dyDescent="0.25">
      <c r="C239"/>
      <c r="D239"/>
      <c r="E239"/>
      <c r="F239" s="77"/>
      <c r="G239" s="77"/>
      <c r="H239"/>
      <c r="I239"/>
      <c r="J239"/>
      <c r="K239"/>
    </row>
    <row r="240" spans="3:11" x14ac:dyDescent="0.25">
      <c r="C240"/>
      <c r="D240"/>
      <c r="E240"/>
      <c r="F240" s="77"/>
      <c r="G240" s="77"/>
      <c r="H240"/>
      <c r="I240"/>
      <c r="J240"/>
      <c r="K240"/>
    </row>
    <row r="241" spans="3:11" x14ac:dyDescent="0.25">
      <c r="C241"/>
      <c r="D241"/>
      <c r="E241"/>
      <c r="F241" s="77"/>
      <c r="G241" s="77"/>
      <c r="H241"/>
      <c r="I241"/>
      <c r="J241"/>
      <c r="K241"/>
    </row>
    <row r="242" spans="3:11" x14ac:dyDescent="0.25">
      <c r="C242"/>
      <c r="D242"/>
      <c r="E242"/>
      <c r="F242" s="77"/>
      <c r="G242" s="77"/>
      <c r="H242"/>
      <c r="I242"/>
      <c r="J242"/>
      <c r="K242"/>
    </row>
    <row r="243" spans="3:11" x14ac:dyDescent="0.25">
      <c r="C243"/>
      <c r="D243"/>
      <c r="E243"/>
      <c r="F243" s="77"/>
      <c r="G243" s="77"/>
      <c r="H243"/>
      <c r="I243"/>
      <c r="J243"/>
      <c r="K243"/>
    </row>
    <row r="244" spans="3:11" x14ac:dyDescent="0.25">
      <c r="C244"/>
      <c r="D244"/>
      <c r="E244"/>
      <c r="F244" s="77"/>
      <c r="G244" s="77"/>
      <c r="H244"/>
      <c r="I244"/>
      <c r="J244"/>
      <c r="K244"/>
    </row>
    <row r="245" spans="3:11" x14ac:dyDescent="0.25">
      <c r="C245"/>
      <c r="D245"/>
      <c r="E245"/>
      <c r="F245" s="77"/>
      <c r="G245" s="77"/>
      <c r="H245"/>
      <c r="I245"/>
      <c r="J245"/>
      <c r="K245"/>
    </row>
    <row r="246" spans="3:11" x14ac:dyDescent="0.25">
      <c r="C246"/>
      <c r="D246"/>
      <c r="E246"/>
      <c r="F246" s="77"/>
      <c r="G246" s="77"/>
      <c r="H246"/>
      <c r="I246"/>
      <c r="J246"/>
      <c r="K246"/>
    </row>
    <row r="247" spans="3:11" x14ac:dyDescent="0.25">
      <c r="C247"/>
      <c r="D247"/>
      <c r="E247"/>
      <c r="F247" s="77"/>
      <c r="G247" s="77"/>
      <c r="H247"/>
      <c r="I247"/>
      <c r="J247"/>
      <c r="K247"/>
    </row>
    <row r="248" spans="3:11" x14ac:dyDescent="0.25">
      <c r="C248"/>
      <c r="D248"/>
      <c r="E248"/>
      <c r="F248" s="77"/>
      <c r="G248" s="77"/>
      <c r="H248"/>
      <c r="I248"/>
      <c r="J248"/>
      <c r="K248"/>
    </row>
    <row r="249" spans="3:11" x14ac:dyDescent="0.25">
      <c r="C249"/>
      <c r="D249"/>
      <c r="E249"/>
      <c r="F249" s="77"/>
      <c r="G249" s="77"/>
      <c r="H249"/>
      <c r="I249"/>
      <c r="J249"/>
      <c r="K249"/>
    </row>
    <row r="250" spans="3:11" x14ac:dyDescent="0.25">
      <c r="C250"/>
      <c r="D250"/>
      <c r="E250"/>
      <c r="F250" s="77"/>
      <c r="G250" s="77"/>
      <c r="H250"/>
      <c r="I250"/>
      <c r="J250"/>
      <c r="K250"/>
    </row>
    <row r="251" spans="3:11" x14ac:dyDescent="0.25">
      <c r="C251"/>
      <c r="D251"/>
      <c r="E251"/>
      <c r="F251" s="77"/>
      <c r="G251" s="77"/>
      <c r="H251"/>
      <c r="I251"/>
      <c r="J251"/>
      <c r="K251"/>
    </row>
    <row r="252" spans="3:11" x14ac:dyDescent="0.25">
      <c r="C252"/>
      <c r="D252"/>
      <c r="E252"/>
      <c r="F252" s="77"/>
      <c r="G252" s="77"/>
      <c r="H252"/>
      <c r="I252"/>
      <c r="J252"/>
      <c r="K252"/>
    </row>
    <row r="253" spans="3:11" x14ac:dyDescent="0.25">
      <c r="C253"/>
      <c r="D253"/>
      <c r="E253"/>
      <c r="F253" s="77"/>
      <c r="G253" s="77"/>
      <c r="H253"/>
      <c r="I253"/>
      <c r="J253"/>
      <c r="K253"/>
    </row>
    <row r="254" spans="3:11" x14ac:dyDescent="0.25">
      <c r="C254"/>
      <c r="D254"/>
      <c r="E254"/>
      <c r="F254" s="77"/>
      <c r="G254" s="77"/>
      <c r="H254"/>
      <c r="I254"/>
      <c r="J254"/>
      <c r="K254"/>
    </row>
    <row r="255" spans="3:11" x14ac:dyDescent="0.25">
      <c r="C255"/>
      <c r="D255"/>
      <c r="E255"/>
      <c r="F255" s="77"/>
      <c r="G255" s="77"/>
      <c r="H255"/>
      <c r="I255"/>
      <c r="J255"/>
      <c r="K255"/>
    </row>
    <row r="256" spans="3:11" x14ac:dyDescent="0.25">
      <c r="C256"/>
      <c r="D256"/>
      <c r="E256"/>
      <c r="F256" s="77"/>
      <c r="G256" s="77"/>
      <c r="H256"/>
      <c r="I256"/>
      <c r="J256"/>
      <c r="K256"/>
    </row>
    <row r="257" spans="3:11" x14ac:dyDescent="0.25">
      <c r="C257"/>
      <c r="D257"/>
      <c r="E257"/>
      <c r="F257" s="77"/>
      <c r="G257" s="77"/>
      <c r="H257"/>
      <c r="I257"/>
      <c r="J257"/>
      <c r="K257"/>
    </row>
    <row r="258" spans="3:11" x14ac:dyDescent="0.25">
      <c r="C258"/>
      <c r="D258"/>
      <c r="E258"/>
      <c r="F258" s="77"/>
      <c r="G258" s="77"/>
      <c r="H258"/>
      <c r="I258"/>
      <c r="J258"/>
      <c r="K258"/>
    </row>
    <row r="259" spans="3:11" x14ac:dyDescent="0.25">
      <c r="C259"/>
      <c r="D259"/>
      <c r="E259"/>
      <c r="F259" s="77"/>
      <c r="G259" s="77"/>
      <c r="H259"/>
      <c r="I259"/>
      <c r="J259"/>
      <c r="K259"/>
    </row>
    <row r="260" spans="3:11" x14ac:dyDescent="0.25">
      <c r="C260"/>
      <c r="D260"/>
      <c r="E260"/>
      <c r="F260" s="77"/>
      <c r="G260" s="77"/>
      <c r="H260"/>
      <c r="I260"/>
      <c r="J260"/>
      <c r="K260"/>
    </row>
    <row r="261" spans="3:11" x14ac:dyDescent="0.25">
      <c r="C261"/>
      <c r="D261"/>
      <c r="E261"/>
      <c r="F261" s="77"/>
      <c r="G261" s="77"/>
      <c r="H261"/>
      <c r="I261"/>
      <c r="J261"/>
      <c r="K261"/>
    </row>
    <row r="262" spans="3:11" x14ac:dyDescent="0.25">
      <c r="C262"/>
      <c r="D262"/>
      <c r="E262"/>
      <c r="F262" s="77"/>
      <c r="G262" s="77"/>
      <c r="H262"/>
      <c r="I262"/>
      <c r="J262"/>
      <c r="K262"/>
    </row>
    <row r="263" spans="3:11" x14ac:dyDescent="0.25">
      <c r="C263"/>
      <c r="D263"/>
      <c r="E263"/>
      <c r="F263" s="77"/>
      <c r="G263" s="77"/>
      <c r="H263"/>
      <c r="I263"/>
      <c r="J263"/>
      <c r="K263"/>
    </row>
    <row r="264" spans="3:11" x14ac:dyDescent="0.25">
      <c r="C264"/>
      <c r="D264"/>
      <c r="E264"/>
      <c r="F264" s="77"/>
      <c r="G264" s="77"/>
      <c r="H264"/>
      <c r="I264"/>
      <c r="J264"/>
      <c r="K264"/>
    </row>
    <row r="265" spans="3:11" x14ac:dyDescent="0.25">
      <c r="C265"/>
      <c r="D265"/>
      <c r="E265"/>
      <c r="F265" s="77"/>
      <c r="G265" s="77"/>
      <c r="H265"/>
      <c r="I265"/>
      <c r="J265"/>
      <c r="K265"/>
    </row>
    <row r="266" spans="3:11" x14ac:dyDescent="0.25">
      <c r="C266"/>
      <c r="D266"/>
      <c r="E266"/>
      <c r="F266" s="77"/>
      <c r="G266" s="77"/>
      <c r="H266"/>
      <c r="I266"/>
      <c r="J266"/>
      <c r="K266"/>
    </row>
    <row r="267" spans="3:11" x14ac:dyDescent="0.25">
      <c r="C267"/>
      <c r="D267"/>
      <c r="E267"/>
      <c r="F267" s="77"/>
      <c r="G267" s="77"/>
      <c r="H267"/>
      <c r="I267"/>
      <c r="J267"/>
      <c r="K267"/>
    </row>
    <row r="268" spans="3:11" x14ac:dyDescent="0.25">
      <c r="C268"/>
      <c r="D268"/>
      <c r="E268"/>
      <c r="F268" s="77"/>
      <c r="G268" s="77"/>
      <c r="H268"/>
      <c r="I268"/>
      <c r="J268"/>
      <c r="K268"/>
    </row>
    <row r="269" spans="3:11" x14ac:dyDescent="0.25">
      <c r="C269"/>
      <c r="D269"/>
      <c r="E269"/>
      <c r="F269" s="77"/>
      <c r="G269" s="77"/>
      <c r="H269"/>
      <c r="I269"/>
      <c r="J269"/>
      <c r="K269"/>
    </row>
    <row r="270" spans="3:11" x14ac:dyDescent="0.25">
      <c r="C270"/>
      <c r="D270"/>
      <c r="E270"/>
      <c r="F270" s="77"/>
      <c r="G270" s="77"/>
      <c r="H270"/>
      <c r="I270"/>
      <c r="J270"/>
      <c r="K270"/>
    </row>
    <row r="271" spans="3:11" x14ac:dyDescent="0.25">
      <c r="C271"/>
      <c r="D271"/>
      <c r="E271"/>
      <c r="F271" s="77"/>
      <c r="G271" s="77"/>
      <c r="H271"/>
      <c r="I271"/>
      <c r="J271"/>
      <c r="K271"/>
    </row>
    <row r="272" spans="3:11" x14ac:dyDescent="0.25">
      <c r="C272"/>
      <c r="D272"/>
      <c r="E272"/>
      <c r="F272" s="77"/>
      <c r="G272" s="77"/>
      <c r="H272"/>
      <c r="I272"/>
      <c r="J272"/>
      <c r="K272"/>
    </row>
    <row r="273" spans="3:11" x14ac:dyDescent="0.25">
      <c r="C273"/>
      <c r="D273"/>
      <c r="E273"/>
      <c r="F273" s="77"/>
      <c r="G273" s="77"/>
      <c r="H273"/>
      <c r="I273"/>
      <c r="J273"/>
      <c r="K273"/>
    </row>
    <row r="274" spans="3:11" x14ac:dyDescent="0.25">
      <c r="C274"/>
      <c r="D274"/>
      <c r="E274"/>
      <c r="F274" s="77"/>
      <c r="G274" s="77"/>
      <c r="H274"/>
      <c r="I274"/>
      <c r="J274"/>
      <c r="K274"/>
    </row>
    <row r="275" spans="3:11" x14ac:dyDescent="0.25">
      <c r="C275"/>
      <c r="D275"/>
      <c r="E275"/>
      <c r="F275" s="77"/>
      <c r="G275" s="77"/>
      <c r="H275"/>
      <c r="I275"/>
      <c r="J275"/>
      <c r="K275"/>
    </row>
    <row r="276" spans="3:11" x14ac:dyDescent="0.25">
      <c r="C276"/>
      <c r="D276"/>
      <c r="E276"/>
      <c r="F276" s="77"/>
      <c r="G276" s="77"/>
      <c r="H276"/>
      <c r="I276"/>
      <c r="J276"/>
      <c r="K276"/>
    </row>
    <row r="277" spans="3:11" x14ac:dyDescent="0.25">
      <c r="C277"/>
      <c r="D277"/>
      <c r="E277"/>
      <c r="F277" s="77"/>
      <c r="G277" s="77"/>
      <c r="H277"/>
      <c r="I277"/>
      <c r="J277"/>
      <c r="K277"/>
    </row>
    <row r="278" spans="3:11" x14ac:dyDescent="0.25">
      <c r="C278"/>
      <c r="D278"/>
      <c r="E278"/>
      <c r="F278" s="77"/>
      <c r="G278" s="77"/>
      <c r="H278"/>
      <c r="I278"/>
      <c r="J278"/>
      <c r="K278"/>
    </row>
    <row r="279" spans="3:11" x14ac:dyDescent="0.25">
      <c r="C279"/>
      <c r="D279"/>
      <c r="E279"/>
      <c r="F279" s="77"/>
      <c r="G279" s="77"/>
      <c r="H279"/>
      <c r="I279"/>
      <c r="J279"/>
      <c r="K279"/>
    </row>
    <row r="280" spans="3:11" x14ac:dyDescent="0.25">
      <c r="C280"/>
      <c r="D280"/>
      <c r="E280"/>
      <c r="F280" s="77"/>
      <c r="G280" s="77"/>
      <c r="H280"/>
      <c r="I280"/>
      <c r="J280"/>
      <c r="K280"/>
    </row>
    <row r="281" spans="3:11" x14ac:dyDescent="0.25">
      <c r="C281"/>
      <c r="D281"/>
      <c r="E281"/>
      <c r="F281" s="77"/>
      <c r="G281" s="77"/>
      <c r="H281"/>
      <c r="I281"/>
      <c r="J281"/>
      <c r="K281"/>
    </row>
    <row r="282" spans="3:11" x14ac:dyDescent="0.25">
      <c r="C282"/>
      <c r="D282"/>
      <c r="E282"/>
      <c r="F282" s="77"/>
      <c r="G282" s="77"/>
      <c r="H282"/>
      <c r="I282"/>
      <c r="J282"/>
      <c r="K282"/>
    </row>
    <row r="283" spans="3:11" x14ac:dyDescent="0.25">
      <c r="C283"/>
      <c r="D283"/>
      <c r="E283"/>
      <c r="F283" s="77"/>
      <c r="G283" s="77"/>
      <c r="H283"/>
      <c r="I283"/>
      <c r="J283"/>
      <c r="K283"/>
    </row>
    <row r="284" spans="3:11" x14ac:dyDescent="0.25">
      <c r="C284"/>
      <c r="D284"/>
      <c r="E284"/>
      <c r="F284" s="77"/>
      <c r="G284" s="77"/>
      <c r="H284"/>
      <c r="I284"/>
      <c r="J284"/>
      <c r="K284"/>
    </row>
    <row r="285" spans="3:11" x14ac:dyDescent="0.25">
      <c r="C285"/>
      <c r="D285"/>
      <c r="E285"/>
      <c r="F285" s="77"/>
      <c r="G285" s="77"/>
      <c r="H285"/>
      <c r="I285"/>
      <c r="J285"/>
      <c r="K285"/>
    </row>
    <row r="286" spans="3:11" x14ac:dyDescent="0.25">
      <c r="C286"/>
      <c r="D286"/>
      <c r="E286"/>
      <c r="F286" s="77"/>
      <c r="G286" s="77"/>
      <c r="H286"/>
      <c r="I286"/>
      <c r="J286"/>
      <c r="K286"/>
    </row>
    <row r="287" spans="3:11" x14ac:dyDescent="0.25">
      <c r="C287"/>
      <c r="D287"/>
      <c r="E287"/>
      <c r="F287" s="77"/>
      <c r="G287" s="77"/>
      <c r="H287"/>
      <c r="I287"/>
      <c r="J287"/>
      <c r="K287"/>
    </row>
    <row r="288" spans="3:11" x14ac:dyDescent="0.25">
      <c r="C288"/>
      <c r="D288"/>
      <c r="E288"/>
      <c r="F288" s="77"/>
      <c r="G288" s="77"/>
      <c r="H288"/>
      <c r="I288"/>
      <c r="J288"/>
      <c r="K288"/>
    </row>
    <row r="289" spans="3:11" x14ac:dyDescent="0.25">
      <c r="C289"/>
      <c r="D289"/>
      <c r="E289"/>
      <c r="F289" s="77"/>
      <c r="G289" s="77"/>
      <c r="H289"/>
      <c r="I289"/>
      <c r="J289"/>
      <c r="K289"/>
    </row>
    <row r="290" spans="3:11" x14ac:dyDescent="0.25">
      <c r="C290"/>
      <c r="D290"/>
      <c r="E290"/>
      <c r="F290" s="77"/>
      <c r="G290" s="77"/>
      <c r="H290"/>
      <c r="I290"/>
      <c r="J290"/>
      <c r="K290"/>
    </row>
    <row r="291" spans="3:11" x14ac:dyDescent="0.25">
      <c r="C291"/>
      <c r="D291"/>
      <c r="E291"/>
      <c r="F291" s="77"/>
      <c r="G291" s="77"/>
      <c r="H291"/>
      <c r="I291"/>
      <c r="J291"/>
      <c r="K291"/>
    </row>
    <row r="292" spans="3:11" x14ac:dyDescent="0.25">
      <c r="C292"/>
      <c r="D292"/>
      <c r="E292"/>
      <c r="F292" s="77"/>
      <c r="G292" s="77"/>
      <c r="H292"/>
      <c r="I292"/>
      <c r="J292"/>
      <c r="K292"/>
    </row>
    <row r="293" spans="3:11" x14ac:dyDescent="0.25">
      <c r="C293"/>
      <c r="D293"/>
      <c r="E293"/>
      <c r="F293" s="77"/>
      <c r="G293" s="77"/>
      <c r="H293"/>
      <c r="I293"/>
      <c r="J293"/>
      <c r="K293"/>
    </row>
    <row r="294" spans="3:11" x14ac:dyDescent="0.25">
      <c r="C294"/>
      <c r="D294"/>
      <c r="E294"/>
      <c r="F294" s="77"/>
      <c r="G294" s="77"/>
      <c r="H294"/>
      <c r="I294"/>
      <c r="J294"/>
      <c r="K294"/>
    </row>
    <row r="295" spans="3:11" x14ac:dyDescent="0.25">
      <c r="C295"/>
      <c r="D295"/>
      <c r="E295"/>
      <c r="F295" s="77"/>
      <c r="G295" s="77"/>
      <c r="H295"/>
      <c r="I295"/>
      <c r="J295"/>
      <c r="K295"/>
    </row>
    <row r="296" spans="3:11" x14ac:dyDescent="0.25">
      <c r="C296"/>
      <c r="D296"/>
      <c r="E296"/>
      <c r="F296" s="77"/>
      <c r="G296" s="77"/>
      <c r="H296"/>
      <c r="I296"/>
      <c r="J296"/>
      <c r="K296"/>
    </row>
    <row r="297" spans="3:11" x14ac:dyDescent="0.25">
      <c r="C297"/>
      <c r="D297"/>
      <c r="E297"/>
      <c r="F297" s="77"/>
      <c r="G297" s="77"/>
      <c r="H297"/>
      <c r="I297"/>
      <c r="J297"/>
      <c r="K297"/>
    </row>
    <row r="298" spans="3:11" x14ac:dyDescent="0.25">
      <c r="C298"/>
      <c r="D298"/>
      <c r="E298"/>
      <c r="F298" s="77"/>
      <c r="G298" s="77"/>
      <c r="H298"/>
      <c r="I298"/>
      <c r="J298"/>
      <c r="K298"/>
    </row>
    <row r="299" spans="3:11" x14ac:dyDescent="0.25">
      <c r="C299"/>
      <c r="D299"/>
      <c r="E299"/>
      <c r="F299" s="77"/>
      <c r="G299" s="77"/>
      <c r="H299"/>
      <c r="I299"/>
      <c r="J299"/>
      <c r="K299"/>
    </row>
    <row r="300" spans="3:11" x14ac:dyDescent="0.25">
      <c r="C300"/>
      <c r="D300"/>
      <c r="E300"/>
      <c r="F300" s="77"/>
      <c r="G300" s="77"/>
      <c r="H300"/>
      <c r="I300"/>
      <c r="J300"/>
      <c r="K300"/>
    </row>
    <row r="301" spans="3:11" x14ac:dyDescent="0.25">
      <c r="C301"/>
      <c r="D301"/>
      <c r="E301"/>
      <c r="F301" s="77"/>
      <c r="G301" s="77"/>
      <c r="H301"/>
      <c r="I301"/>
      <c r="J301"/>
      <c r="K301"/>
    </row>
    <row r="302" spans="3:11" x14ac:dyDescent="0.25">
      <c r="C302"/>
      <c r="D302"/>
      <c r="E302"/>
      <c r="F302" s="77"/>
      <c r="G302" s="77"/>
      <c r="H302"/>
      <c r="I302"/>
      <c r="J302"/>
      <c r="K302"/>
    </row>
    <row r="303" spans="3:11" x14ac:dyDescent="0.25">
      <c r="C303"/>
      <c r="D303"/>
      <c r="E303"/>
      <c r="F303" s="77"/>
      <c r="G303" s="77"/>
      <c r="H303"/>
      <c r="I303"/>
      <c r="J303"/>
      <c r="K303"/>
    </row>
    <row r="304" spans="3:11" x14ac:dyDescent="0.25">
      <c r="C304"/>
      <c r="D304"/>
      <c r="E304"/>
      <c r="F304" s="77"/>
      <c r="G304" s="77"/>
      <c r="H304"/>
      <c r="I304"/>
      <c r="J304"/>
      <c r="K304"/>
    </row>
    <row r="305" spans="3:11" x14ac:dyDescent="0.25">
      <c r="C305"/>
      <c r="D305"/>
      <c r="E305"/>
      <c r="F305" s="77"/>
      <c r="G305" s="77"/>
      <c r="H305"/>
      <c r="I305"/>
      <c r="J305"/>
      <c r="K305"/>
    </row>
    <row r="306" spans="3:11" x14ac:dyDescent="0.25">
      <c r="C306"/>
      <c r="D306"/>
      <c r="E306"/>
      <c r="F306" s="77"/>
      <c r="G306" s="77"/>
      <c r="H306"/>
      <c r="I306"/>
      <c r="J306"/>
      <c r="K306"/>
    </row>
    <row r="307" spans="3:11" x14ac:dyDescent="0.25">
      <c r="C307"/>
      <c r="D307"/>
      <c r="E307"/>
      <c r="F307" s="77"/>
      <c r="G307" s="77"/>
      <c r="H307"/>
      <c r="I307"/>
      <c r="J307"/>
      <c r="K307"/>
    </row>
    <row r="308" spans="3:11" x14ac:dyDescent="0.25">
      <c r="C308"/>
      <c r="D308"/>
      <c r="E308"/>
      <c r="F308" s="77"/>
      <c r="G308" s="77"/>
      <c r="H308"/>
      <c r="I308"/>
      <c r="J308"/>
      <c r="K308"/>
    </row>
    <row r="309" spans="3:11" x14ac:dyDescent="0.25">
      <c r="C309"/>
      <c r="D309"/>
      <c r="E309"/>
      <c r="F309" s="77"/>
      <c r="G309" s="77"/>
      <c r="H309"/>
      <c r="I309"/>
      <c r="J309"/>
      <c r="K309"/>
    </row>
    <row r="310" spans="3:11" x14ac:dyDescent="0.25">
      <c r="C310"/>
      <c r="D310"/>
      <c r="E310"/>
      <c r="F310" s="77"/>
      <c r="G310" s="77"/>
      <c r="H310"/>
      <c r="I310"/>
      <c r="J310"/>
      <c r="K310"/>
    </row>
    <row r="311" spans="3:11" x14ac:dyDescent="0.25">
      <c r="C311"/>
      <c r="D311"/>
      <c r="E311"/>
      <c r="F311" s="77"/>
      <c r="G311" s="77"/>
      <c r="H311"/>
      <c r="I311"/>
      <c r="J311"/>
      <c r="K311"/>
    </row>
    <row r="312" spans="3:11" x14ac:dyDescent="0.25">
      <c r="C312"/>
      <c r="D312"/>
      <c r="E312"/>
      <c r="F312" s="77"/>
      <c r="G312" s="77"/>
      <c r="H312"/>
      <c r="I312"/>
      <c r="J312"/>
      <c r="K312"/>
    </row>
    <row r="313" spans="3:11" x14ac:dyDescent="0.25">
      <c r="C313"/>
      <c r="D313"/>
      <c r="E313"/>
      <c r="F313" s="77"/>
      <c r="G313" s="77"/>
      <c r="H313"/>
      <c r="I313"/>
      <c r="J313"/>
      <c r="K313"/>
    </row>
    <row r="314" spans="3:11" x14ac:dyDescent="0.25">
      <c r="C314"/>
      <c r="D314"/>
      <c r="E314"/>
      <c r="F314" s="77"/>
      <c r="G314" s="77"/>
      <c r="H314"/>
      <c r="I314"/>
      <c r="J314"/>
      <c r="K314"/>
    </row>
    <row r="315" spans="3:11" x14ac:dyDescent="0.25">
      <c r="C315"/>
      <c r="D315"/>
      <c r="E315"/>
      <c r="F315" s="77"/>
      <c r="G315" s="77"/>
      <c r="H315"/>
      <c r="I315"/>
      <c r="J315"/>
      <c r="K315"/>
    </row>
    <row r="316" spans="3:11" x14ac:dyDescent="0.25">
      <c r="C316"/>
      <c r="D316"/>
      <c r="E316"/>
      <c r="F316" s="77"/>
      <c r="G316" s="77"/>
      <c r="H316"/>
      <c r="I316"/>
      <c r="J316"/>
      <c r="K316"/>
    </row>
    <row r="317" spans="3:11" x14ac:dyDescent="0.25">
      <c r="C317"/>
      <c r="D317"/>
      <c r="E317"/>
      <c r="F317" s="77"/>
      <c r="G317" s="77"/>
      <c r="H317"/>
      <c r="I317"/>
      <c r="J317"/>
      <c r="K317"/>
    </row>
    <row r="318" spans="3:11" x14ac:dyDescent="0.25">
      <c r="C318"/>
      <c r="D318"/>
      <c r="E318"/>
      <c r="F318" s="77"/>
      <c r="G318" s="77"/>
      <c r="H318"/>
      <c r="I318"/>
      <c r="J318"/>
      <c r="K318"/>
    </row>
    <row r="319" spans="3:11" x14ac:dyDescent="0.25">
      <c r="C319"/>
      <c r="D319"/>
      <c r="E319"/>
      <c r="F319" s="77"/>
      <c r="G319" s="77"/>
      <c r="H319"/>
      <c r="I319"/>
      <c r="J319"/>
      <c r="K319"/>
    </row>
    <row r="320" spans="3:11" x14ac:dyDescent="0.25">
      <c r="C320"/>
      <c r="D320"/>
      <c r="E320"/>
      <c r="F320" s="77"/>
      <c r="G320" s="77"/>
      <c r="H320"/>
      <c r="I320"/>
      <c r="J320"/>
      <c r="K320"/>
    </row>
    <row r="321" spans="3:11" x14ac:dyDescent="0.25">
      <c r="C321"/>
      <c r="D321"/>
      <c r="E321"/>
      <c r="F321" s="77"/>
      <c r="G321" s="77"/>
      <c r="H321"/>
      <c r="I321"/>
      <c r="J321"/>
      <c r="K321"/>
    </row>
    <row r="322" spans="3:11" x14ac:dyDescent="0.25">
      <c r="C322"/>
      <c r="D322"/>
      <c r="E322"/>
      <c r="F322" s="77"/>
      <c r="G322" s="77"/>
      <c r="H322"/>
      <c r="I322"/>
      <c r="J322"/>
      <c r="K322"/>
    </row>
    <row r="323" spans="3:11" x14ac:dyDescent="0.25">
      <c r="C323"/>
      <c r="D323"/>
      <c r="E323"/>
      <c r="F323" s="77"/>
      <c r="G323" s="77"/>
      <c r="H323"/>
      <c r="I323"/>
      <c r="J323"/>
      <c r="K323"/>
    </row>
    <row r="324" spans="3:11" x14ac:dyDescent="0.25">
      <c r="C324"/>
      <c r="D324"/>
      <c r="E324"/>
      <c r="F324" s="77"/>
      <c r="G324" s="77"/>
      <c r="H324"/>
      <c r="I324"/>
      <c r="J324"/>
      <c r="K324"/>
    </row>
    <row r="325" spans="3:11" x14ac:dyDescent="0.25">
      <c r="C325"/>
      <c r="D325"/>
      <c r="E325"/>
      <c r="F325" s="77"/>
      <c r="G325" s="77"/>
      <c r="H325"/>
      <c r="I325"/>
      <c r="J325"/>
      <c r="K325"/>
    </row>
    <row r="326" spans="3:11" x14ac:dyDescent="0.25">
      <c r="C326"/>
      <c r="D326"/>
      <c r="E326"/>
      <c r="F326" s="77"/>
      <c r="G326" s="77"/>
      <c r="H326"/>
      <c r="I326"/>
      <c r="J326"/>
      <c r="K326"/>
    </row>
    <row r="327" spans="3:11" x14ac:dyDescent="0.25">
      <c r="C327"/>
      <c r="D327"/>
      <c r="E327"/>
      <c r="F327" s="77"/>
      <c r="G327" s="77"/>
      <c r="H327"/>
      <c r="I327"/>
      <c r="J327"/>
      <c r="K327"/>
    </row>
    <row r="328" spans="3:11" x14ac:dyDescent="0.25">
      <c r="C328"/>
      <c r="D328"/>
      <c r="E328"/>
      <c r="F328" s="77"/>
      <c r="G328" s="77"/>
      <c r="H328"/>
      <c r="I328"/>
      <c r="J328"/>
      <c r="K328"/>
    </row>
    <row r="329" spans="3:11" x14ac:dyDescent="0.25">
      <c r="C329"/>
      <c r="D329"/>
      <c r="E329"/>
      <c r="F329" s="77"/>
      <c r="G329" s="77"/>
      <c r="H329"/>
      <c r="I329"/>
      <c r="J329"/>
      <c r="K329"/>
    </row>
    <row r="330" spans="3:11" x14ac:dyDescent="0.25">
      <c r="C330"/>
      <c r="D330"/>
      <c r="E330"/>
      <c r="F330" s="77"/>
      <c r="G330" s="77"/>
      <c r="H330"/>
      <c r="I330"/>
      <c r="J330"/>
      <c r="K330"/>
    </row>
    <row r="331" spans="3:11" x14ac:dyDescent="0.25">
      <c r="C331"/>
      <c r="D331"/>
      <c r="E331"/>
      <c r="F331" s="77"/>
      <c r="G331" s="77"/>
      <c r="H331"/>
      <c r="I331"/>
      <c r="J331"/>
      <c r="K331"/>
    </row>
    <row r="332" spans="3:11" x14ac:dyDescent="0.25">
      <c r="C332"/>
      <c r="D332"/>
      <c r="E332"/>
      <c r="F332" s="77"/>
      <c r="G332" s="77"/>
      <c r="H332"/>
      <c r="I332"/>
      <c r="J332"/>
      <c r="K332"/>
    </row>
    <row r="333" spans="3:11" x14ac:dyDescent="0.25">
      <c r="C333"/>
      <c r="D333"/>
      <c r="E333"/>
      <c r="F333" s="77"/>
      <c r="G333" s="77"/>
      <c r="H333"/>
      <c r="I333"/>
      <c r="J333"/>
      <c r="K333"/>
    </row>
    <row r="334" spans="3:11" x14ac:dyDescent="0.25">
      <c r="C334"/>
      <c r="D334"/>
      <c r="E334"/>
      <c r="F334" s="77"/>
      <c r="G334" s="77"/>
      <c r="H334"/>
      <c r="I334"/>
      <c r="J334"/>
      <c r="K334"/>
    </row>
    <row r="335" spans="3:11" x14ac:dyDescent="0.25">
      <c r="C335"/>
      <c r="D335"/>
      <c r="E335"/>
      <c r="F335" s="77"/>
      <c r="G335" s="77"/>
      <c r="H335"/>
      <c r="I335"/>
      <c r="J335"/>
      <c r="K335"/>
    </row>
    <row r="336" spans="3:11" x14ac:dyDescent="0.25">
      <c r="C336"/>
      <c r="D336"/>
      <c r="E336"/>
      <c r="F336" s="77"/>
      <c r="G336" s="77"/>
      <c r="H336"/>
      <c r="I336"/>
      <c r="J336"/>
      <c r="K336"/>
    </row>
    <row r="337" spans="3:11" x14ac:dyDescent="0.25">
      <c r="C337"/>
      <c r="D337"/>
      <c r="E337"/>
      <c r="F337" s="77"/>
      <c r="G337" s="77"/>
      <c r="H337"/>
      <c r="I337"/>
      <c r="J337"/>
      <c r="K337"/>
    </row>
    <row r="338" spans="3:11" x14ac:dyDescent="0.25">
      <c r="C338"/>
      <c r="D338"/>
      <c r="E338"/>
      <c r="F338" s="77"/>
      <c r="G338" s="77"/>
      <c r="H338"/>
      <c r="I338"/>
      <c r="J338"/>
      <c r="K338"/>
    </row>
    <row r="339" spans="3:11" x14ac:dyDescent="0.25">
      <c r="C339"/>
      <c r="D339"/>
      <c r="E339"/>
      <c r="F339" s="77"/>
      <c r="G339" s="77"/>
      <c r="H339"/>
      <c r="I339"/>
      <c r="J339"/>
      <c r="K339"/>
    </row>
    <row r="340" spans="3:11" x14ac:dyDescent="0.25">
      <c r="C340"/>
      <c r="D340"/>
      <c r="E340"/>
      <c r="F340" s="77"/>
      <c r="G340" s="77"/>
      <c r="H340"/>
      <c r="I340"/>
      <c r="J340"/>
      <c r="K340"/>
    </row>
    <row r="341" spans="3:11" x14ac:dyDescent="0.25">
      <c r="C341"/>
      <c r="D341"/>
      <c r="E341"/>
      <c r="F341" s="77"/>
      <c r="G341" s="77"/>
      <c r="H341"/>
      <c r="I341"/>
      <c r="J341"/>
      <c r="K341"/>
    </row>
    <row r="342" spans="3:11" x14ac:dyDescent="0.25">
      <c r="C342"/>
      <c r="D342"/>
      <c r="E342"/>
      <c r="F342" s="77"/>
      <c r="G342" s="77"/>
      <c r="H342"/>
      <c r="I342"/>
      <c r="J342"/>
      <c r="K342"/>
    </row>
    <row r="343" spans="3:11" x14ac:dyDescent="0.25">
      <c r="C343"/>
      <c r="D343"/>
      <c r="E343"/>
      <c r="F343" s="77"/>
      <c r="G343" s="77"/>
      <c r="H343"/>
      <c r="I343"/>
      <c r="J343"/>
      <c r="K343"/>
    </row>
    <row r="344" spans="3:11" x14ac:dyDescent="0.25">
      <c r="C344"/>
      <c r="D344"/>
      <c r="E344"/>
      <c r="F344" s="77"/>
      <c r="G344" s="77"/>
      <c r="H344"/>
      <c r="I344"/>
      <c r="J344"/>
      <c r="K344"/>
    </row>
    <row r="345" spans="3:11" x14ac:dyDescent="0.25">
      <c r="C345"/>
      <c r="D345"/>
      <c r="E345"/>
      <c r="F345" s="77"/>
      <c r="G345" s="77"/>
      <c r="H345"/>
      <c r="I345"/>
      <c r="J345"/>
      <c r="K345"/>
    </row>
    <row r="346" spans="3:11" x14ac:dyDescent="0.25">
      <c r="C346"/>
      <c r="D346"/>
      <c r="E346"/>
      <c r="F346" s="77"/>
      <c r="G346" s="77"/>
      <c r="H346"/>
      <c r="I346"/>
      <c r="J346"/>
      <c r="K346"/>
    </row>
    <row r="347" spans="3:11" x14ac:dyDescent="0.25">
      <c r="C347"/>
      <c r="D347"/>
      <c r="E347"/>
      <c r="F347" s="77"/>
      <c r="G347" s="77"/>
      <c r="H347"/>
      <c r="I347"/>
      <c r="J347"/>
      <c r="K347"/>
    </row>
    <row r="348" spans="3:11" x14ac:dyDescent="0.25">
      <c r="C348"/>
      <c r="D348"/>
      <c r="E348"/>
      <c r="F348" s="77"/>
      <c r="G348" s="77"/>
      <c r="H348"/>
      <c r="I348"/>
      <c r="J348"/>
      <c r="K348"/>
    </row>
    <row r="349" spans="3:11" x14ac:dyDescent="0.25">
      <c r="C349"/>
      <c r="D349"/>
      <c r="E349"/>
      <c r="F349" s="77"/>
      <c r="G349" s="77"/>
      <c r="H349"/>
      <c r="I349"/>
      <c r="J349"/>
      <c r="K349"/>
    </row>
    <row r="350" spans="3:11" x14ac:dyDescent="0.25">
      <c r="C350"/>
      <c r="D350"/>
      <c r="E350"/>
      <c r="F350" s="77"/>
      <c r="G350" s="77"/>
      <c r="H350"/>
      <c r="I350"/>
      <c r="J350"/>
      <c r="K350"/>
    </row>
    <row r="351" spans="3:11" x14ac:dyDescent="0.25">
      <c r="C351"/>
      <c r="D351"/>
      <c r="E351"/>
      <c r="F351" s="77"/>
      <c r="G351" s="77"/>
      <c r="H351"/>
      <c r="I351"/>
      <c r="J351"/>
      <c r="K351"/>
    </row>
    <row r="352" spans="3:11" x14ac:dyDescent="0.25">
      <c r="C352"/>
      <c r="D352"/>
      <c r="E352"/>
      <c r="F352" s="77"/>
      <c r="G352" s="77"/>
      <c r="H352"/>
      <c r="I352"/>
      <c r="J352"/>
      <c r="K352"/>
    </row>
    <row r="353" spans="3:11" x14ac:dyDescent="0.25">
      <c r="C353"/>
      <c r="D353"/>
      <c r="E353"/>
      <c r="F353" s="77"/>
      <c r="G353" s="77"/>
      <c r="H353"/>
      <c r="I353"/>
      <c r="J353"/>
      <c r="K353"/>
    </row>
    <row r="354" spans="3:11" x14ac:dyDescent="0.25">
      <c r="C354"/>
      <c r="D354"/>
      <c r="E354"/>
      <c r="F354" s="77"/>
      <c r="G354" s="77"/>
      <c r="H354"/>
      <c r="I354"/>
      <c r="J354"/>
      <c r="K354"/>
    </row>
    <row r="355" spans="3:11" x14ac:dyDescent="0.25">
      <c r="C355"/>
      <c r="D355"/>
      <c r="E355"/>
      <c r="F355" s="77"/>
      <c r="G355" s="77"/>
      <c r="H355"/>
      <c r="I355"/>
      <c r="J355"/>
      <c r="K355"/>
    </row>
    <row r="356" spans="3:11" x14ac:dyDescent="0.25">
      <c r="C356"/>
      <c r="D356"/>
      <c r="E356"/>
      <c r="F356" s="77"/>
      <c r="G356" s="77"/>
      <c r="H356"/>
      <c r="I356"/>
      <c r="J356"/>
      <c r="K356"/>
    </row>
    <row r="357" spans="3:11" x14ac:dyDescent="0.25">
      <c r="C357"/>
      <c r="D357"/>
      <c r="E357"/>
      <c r="F357" s="77"/>
      <c r="G357" s="77"/>
      <c r="H357"/>
      <c r="I357"/>
      <c r="J357"/>
      <c r="K357"/>
    </row>
    <row r="358" spans="3:11" x14ac:dyDescent="0.25">
      <c r="C358"/>
      <c r="D358"/>
      <c r="E358"/>
      <c r="F358" s="77"/>
      <c r="G358" s="77"/>
      <c r="H358"/>
      <c r="I358"/>
      <c r="J358"/>
      <c r="K358"/>
    </row>
    <row r="359" spans="3:11" x14ac:dyDescent="0.25">
      <c r="C359"/>
      <c r="D359"/>
      <c r="E359"/>
      <c r="F359" s="77"/>
      <c r="G359" s="77"/>
      <c r="H359"/>
      <c r="I359"/>
      <c r="J359"/>
      <c r="K359"/>
    </row>
    <row r="360" spans="3:11" x14ac:dyDescent="0.25">
      <c r="C360"/>
      <c r="D360"/>
      <c r="E360"/>
      <c r="F360" s="77"/>
      <c r="G360" s="77"/>
      <c r="H360"/>
      <c r="I360"/>
      <c r="J360"/>
      <c r="K360"/>
    </row>
    <row r="361" spans="3:11" x14ac:dyDescent="0.25">
      <c r="C361"/>
      <c r="D361"/>
      <c r="E361"/>
      <c r="F361" s="77"/>
      <c r="G361" s="77"/>
      <c r="H361"/>
      <c r="I361"/>
      <c r="J361"/>
      <c r="K361"/>
    </row>
    <row r="362" spans="3:11" x14ac:dyDescent="0.25">
      <c r="C362"/>
      <c r="D362"/>
      <c r="E362"/>
      <c r="F362" s="77"/>
      <c r="G362" s="77"/>
      <c r="H362"/>
      <c r="I362"/>
      <c r="J362"/>
      <c r="K362"/>
    </row>
    <row r="363" spans="3:11" x14ac:dyDescent="0.25">
      <c r="C363"/>
      <c r="D363"/>
      <c r="E363"/>
      <c r="F363" s="77"/>
      <c r="G363" s="77"/>
      <c r="H363"/>
      <c r="I363"/>
      <c r="J363"/>
      <c r="K363"/>
    </row>
    <row r="364" spans="3:11" x14ac:dyDescent="0.25">
      <c r="C364"/>
      <c r="D364"/>
      <c r="E364"/>
      <c r="F364" s="77"/>
      <c r="G364" s="77"/>
      <c r="H364"/>
      <c r="I364"/>
      <c r="J364"/>
      <c r="K364"/>
    </row>
    <row r="365" spans="3:11" x14ac:dyDescent="0.25">
      <c r="C365"/>
      <c r="D365"/>
      <c r="E365"/>
      <c r="F365" s="77"/>
      <c r="G365" s="77"/>
      <c r="H365"/>
      <c r="I365"/>
      <c r="J365"/>
      <c r="K365"/>
    </row>
    <row r="366" spans="3:11" x14ac:dyDescent="0.25">
      <c r="C366"/>
      <c r="D366"/>
      <c r="E366"/>
      <c r="F366" s="77"/>
      <c r="G366" s="77"/>
      <c r="H366"/>
      <c r="I366"/>
      <c r="J366"/>
      <c r="K366"/>
    </row>
    <row r="367" spans="3:11" x14ac:dyDescent="0.25">
      <c r="C367"/>
      <c r="D367"/>
      <c r="E367"/>
      <c r="F367" s="77"/>
      <c r="G367" s="77"/>
      <c r="H367"/>
      <c r="I367"/>
      <c r="J367"/>
      <c r="K367"/>
    </row>
    <row r="368" spans="3:11" x14ac:dyDescent="0.25">
      <c r="C368"/>
      <c r="D368"/>
      <c r="E368"/>
      <c r="F368" s="77"/>
      <c r="G368" s="77"/>
      <c r="H368"/>
      <c r="I368"/>
      <c r="J368"/>
      <c r="K368"/>
    </row>
    <row r="369" spans="3:11" x14ac:dyDescent="0.25">
      <c r="C369"/>
      <c r="D369"/>
      <c r="E369"/>
      <c r="F369" s="77"/>
      <c r="G369" s="77"/>
      <c r="H369"/>
      <c r="I369"/>
      <c r="J369"/>
      <c r="K369"/>
    </row>
    <row r="370" spans="3:11" x14ac:dyDescent="0.25">
      <c r="C370"/>
      <c r="D370"/>
      <c r="E370"/>
      <c r="F370" s="77"/>
      <c r="G370" s="77"/>
      <c r="H370"/>
      <c r="I370"/>
      <c r="J370"/>
      <c r="K370"/>
    </row>
    <row r="371" spans="3:11" x14ac:dyDescent="0.25">
      <c r="C371"/>
      <c r="D371"/>
      <c r="E371"/>
      <c r="F371" s="77"/>
      <c r="G371" s="77"/>
      <c r="H371"/>
      <c r="I371"/>
      <c r="J371"/>
      <c r="K371"/>
    </row>
    <row r="372" spans="3:11" x14ac:dyDescent="0.25">
      <c r="C372"/>
      <c r="D372"/>
      <c r="E372"/>
      <c r="F372" s="77"/>
      <c r="G372" s="77"/>
      <c r="H372"/>
      <c r="I372"/>
      <c r="J372"/>
      <c r="K372"/>
    </row>
    <row r="373" spans="3:11" x14ac:dyDescent="0.25">
      <c r="C373"/>
      <c r="D373"/>
      <c r="E373"/>
      <c r="F373" s="77"/>
      <c r="G373" s="77"/>
      <c r="H373"/>
      <c r="I373"/>
      <c r="J373"/>
      <c r="K373"/>
    </row>
    <row r="374" spans="3:11" x14ac:dyDescent="0.25">
      <c r="C374"/>
      <c r="D374"/>
      <c r="E374"/>
      <c r="F374" s="77"/>
      <c r="G374" s="77"/>
      <c r="H374"/>
      <c r="I374"/>
      <c r="J374"/>
      <c r="K374"/>
    </row>
    <row r="375" spans="3:11" x14ac:dyDescent="0.25">
      <c r="C375"/>
      <c r="D375"/>
      <c r="E375"/>
      <c r="F375" s="77"/>
      <c r="G375" s="77"/>
      <c r="H375"/>
      <c r="I375"/>
      <c r="J375"/>
      <c r="K375"/>
    </row>
    <row r="376" spans="3:11" x14ac:dyDescent="0.25">
      <c r="C376"/>
      <c r="D376"/>
      <c r="E376"/>
      <c r="F376" s="77"/>
      <c r="G376" s="77"/>
      <c r="H376"/>
      <c r="I376"/>
      <c r="J376"/>
      <c r="K376"/>
    </row>
    <row r="377" spans="3:11" x14ac:dyDescent="0.25">
      <c r="C377"/>
      <c r="D377"/>
      <c r="E377"/>
      <c r="F377" s="77"/>
      <c r="G377" s="77"/>
      <c r="H377"/>
      <c r="I377"/>
      <c r="J377"/>
      <c r="K377"/>
    </row>
    <row r="378" spans="3:11" x14ac:dyDescent="0.25">
      <c r="C378"/>
      <c r="D378"/>
      <c r="E378"/>
      <c r="F378" s="77"/>
      <c r="G378" s="77"/>
      <c r="H378"/>
      <c r="I378"/>
      <c r="J378"/>
      <c r="K378"/>
    </row>
    <row r="379" spans="3:11" x14ac:dyDescent="0.25">
      <c r="C379"/>
      <c r="D379"/>
      <c r="E379"/>
      <c r="F379" s="77"/>
      <c r="G379" s="77"/>
      <c r="H379"/>
      <c r="I379"/>
      <c r="J379"/>
      <c r="K379"/>
    </row>
    <row r="380" spans="3:11" x14ac:dyDescent="0.25">
      <c r="C380"/>
      <c r="D380"/>
      <c r="E380"/>
      <c r="F380" s="77"/>
      <c r="G380" s="77"/>
      <c r="H380"/>
      <c r="I380"/>
      <c r="J380"/>
      <c r="K380"/>
    </row>
    <row r="381" spans="3:11" x14ac:dyDescent="0.25">
      <c r="C381"/>
      <c r="D381"/>
      <c r="E381"/>
      <c r="F381" s="77"/>
      <c r="G381" s="77"/>
      <c r="H381"/>
      <c r="I381"/>
      <c r="J381"/>
      <c r="K381"/>
    </row>
    <row r="382" spans="3:11" x14ac:dyDescent="0.25">
      <c r="C382"/>
      <c r="D382"/>
      <c r="E382"/>
      <c r="F382" s="77"/>
      <c r="G382" s="77"/>
      <c r="H382"/>
      <c r="I382"/>
      <c r="J382"/>
      <c r="K382"/>
    </row>
    <row r="383" spans="3:11" x14ac:dyDescent="0.25">
      <c r="C383"/>
      <c r="D383"/>
      <c r="E383"/>
      <c r="F383" s="77"/>
      <c r="G383" s="77"/>
      <c r="H383"/>
      <c r="I383"/>
      <c r="J383"/>
      <c r="K383"/>
    </row>
    <row r="384" spans="3:11" x14ac:dyDescent="0.25">
      <c r="C384"/>
      <c r="D384"/>
      <c r="E384"/>
      <c r="F384" s="77"/>
      <c r="G384" s="77"/>
      <c r="H384"/>
      <c r="I384"/>
      <c r="J384"/>
      <c r="K384"/>
    </row>
    <row r="385" spans="3:11" x14ac:dyDescent="0.25">
      <c r="C385"/>
      <c r="D385"/>
      <c r="E385"/>
      <c r="F385" s="77"/>
      <c r="G385" s="77"/>
      <c r="H385"/>
      <c r="I385"/>
      <c r="J385"/>
      <c r="K385"/>
    </row>
    <row r="386" spans="3:11" x14ac:dyDescent="0.25">
      <c r="C386"/>
      <c r="D386"/>
      <c r="E386"/>
      <c r="F386" s="77"/>
      <c r="G386" s="77"/>
      <c r="H386"/>
      <c r="I386"/>
      <c r="J386"/>
      <c r="K386"/>
    </row>
    <row r="387" spans="3:11" x14ac:dyDescent="0.25">
      <c r="C387"/>
      <c r="D387"/>
      <c r="E387"/>
      <c r="F387" s="77"/>
      <c r="G387" s="77"/>
      <c r="H387"/>
      <c r="I387"/>
      <c r="J387"/>
      <c r="K387"/>
    </row>
    <row r="388" spans="3:11" x14ac:dyDescent="0.25">
      <c r="C388"/>
      <c r="D388"/>
      <c r="E388"/>
      <c r="F388" s="77"/>
      <c r="G388" s="77"/>
      <c r="H388"/>
      <c r="I388"/>
      <c r="J388"/>
      <c r="K388"/>
    </row>
    <row r="389" spans="3:11" x14ac:dyDescent="0.25">
      <c r="C389"/>
      <c r="D389"/>
      <c r="E389"/>
      <c r="F389" s="77"/>
      <c r="G389" s="77"/>
      <c r="H389"/>
      <c r="I389"/>
      <c r="J389"/>
      <c r="K389"/>
    </row>
    <row r="390" spans="3:11" x14ac:dyDescent="0.25">
      <c r="C390"/>
      <c r="D390"/>
      <c r="E390"/>
      <c r="F390" s="77"/>
      <c r="G390" s="77"/>
      <c r="H390"/>
      <c r="I390"/>
      <c r="J390"/>
      <c r="K390"/>
    </row>
    <row r="391" spans="3:11" x14ac:dyDescent="0.25">
      <c r="C391"/>
      <c r="D391"/>
      <c r="E391"/>
      <c r="F391" s="77"/>
      <c r="G391" s="77"/>
      <c r="H391"/>
      <c r="I391"/>
      <c r="J391"/>
      <c r="K391"/>
    </row>
    <row r="392" spans="3:11" x14ac:dyDescent="0.25">
      <c r="C392"/>
      <c r="D392"/>
      <c r="E392"/>
      <c r="F392" s="77"/>
      <c r="G392" s="77"/>
      <c r="H392"/>
      <c r="I392"/>
      <c r="J392"/>
      <c r="K392"/>
    </row>
    <row r="393" spans="3:11" x14ac:dyDescent="0.25">
      <c r="C393"/>
      <c r="D393"/>
      <c r="E393"/>
      <c r="F393" s="77"/>
      <c r="G393" s="77"/>
      <c r="H393"/>
      <c r="I393"/>
      <c r="J393"/>
      <c r="K393"/>
    </row>
    <row r="394" spans="3:11" x14ac:dyDescent="0.25">
      <c r="C394"/>
      <c r="D394"/>
      <c r="E394"/>
      <c r="F394" s="77"/>
      <c r="G394" s="77"/>
      <c r="H394"/>
      <c r="I394"/>
      <c r="J394"/>
      <c r="K394"/>
    </row>
    <row r="395" spans="3:11" x14ac:dyDescent="0.25">
      <c r="C395"/>
      <c r="D395"/>
      <c r="E395"/>
      <c r="F395" s="77"/>
      <c r="G395" s="77"/>
      <c r="H395"/>
      <c r="I395"/>
      <c r="J395"/>
      <c r="K395"/>
    </row>
    <row r="396" spans="3:11" x14ac:dyDescent="0.25">
      <c r="C396"/>
      <c r="D396"/>
      <c r="E396"/>
      <c r="F396" s="77"/>
      <c r="G396" s="77"/>
      <c r="H396"/>
      <c r="I396"/>
      <c r="J396"/>
      <c r="K396"/>
    </row>
    <row r="397" spans="3:11" x14ac:dyDescent="0.25">
      <c r="C397"/>
      <c r="D397"/>
      <c r="E397"/>
      <c r="F397" s="77"/>
      <c r="G397" s="77"/>
      <c r="H397"/>
      <c r="I397"/>
      <c r="J397"/>
      <c r="K397"/>
    </row>
    <row r="398" spans="3:11" x14ac:dyDescent="0.25">
      <c r="C398"/>
      <c r="D398"/>
      <c r="E398"/>
      <c r="F398" s="77"/>
      <c r="G398" s="77"/>
      <c r="H398"/>
      <c r="I398"/>
      <c r="J398"/>
      <c r="K398"/>
    </row>
    <row r="399" spans="3:11" x14ac:dyDescent="0.25">
      <c r="C399"/>
      <c r="D399"/>
      <c r="E399"/>
      <c r="F399" s="77"/>
      <c r="G399" s="77"/>
      <c r="H399"/>
      <c r="I399"/>
      <c r="J399"/>
      <c r="K399"/>
    </row>
    <row r="400" spans="3:11" x14ac:dyDescent="0.25">
      <c r="C400"/>
      <c r="D400"/>
      <c r="E400"/>
      <c r="F400" s="77"/>
      <c r="G400" s="77"/>
      <c r="H400"/>
      <c r="I400"/>
      <c r="J400"/>
      <c r="K400"/>
    </row>
    <row r="401" spans="3:11" x14ac:dyDescent="0.25">
      <c r="C401"/>
      <c r="D401"/>
      <c r="E401"/>
      <c r="F401" s="77"/>
      <c r="G401" s="77"/>
      <c r="H401"/>
      <c r="I401"/>
      <c r="J401"/>
      <c r="K401"/>
    </row>
    <row r="402" spans="3:11" x14ac:dyDescent="0.25">
      <c r="C402"/>
      <c r="D402"/>
      <c r="E402"/>
      <c r="F402" s="77"/>
      <c r="G402" s="77"/>
      <c r="H402"/>
      <c r="I402"/>
      <c r="J402"/>
      <c r="K402"/>
    </row>
    <row r="403" spans="3:11" x14ac:dyDescent="0.25">
      <c r="C403"/>
      <c r="D403"/>
      <c r="E403"/>
      <c r="F403" s="77"/>
      <c r="G403" s="77"/>
      <c r="H403"/>
      <c r="I403"/>
      <c r="J403"/>
      <c r="K403"/>
    </row>
    <row r="404" spans="3:11" x14ac:dyDescent="0.25">
      <c r="C404"/>
      <c r="D404"/>
      <c r="E404"/>
      <c r="F404" s="77"/>
      <c r="G404" s="77"/>
      <c r="H404"/>
      <c r="I404"/>
      <c r="J404"/>
      <c r="K404"/>
    </row>
    <row r="405" spans="3:11" x14ac:dyDescent="0.25">
      <c r="C405"/>
      <c r="D405"/>
      <c r="E405"/>
      <c r="F405" s="77"/>
      <c r="G405" s="77"/>
      <c r="H405"/>
      <c r="I405"/>
      <c r="J405"/>
      <c r="K405"/>
    </row>
    <row r="406" spans="3:11" x14ac:dyDescent="0.25">
      <c r="C406"/>
      <c r="D406"/>
      <c r="E406"/>
      <c r="F406" s="77"/>
      <c r="G406" s="77"/>
      <c r="H406"/>
      <c r="I406"/>
      <c r="J406"/>
      <c r="K406"/>
    </row>
    <row r="407" spans="3:11" x14ac:dyDescent="0.25">
      <c r="C407"/>
      <c r="D407"/>
      <c r="E407"/>
      <c r="F407" s="77"/>
      <c r="G407" s="77"/>
      <c r="H407"/>
      <c r="I407"/>
      <c r="J407"/>
      <c r="K407"/>
    </row>
    <row r="408" spans="3:11" x14ac:dyDescent="0.25">
      <c r="C408"/>
      <c r="D408"/>
      <c r="E408"/>
      <c r="F408" s="77"/>
      <c r="G408" s="77"/>
      <c r="H408"/>
      <c r="I408"/>
      <c r="J408"/>
      <c r="K408"/>
    </row>
    <row r="409" spans="3:11" x14ac:dyDescent="0.25">
      <c r="C409"/>
      <c r="D409"/>
      <c r="E409"/>
      <c r="F409" s="77"/>
      <c r="G409" s="77"/>
      <c r="H409"/>
      <c r="I409"/>
      <c r="J409"/>
      <c r="K409"/>
    </row>
    <row r="410" spans="3:11" x14ac:dyDescent="0.25">
      <c r="C410"/>
      <c r="D410"/>
      <c r="E410"/>
      <c r="F410" s="77"/>
      <c r="G410" s="77"/>
      <c r="H410"/>
      <c r="I410"/>
      <c r="J410"/>
      <c r="K410"/>
    </row>
    <row r="411" spans="3:11" x14ac:dyDescent="0.25">
      <c r="C411"/>
      <c r="D411"/>
      <c r="E411"/>
      <c r="F411" s="77"/>
      <c r="G411" s="77"/>
      <c r="H411"/>
      <c r="I411"/>
      <c r="J411"/>
      <c r="K411"/>
    </row>
    <row r="412" spans="3:11" x14ac:dyDescent="0.25">
      <c r="C412"/>
      <c r="D412"/>
      <c r="E412"/>
      <c r="F412" s="77"/>
      <c r="G412" s="77"/>
      <c r="H412"/>
      <c r="I412"/>
      <c r="J412"/>
      <c r="K412"/>
    </row>
    <row r="413" spans="3:11" x14ac:dyDescent="0.25">
      <c r="C413"/>
      <c r="D413"/>
      <c r="E413"/>
      <c r="F413" s="77"/>
      <c r="G413" s="77"/>
      <c r="H413"/>
      <c r="I413"/>
      <c r="J413"/>
      <c r="K413"/>
    </row>
    <row r="414" spans="3:11" x14ac:dyDescent="0.25">
      <c r="C414"/>
      <c r="D414"/>
      <c r="E414"/>
      <c r="F414" s="77"/>
      <c r="G414" s="77"/>
      <c r="H414"/>
      <c r="I414"/>
      <c r="J414"/>
      <c r="K414"/>
    </row>
    <row r="415" spans="3:11" x14ac:dyDescent="0.25">
      <c r="C415"/>
      <c r="D415"/>
      <c r="E415"/>
      <c r="F415" s="77"/>
      <c r="G415" s="77"/>
      <c r="H415"/>
      <c r="I415"/>
      <c r="J415"/>
      <c r="K415"/>
    </row>
    <row r="416" spans="3:11" x14ac:dyDescent="0.25">
      <c r="C416"/>
      <c r="D416"/>
      <c r="E416"/>
      <c r="F416" s="77"/>
      <c r="G416" s="77"/>
      <c r="H416"/>
      <c r="I416"/>
      <c r="J416"/>
      <c r="K416"/>
    </row>
    <row r="417" spans="3:11" x14ac:dyDescent="0.25">
      <c r="C417"/>
      <c r="D417"/>
      <c r="E417"/>
      <c r="F417" s="77"/>
      <c r="G417" s="77"/>
      <c r="H417"/>
      <c r="I417"/>
      <c r="J417"/>
      <c r="K417"/>
    </row>
    <row r="418" spans="3:11" x14ac:dyDescent="0.25">
      <c r="C418"/>
      <c r="D418"/>
      <c r="E418"/>
      <c r="F418" s="77"/>
      <c r="G418" s="77"/>
      <c r="H418"/>
      <c r="I418"/>
      <c r="J418"/>
      <c r="K418"/>
    </row>
    <row r="419" spans="3:11" x14ac:dyDescent="0.25">
      <c r="C419"/>
      <c r="D419"/>
      <c r="E419"/>
      <c r="F419" s="77"/>
      <c r="G419" s="77"/>
      <c r="H419"/>
      <c r="I419"/>
      <c r="J419"/>
      <c r="K419"/>
    </row>
    <row r="420" spans="3:11" x14ac:dyDescent="0.25">
      <c r="C420"/>
      <c r="D420"/>
      <c r="E420"/>
      <c r="F420" s="77"/>
      <c r="G420" s="77"/>
      <c r="H420"/>
      <c r="I420"/>
      <c r="J420"/>
      <c r="K420"/>
    </row>
    <row r="421" spans="3:11" x14ac:dyDescent="0.25">
      <c r="C421"/>
      <c r="D421"/>
      <c r="E421"/>
      <c r="F421" s="77"/>
      <c r="G421" s="77"/>
      <c r="H421"/>
      <c r="I421"/>
      <c r="J421"/>
      <c r="K421"/>
    </row>
    <row r="422" spans="3:11" x14ac:dyDescent="0.25">
      <c r="C422"/>
      <c r="D422"/>
      <c r="E422"/>
      <c r="F422" s="77"/>
      <c r="G422" s="77"/>
      <c r="H422"/>
      <c r="I422"/>
      <c r="J422"/>
      <c r="K422"/>
    </row>
    <row r="423" spans="3:11" x14ac:dyDescent="0.25">
      <c r="C423"/>
      <c r="D423"/>
      <c r="E423"/>
      <c r="F423" s="77"/>
      <c r="G423" s="77"/>
      <c r="H423"/>
      <c r="I423"/>
      <c r="J423"/>
      <c r="K423"/>
    </row>
    <row r="424" spans="3:11" x14ac:dyDescent="0.25">
      <c r="C424"/>
      <c r="D424"/>
      <c r="E424"/>
      <c r="F424" s="77"/>
      <c r="G424" s="77"/>
      <c r="H424"/>
      <c r="I424"/>
      <c r="J424"/>
      <c r="K424"/>
    </row>
    <row r="425" spans="3:11" x14ac:dyDescent="0.25">
      <c r="C425"/>
      <c r="D425"/>
      <c r="E425"/>
      <c r="F425" s="77"/>
      <c r="G425" s="77"/>
      <c r="H425"/>
      <c r="I425"/>
      <c r="J425"/>
      <c r="K425"/>
    </row>
    <row r="426" spans="3:11" x14ac:dyDescent="0.25">
      <c r="C426"/>
      <c r="D426"/>
      <c r="E426"/>
      <c r="F426" s="77"/>
      <c r="G426" s="77"/>
      <c r="H426"/>
      <c r="I426"/>
      <c r="J426"/>
      <c r="K426"/>
    </row>
    <row r="427" spans="3:11" x14ac:dyDescent="0.25">
      <c r="C427"/>
      <c r="D427"/>
      <c r="E427"/>
      <c r="F427" s="77"/>
      <c r="G427" s="77"/>
      <c r="H427"/>
      <c r="I427"/>
      <c r="J427"/>
      <c r="K427"/>
    </row>
    <row r="428" spans="3:11" x14ac:dyDescent="0.25">
      <c r="C428"/>
      <c r="D428"/>
      <c r="E428"/>
      <c r="F428" s="77"/>
      <c r="G428" s="77"/>
      <c r="H428"/>
      <c r="I428"/>
      <c r="J428"/>
      <c r="K428"/>
    </row>
    <row r="429" spans="3:11" x14ac:dyDescent="0.25">
      <c r="C429"/>
      <c r="D429"/>
      <c r="E429"/>
      <c r="F429" s="77"/>
      <c r="G429" s="77"/>
      <c r="H429"/>
      <c r="I429"/>
      <c r="J429"/>
      <c r="K429"/>
    </row>
    <row r="430" spans="3:11" x14ac:dyDescent="0.25">
      <c r="C430"/>
      <c r="D430"/>
      <c r="E430"/>
      <c r="F430" s="77"/>
      <c r="G430" s="77"/>
      <c r="H430"/>
      <c r="I430"/>
      <c r="J430"/>
      <c r="K430"/>
    </row>
    <row r="431" spans="3:11" x14ac:dyDescent="0.25">
      <c r="C431"/>
      <c r="D431"/>
      <c r="E431"/>
      <c r="F431" s="77"/>
      <c r="G431" s="77"/>
      <c r="H431"/>
      <c r="I431"/>
      <c r="J431"/>
      <c r="K431"/>
    </row>
    <row r="432" spans="3:11" x14ac:dyDescent="0.25">
      <c r="C432"/>
      <c r="D432"/>
      <c r="E432"/>
      <c r="F432" s="77"/>
      <c r="G432" s="77"/>
      <c r="H432"/>
      <c r="I432"/>
      <c r="J432"/>
      <c r="K432"/>
    </row>
    <row r="433" spans="3:11" x14ac:dyDescent="0.25">
      <c r="C433"/>
      <c r="D433"/>
      <c r="E433"/>
      <c r="F433" s="77"/>
      <c r="G433" s="77"/>
      <c r="H433"/>
      <c r="I433"/>
      <c r="J433"/>
      <c r="K433"/>
    </row>
    <row r="434" spans="3:11" x14ac:dyDescent="0.25">
      <c r="C434"/>
      <c r="D434"/>
      <c r="E434"/>
      <c r="F434" s="77"/>
      <c r="G434" s="77"/>
      <c r="H434"/>
      <c r="I434"/>
      <c r="J434"/>
      <c r="K434"/>
    </row>
    <row r="435" spans="3:11" x14ac:dyDescent="0.25">
      <c r="C435"/>
      <c r="D435"/>
      <c r="E435"/>
      <c r="F435" s="77"/>
      <c r="G435" s="77"/>
      <c r="H435"/>
      <c r="I435"/>
      <c r="J435"/>
      <c r="K435"/>
    </row>
    <row r="436" spans="3:11" x14ac:dyDescent="0.25">
      <c r="C436"/>
      <c r="D436"/>
      <c r="E436"/>
      <c r="F436" s="77"/>
      <c r="G436" s="77"/>
      <c r="H436"/>
      <c r="I436"/>
      <c r="J436"/>
      <c r="K436"/>
    </row>
    <row r="437" spans="3:11" x14ac:dyDescent="0.25">
      <c r="C437"/>
      <c r="D437"/>
      <c r="E437"/>
      <c r="F437" s="77"/>
      <c r="G437" s="77"/>
      <c r="H437"/>
      <c r="I437"/>
      <c r="J437"/>
      <c r="K437"/>
    </row>
    <row r="438" spans="3:11" x14ac:dyDescent="0.25">
      <c r="C438"/>
      <c r="D438"/>
      <c r="E438"/>
      <c r="F438" s="77"/>
      <c r="G438" s="77"/>
      <c r="H438"/>
      <c r="I438"/>
      <c r="J438"/>
      <c r="K438"/>
    </row>
    <row r="439" spans="3:11" x14ac:dyDescent="0.25">
      <c r="C439"/>
      <c r="D439"/>
      <c r="E439"/>
      <c r="F439" s="77"/>
      <c r="G439" s="77"/>
      <c r="H439"/>
      <c r="I439"/>
      <c r="J439"/>
      <c r="K439"/>
    </row>
    <row r="440" spans="3:11" x14ac:dyDescent="0.25">
      <c r="C440"/>
      <c r="D440"/>
      <c r="E440"/>
      <c r="F440" s="77"/>
      <c r="G440" s="77"/>
      <c r="H440"/>
      <c r="I440"/>
      <c r="J440"/>
      <c r="K440"/>
    </row>
    <row r="441" spans="3:11" x14ac:dyDescent="0.25">
      <c r="C441"/>
      <c r="D441"/>
      <c r="E441"/>
      <c r="F441" s="77"/>
      <c r="G441" s="77"/>
      <c r="H441"/>
      <c r="I441"/>
      <c r="J441"/>
      <c r="K441"/>
    </row>
    <row r="442" spans="3:11" x14ac:dyDescent="0.25">
      <c r="C442"/>
      <c r="D442"/>
      <c r="E442"/>
      <c r="F442" s="77"/>
      <c r="G442" s="77"/>
      <c r="H442"/>
      <c r="I442"/>
      <c r="J442"/>
      <c r="K442"/>
    </row>
    <row r="443" spans="3:11" x14ac:dyDescent="0.25">
      <c r="C443"/>
      <c r="D443"/>
      <c r="E443"/>
      <c r="F443" s="77"/>
      <c r="G443" s="77"/>
      <c r="H443"/>
      <c r="I443"/>
      <c r="J443"/>
      <c r="K443"/>
    </row>
    <row r="444" spans="3:11" x14ac:dyDescent="0.25">
      <c r="C444"/>
      <c r="D444"/>
      <c r="E444"/>
      <c r="F444" s="77"/>
      <c r="G444" s="77"/>
      <c r="H444"/>
      <c r="I444"/>
      <c r="J444"/>
      <c r="K444"/>
    </row>
    <row r="445" spans="3:11" x14ac:dyDescent="0.25">
      <c r="C445"/>
      <c r="D445"/>
      <c r="E445"/>
      <c r="F445" s="77"/>
      <c r="G445" s="77"/>
      <c r="H445"/>
      <c r="I445"/>
      <c r="J445"/>
      <c r="K445"/>
    </row>
    <row r="446" spans="3:11" x14ac:dyDescent="0.25">
      <c r="C446"/>
      <c r="D446"/>
      <c r="E446"/>
      <c r="F446" s="77"/>
      <c r="G446" s="77"/>
      <c r="H446"/>
      <c r="I446"/>
      <c r="J446"/>
      <c r="K446"/>
    </row>
    <row r="447" spans="3:11" x14ac:dyDescent="0.25">
      <c r="C447"/>
      <c r="D447"/>
      <c r="E447"/>
      <c r="F447" s="77"/>
      <c r="G447" s="77"/>
      <c r="H447"/>
      <c r="I447"/>
      <c r="J447"/>
      <c r="K447"/>
    </row>
    <row r="448" spans="3:11" x14ac:dyDescent="0.25">
      <c r="C448"/>
      <c r="D448"/>
      <c r="E448"/>
      <c r="F448" s="77"/>
      <c r="G448" s="77"/>
      <c r="H448"/>
      <c r="I448"/>
      <c r="J448"/>
      <c r="K448"/>
    </row>
    <row r="449" spans="3:11" x14ac:dyDescent="0.25">
      <c r="C449"/>
      <c r="D449"/>
      <c r="E449"/>
      <c r="F449" s="77"/>
      <c r="G449" s="77"/>
      <c r="H449"/>
      <c r="I449"/>
      <c r="J449"/>
      <c r="K449"/>
    </row>
    <row r="450" spans="3:11" x14ac:dyDescent="0.25">
      <c r="C450"/>
      <c r="D450"/>
      <c r="E450"/>
      <c r="F450" s="77"/>
      <c r="G450" s="77"/>
      <c r="H450"/>
      <c r="I450"/>
      <c r="J450"/>
      <c r="K450"/>
    </row>
    <row r="451" spans="3:11" x14ac:dyDescent="0.25">
      <c r="C451"/>
      <c r="D451"/>
      <c r="E451"/>
      <c r="F451" s="77"/>
      <c r="G451" s="77"/>
      <c r="H451"/>
      <c r="I451"/>
      <c r="J451"/>
      <c r="K451"/>
    </row>
    <row r="452" spans="3:11" x14ac:dyDescent="0.25">
      <c r="C452"/>
      <c r="D452"/>
      <c r="E452"/>
      <c r="F452" s="77"/>
      <c r="G452" s="77"/>
      <c r="H452"/>
      <c r="I452"/>
      <c r="J452"/>
      <c r="K452"/>
    </row>
    <row r="453" spans="3:11" x14ac:dyDescent="0.25">
      <c r="C453"/>
      <c r="D453"/>
      <c r="E453"/>
      <c r="F453" s="77"/>
      <c r="G453" s="77"/>
      <c r="H453"/>
      <c r="I453"/>
      <c r="J453"/>
      <c r="K453"/>
    </row>
    <row r="454" spans="3:11" x14ac:dyDescent="0.25">
      <c r="C454"/>
      <c r="D454"/>
      <c r="E454"/>
      <c r="F454" s="77"/>
      <c r="G454" s="77"/>
      <c r="H454"/>
      <c r="I454"/>
      <c r="J454"/>
      <c r="K454"/>
    </row>
    <row r="455" spans="3:11" x14ac:dyDescent="0.25">
      <c r="C455"/>
      <c r="D455"/>
      <c r="E455"/>
      <c r="F455" s="77"/>
      <c r="G455" s="77"/>
      <c r="H455"/>
      <c r="I455"/>
      <c r="J455"/>
      <c r="K455"/>
    </row>
    <row r="456" spans="3:11" x14ac:dyDescent="0.25">
      <c r="C456"/>
      <c r="D456"/>
      <c r="E456"/>
      <c r="F456" s="77"/>
      <c r="G456" s="77"/>
      <c r="H456"/>
      <c r="I456"/>
      <c r="J456"/>
      <c r="K456"/>
    </row>
    <row r="457" spans="3:11" x14ac:dyDescent="0.25">
      <c r="C457"/>
      <c r="D457"/>
      <c r="E457"/>
      <c r="F457" s="77"/>
      <c r="G457" s="77"/>
      <c r="H457"/>
      <c r="I457"/>
      <c r="J457"/>
      <c r="K457"/>
    </row>
    <row r="458" spans="3:11" x14ac:dyDescent="0.25">
      <c r="C458"/>
      <c r="D458"/>
      <c r="E458"/>
      <c r="F458" s="77"/>
      <c r="G458" s="77"/>
      <c r="H458"/>
      <c r="I458"/>
      <c r="J458"/>
      <c r="K458"/>
    </row>
    <row r="459" spans="3:11" x14ac:dyDescent="0.25">
      <c r="C459"/>
      <c r="D459"/>
      <c r="E459"/>
      <c r="F459" s="77"/>
      <c r="G459" s="77"/>
      <c r="H459"/>
      <c r="I459"/>
      <c r="J459"/>
      <c r="K459"/>
    </row>
    <row r="460" spans="3:11" x14ac:dyDescent="0.25">
      <c r="C460"/>
      <c r="D460"/>
      <c r="E460"/>
      <c r="F460" s="77"/>
      <c r="G460" s="77"/>
      <c r="H460"/>
      <c r="I460"/>
      <c r="J460"/>
      <c r="K460"/>
    </row>
    <row r="461" spans="3:11" x14ac:dyDescent="0.25">
      <c r="C461"/>
      <c r="D461"/>
      <c r="E461"/>
      <c r="F461" s="77"/>
      <c r="G461" s="77"/>
      <c r="H461"/>
      <c r="I461"/>
      <c r="J461"/>
      <c r="K461"/>
    </row>
    <row r="462" spans="3:11" x14ac:dyDescent="0.25">
      <c r="C462"/>
      <c r="D462"/>
      <c r="E462"/>
      <c r="F462" s="77"/>
      <c r="G462" s="77"/>
      <c r="H462"/>
      <c r="I462"/>
      <c r="J462"/>
      <c r="K462"/>
    </row>
    <row r="463" spans="3:11" x14ac:dyDescent="0.25">
      <c r="C463"/>
      <c r="D463"/>
      <c r="E463"/>
      <c r="F463" s="77"/>
      <c r="G463" s="77"/>
      <c r="H463"/>
      <c r="I463"/>
      <c r="J463"/>
      <c r="K463"/>
    </row>
    <row r="464" spans="3:11" x14ac:dyDescent="0.25">
      <c r="C464"/>
      <c r="D464"/>
      <c r="E464"/>
      <c r="F464" s="77"/>
      <c r="G464" s="77"/>
      <c r="H464"/>
      <c r="I464"/>
      <c r="J464"/>
      <c r="K464"/>
    </row>
    <row r="465" spans="3:11" x14ac:dyDescent="0.25">
      <c r="C465"/>
      <c r="D465"/>
      <c r="E465"/>
      <c r="F465" s="77"/>
      <c r="G465" s="77"/>
      <c r="H465"/>
      <c r="I465"/>
      <c r="J465"/>
      <c r="K465"/>
    </row>
    <row r="466" spans="3:11" x14ac:dyDescent="0.25">
      <c r="C466"/>
      <c r="D466"/>
      <c r="E466"/>
      <c r="F466" s="77"/>
      <c r="G466" s="77"/>
      <c r="H466"/>
      <c r="I466"/>
      <c r="J466"/>
      <c r="K466"/>
    </row>
    <row r="467" spans="3:11" x14ac:dyDescent="0.25">
      <c r="C467"/>
      <c r="D467"/>
      <c r="E467"/>
      <c r="F467" s="77"/>
      <c r="G467" s="77"/>
      <c r="H467"/>
      <c r="I467"/>
      <c r="J467"/>
      <c r="K467"/>
    </row>
    <row r="468" spans="3:11" x14ac:dyDescent="0.25">
      <c r="C468"/>
      <c r="D468"/>
      <c r="E468"/>
      <c r="F468" s="77"/>
      <c r="G468" s="77"/>
      <c r="H468"/>
      <c r="I468"/>
      <c r="J468"/>
      <c r="K468"/>
    </row>
    <row r="469" spans="3:11" x14ac:dyDescent="0.25">
      <c r="C469"/>
      <c r="D469"/>
      <c r="E469"/>
      <c r="F469" s="77"/>
      <c r="G469" s="77"/>
      <c r="H469"/>
      <c r="I469"/>
      <c r="J469"/>
      <c r="K469"/>
    </row>
    <row r="470" spans="3:11" x14ac:dyDescent="0.25">
      <c r="C470"/>
      <c r="D470"/>
      <c r="E470"/>
      <c r="F470" s="77"/>
      <c r="G470" s="77"/>
      <c r="H470"/>
      <c r="I470"/>
      <c r="J470"/>
      <c r="K470"/>
    </row>
    <row r="471" spans="3:11" x14ac:dyDescent="0.25">
      <c r="C471"/>
      <c r="D471"/>
      <c r="E471"/>
      <c r="F471" s="77"/>
      <c r="G471" s="77"/>
      <c r="H471"/>
      <c r="I471"/>
      <c r="J471"/>
      <c r="K471"/>
    </row>
    <row r="472" spans="3:11" x14ac:dyDescent="0.25">
      <c r="C472"/>
      <c r="D472"/>
      <c r="E472"/>
      <c r="F472" s="77"/>
      <c r="G472" s="77"/>
      <c r="H472"/>
      <c r="I472"/>
      <c r="J472"/>
      <c r="K472"/>
    </row>
    <row r="473" spans="3:11" x14ac:dyDescent="0.25">
      <c r="C473"/>
      <c r="D473"/>
      <c r="E473"/>
      <c r="F473" s="77"/>
      <c r="G473" s="77"/>
      <c r="H473"/>
      <c r="I473"/>
      <c r="J473"/>
      <c r="K473"/>
    </row>
    <row r="474" spans="3:11" x14ac:dyDescent="0.25">
      <c r="C474"/>
      <c r="D474"/>
      <c r="E474"/>
      <c r="F474" s="77"/>
      <c r="G474" s="77"/>
      <c r="H474"/>
      <c r="I474"/>
      <c r="J474"/>
      <c r="K474"/>
    </row>
    <row r="475" spans="3:11" x14ac:dyDescent="0.25">
      <c r="C475"/>
      <c r="D475"/>
      <c r="E475"/>
      <c r="F475" s="77"/>
      <c r="G475" s="77"/>
      <c r="H475"/>
      <c r="I475"/>
      <c r="J475"/>
      <c r="K475"/>
    </row>
    <row r="476" spans="3:11" x14ac:dyDescent="0.25">
      <c r="C476"/>
      <c r="D476"/>
      <c r="E476"/>
      <c r="F476" s="77"/>
      <c r="G476" s="77"/>
      <c r="H476"/>
      <c r="I476"/>
      <c r="J476"/>
      <c r="K476"/>
    </row>
    <row r="477" spans="3:11" x14ac:dyDescent="0.25">
      <c r="C477"/>
      <c r="D477"/>
      <c r="E477"/>
      <c r="F477" s="77"/>
      <c r="G477" s="77"/>
      <c r="H477"/>
      <c r="I477"/>
      <c r="J477"/>
      <c r="K477"/>
    </row>
    <row r="478" spans="3:11" x14ac:dyDescent="0.25">
      <c r="C478"/>
      <c r="D478"/>
      <c r="E478"/>
      <c r="F478" s="77"/>
      <c r="G478" s="77"/>
      <c r="H478"/>
      <c r="I478"/>
      <c r="J478"/>
      <c r="K478"/>
    </row>
    <row r="479" spans="3:11" x14ac:dyDescent="0.25">
      <c r="C479"/>
      <c r="D479"/>
      <c r="E479"/>
      <c r="F479" s="77"/>
      <c r="G479" s="77"/>
      <c r="H479"/>
      <c r="I479"/>
      <c r="J479"/>
      <c r="K479"/>
    </row>
    <row r="480" spans="3:11" x14ac:dyDescent="0.25">
      <c r="C480"/>
      <c r="D480"/>
      <c r="E480"/>
      <c r="F480" s="77"/>
      <c r="G480" s="77"/>
      <c r="H480"/>
      <c r="I480"/>
      <c r="J480"/>
      <c r="K480"/>
    </row>
    <row r="481" spans="3:11" x14ac:dyDescent="0.25">
      <c r="C481"/>
      <c r="D481"/>
      <c r="E481"/>
      <c r="F481" s="77"/>
      <c r="G481" s="77"/>
      <c r="H481"/>
      <c r="I481"/>
      <c r="J481"/>
      <c r="K481"/>
    </row>
    <row r="482" spans="3:11" x14ac:dyDescent="0.25">
      <c r="C482"/>
      <c r="D482"/>
      <c r="E482"/>
      <c r="F482" s="77"/>
      <c r="G482" s="77"/>
      <c r="H482"/>
      <c r="I482"/>
      <c r="J482"/>
      <c r="K482"/>
    </row>
    <row r="483" spans="3:11" x14ac:dyDescent="0.25">
      <c r="C483"/>
      <c r="D483"/>
      <c r="E483"/>
      <c r="F483" s="77"/>
      <c r="G483" s="77"/>
      <c r="H483"/>
      <c r="I483"/>
      <c r="J483"/>
      <c r="K483"/>
    </row>
    <row r="484" spans="3:11" x14ac:dyDescent="0.25">
      <c r="C484"/>
      <c r="D484"/>
      <c r="E484"/>
      <c r="F484" s="77"/>
      <c r="G484" s="77"/>
      <c r="H484"/>
      <c r="I484"/>
      <c r="J484"/>
      <c r="K484"/>
    </row>
    <row r="485" spans="3:11" x14ac:dyDescent="0.25">
      <c r="C485"/>
      <c r="D485"/>
      <c r="E485"/>
      <c r="F485" s="77"/>
      <c r="G485" s="77"/>
      <c r="H485"/>
      <c r="I485"/>
      <c r="J485"/>
      <c r="K485"/>
    </row>
    <row r="486" spans="3:11" x14ac:dyDescent="0.25">
      <c r="C486"/>
      <c r="D486"/>
      <c r="E486"/>
      <c r="F486" s="77"/>
      <c r="G486" s="77"/>
      <c r="H486"/>
      <c r="I486"/>
      <c r="J486"/>
      <c r="K486"/>
    </row>
    <row r="487" spans="3:11" x14ac:dyDescent="0.25">
      <c r="C487"/>
      <c r="D487"/>
      <c r="E487"/>
      <c r="F487" s="77"/>
      <c r="G487" s="77"/>
      <c r="H487"/>
      <c r="I487"/>
      <c r="J487"/>
      <c r="K487"/>
    </row>
    <row r="488" spans="3:11" x14ac:dyDescent="0.25">
      <c r="C488"/>
      <c r="D488"/>
      <c r="E488"/>
      <c r="F488" s="77"/>
      <c r="G488" s="77"/>
      <c r="H488"/>
      <c r="I488"/>
      <c r="J488"/>
      <c r="K488"/>
    </row>
    <row r="489" spans="3:11" x14ac:dyDescent="0.25">
      <c r="C489"/>
      <c r="D489"/>
      <c r="E489"/>
      <c r="F489" s="77"/>
      <c r="G489" s="77"/>
      <c r="H489"/>
      <c r="I489"/>
      <c r="J489"/>
      <c r="K489"/>
    </row>
    <row r="490" spans="3:11" x14ac:dyDescent="0.25">
      <c r="C490"/>
      <c r="D490"/>
      <c r="E490"/>
      <c r="F490" s="77"/>
      <c r="G490" s="77"/>
      <c r="H490"/>
      <c r="I490"/>
      <c r="J490"/>
      <c r="K490"/>
    </row>
    <row r="491" spans="3:11" x14ac:dyDescent="0.25">
      <c r="C491"/>
      <c r="D491"/>
      <c r="E491"/>
      <c r="F491" s="77"/>
      <c r="G491" s="77"/>
      <c r="H491"/>
      <c r="I491"/>
      <c r="J491"/>
      <c r="K491"/>
    </row>
    <row r="492" spans="3:11" x14ac:dyDescent="0.25">
      <c r="C492"/>
      <c r="D492"/>
      <c r="E492"/>
      <c r="F492" s="77"/>
      <c r="G492" s="77"/>
      <c r="H492"/>
      <c r="I492"/>
      <c r="J492"/>
      <c r="K492"/>
    </row>
    <row r="493" spans="3:11" x14ac:dyDescent="0.25">
      <c r="C493"/>
      <c r="D493"/>
      <c r="E493"/>
      <c r="F493" s="77"/>
      <c r="G493" s="77"/>
      <c r="H493"/>
      <c r="I493"/>
      <c r="J493"/>
      <c r="K493"/>
    </row>
    <row r="494" spans="3:11" x14ac:dyDescent="0.25">
      <c r="C494"/>
      <c r="D494"/>
      <c r="E494"/>
      <c r="F494" s="77"/>
      <c r="G494" s="77"/>
      <c r="H494"/>
      <c r="I494"/>
      <c r="J494"/>
      <c r="K494"/>
    </row>
    <row r="495" spans="3:11" x14ac:dyDescent="0.25">
      <c r="C495"/>
      <c r="D495"/>
      <c r="E495"/>
      <c r="F495" s="77"/>
      <c r="G495" s="77"/>
      <c r="H495"/>
      <c r="I495"/>
      <c r="J495"/>
      <c r="K495"/>
    </row>
    <row r="496" spans="3:11" x14ac:dyDescent="0.25">
      <c r="C496"/>
      <c r="D496"/>
      <c r="E496"/>
      <c r="F496" s="77"/>
      <c r="G496" s="77"/>
      <c r="H496"/>
      <c r="I496"/>
      <c r="J496"/>
      <c r="K496"/>
    </row>
    <row r="497" spans="3:11" x14ac:dyDescent="0.25">
      <c r="C497"/>
      <c r="D497"/>
      <c r="E497"/>
      <c r="F497" s="77"/>
      <c r="G497" s="77"/>
      <c r="H497"/>
      <c r="I497"/>
      <c r="J497"/>
      <c r="K497"/>
    </row>
    <row r="498" spans="3:11" x14ac:dyDescent="0.25">
      <c r="C498"/>
      <c r="D498"/>
      <c r="E498"/>
      <c r="F498" s="77"/>
      <c r="G498" s="77"/>
      <c r="H498"/>
      <c r="I498"/>
      <c r="J498"/>
      <c r="K498"/>
    </row>
    <row r="499" spans="3:11" x14ac:dyDescent="0.25">
      <c r="C499"/>
      <c r="D499"/>
      <c r="E499"/>
      <c r="F499" s="77"/>
      <c r="G499" s="77"/>
      <c r="H499"/>
      <c r="I499"/>
      <c r="J499"/>
      <c r="K499"/>
    </row>
    <row r="500" spans="3:11" x14ac:dyDescent="0.25">
      <c r="C500"/>
      <c r="D500"/>
      <c r="E500"/>
      <c r="F500" s="77"/>
      <c r="G500" s="77"/>
      <c r="H500"/>
      <c r="I500"/>
      <c r="J500"/>
      <c r="K500"/>
    </row>
    <row r="501" spans="3:11" x14ac:dyDescent="0.25">
      <c r="C501"/>
      <c r="D501"/>
      <c r="E501"/>
      <c r="F501" s="77"/>
      <c r="G501" s="77"/>
      <c r="H501"/>
      <c r="I501"/>
      <c r="J501"/>
      <c r="K501"/>
    </row>
    <row r="502" spans="3:11" x14ac:dyDescent="0.25">
      <c r="C502"/>
      <c r="D502"/>
      <c r="E502"/>
      <c r="F502" s="77"/>
      <c r="G502" s="77"/>
      <c r="H502"/>
      <c r="I502"/>
      <c r="J502"/>
      <c r="K502"/>
    </row>
    <row r="503" spans="3:11" x14ac:dyDescent="0.25">
      <c r="C503"/>
      <c r="D503"/>
      <c r="E503"/>
      <c r="F503" s="77"/>
      <c r="G503" s="77"/>
      <c r="H503"/>
      <c r="I503"/>
      <c r="J503"/>
      <c r="K503"/>
    </row>
    <row r="504" spans="3:11" x14ac:dyDescent="0.25">
      <c r="C504"/>
      <c r="D504"/>
      <c r="E504"/>
      <c r="F504" s="77"/>
      <c r="G504" s="77"/>
      <c r="H504"/>
      <c r="I504"/>
      <c r="J504"/>
      <c r="K504"/>
    </row>
    <row r="505" spans="3:11" x14ac:dyDescent="0.25">
      <c r="C505"/>
      <c r="D505"/>
      <c r="E505"/>
      <c r="F505" s="77"/>
      <c r="G505" s="77"/>
      <c r="H505"/>
      <c r="I505"/>
      <c r="J505"/>
      <c r="K505"/>
    </row>
    <row r="506" spans="3:11" x14ac:dyDescent="0.25">
      <c r="C506"/>
      <c r="D506"/>
      <c r="E506"/>
      <c r="F506" s="77"/>
      <c r="G506" s="77"/>
      <c r="H506"/>
      <c r="I506"/>
      <c r="J506"/>
      <c r="K506"/>
    </row>
    <row r="507" spans="3:11" x14ac:dyDescent="0.25">
      <c r="C507"/>
      <c r="D507"/>
      <c r="E507"/>
      <c r="F507" s="77"/>
      <c r="G507" s="77"/>
      <c r="H507"/>
      <c r="I507"/>
      <c r="J507"/>
      <c r="K507"/>
    </row>
    <row r="508" spans="3:11" x14ac:dyDescent="0.25">
      <c r="C508"/>
      <c r="D508"/>
      <c r="E508"/>
      <c r="F508" s="77"/>
      <c r="G508" s="77"/>
      <c r="H508"/>
      <c r="I508"/>
      <c r="J508"/>
      <c r="K508"/>
    </row>
    <row r="509" spans="3:11" x14ac:dyDescent="0.25">
      <c r="C509"/>
      <c r="D509"/>
      <c r="E509"/>
      <c r="F509" s="77"/>
      <c r="G509" s="77"/>
      <c r="H509"/>
      <c r="I509"/>
      <c r="J509"/>
      <c r="K509"/>
    </row>
    <row r="510" spans="3:11" x14ac:dyDescent="0.25">
      <c r="C510"/>
      <c r="D510"/>
      <c r="E510"/>
      <c r="F510" s="77"/>
      <c r="G510" s="77"/>
      <c r="H510"/>
      <c r="I510"/>
      <c r="J510"/>
      <c r="K510"/>
    </row>
    <row r="511" spans="3:11" x14ac:dyDescent="0.25">
      <c r="C511"/>
      <c r="D511"/>
      <c r="E511"/>
      <c r="F511" s="77"/>
      <c r="G511" s="77"/>
      <c r="H511"/>
      <c r="I511"/>
      <c r="J511"/>
      <c r="K511"/>
    </row>
    <row r="512" spans="3:11" x14ac:dyDescent="0.25">
      <c r="C512"/>
      <c r="D512"/>
      <c r="E512"/>
      <c r="F512" s="77"/>
      <c r="G512" s="77"/>
      <c r="H512"/>
      <c r="I512"/>
      <c r="J512"/>
      <c r="K512"/>
    </row>
    <row r="513" spans="3:11" x14ac:dyDescent="0.25">
      <c r="C513"/>
      <c r="D513"/>
      <c r="E513"/>
      <c r="F513" s="77"/>
      <c r="G513" s="77"/>
      <c r="H513"/>
      <c r="I513"/>
      <c r="J513"/>
      <c r="K513"/>
    </row>
    <row r="514" spans="3:11" x14ac:dyDescent="0.25">
      <c r="C514"/>
      <c r="D514"/>
      <c r="E514"/>
      <c r="F514" s="77"/>
      <c r="G514" s="77"/>
      <c r="H514"/>
      <c r="I514"/>
      <c r="J514"/>
      <c r="K514"/>
    </row>
    <row r="515" spans="3:11" x14ac:dyDescent="0.25">
      <c r="C515"/>
      <c r="D515"/>
      <c r="E515"/>
      <c r="F515" s="77"/>
      <c r="G515" s="77"/>
      <c r="H515"/>
      <c r="I515"/>
      <c r="J515"/>
      <c r="K515"/>
    </row>
    <row r="516" spans="3:11" x14ac:dyDescent="0.25">
      <c r="C516"/>
      <c r="D516"/>
      <c r="E516"/>
      <c r="F516" s="77"/>
      <c r="G516" s="77"/>
      <c r="H516"/>
      <c r="I516"/>
      <c r="J516"/>
      <c r="K516"/>
    </row>
    <row r="517" spans="3:11" x14ac:dyDescent="0.25">
      <c r="C517"/>
      <c r="D517"/>
      <c r="E517"/>
      <c r="F517" s="77"/>
      <c r="G517" s="77"/>
      <c r="H517"/>
      <c r="I517"/>
      <c r="J517"/>
      <c r="K517"/>
    </row>
    <row r="518" spans="3:11" x14ac:dyDescent="0.25">
      <c r="C518"/>
      <c r="D518"/>
      <c r="E518"/>
      <c r="F518" s="77"/>
      <c r="G518" s="77"/>
      <c r="H518"/>
      <c r="I518"/>
      <c r="J518"/>
      <c r="K518"/>
    </row>
    <row r="519" spans="3:11" x14ac:dyDescent="0.25">
      <c r="C519"/>
      <c r="D519"/>
      <c r="E519"/>
      <c r="F519" s="77"/>
      <c r="G519" s="77"/>
      <c r="H519"/>
      <c r="I519"/>
      <c r="J519"/>
      <c r="K519"/>
    </row>
    <row r="520" spans="3:11" x14ac:dyDescent="0.25">
      <c r="C520"/>
      <c r="D520"/>
      <c r="E520"/>
      <c r="F520" s="77"/>
      <c r="G520" s="77"/>
      <c r="H520"/>
      <c r="I520"/>
      <c r="J520"/>
      <c r="K520"/>
    </row>
    <row r="521" spans="3:11" x14ac:dyDescent="0.25">
      <c r="C521"/>
      <c r="D521"/>
      <c r="E521"/>
      <c r="F521" s="77"/>
      <c r="G521" s="77"/>
      <c r="H521"/>
      <c r="I521"/>
      <c r="J521"/>
      <c r="K521"/>
    </row>
    <row r="522" spans="3:11" x14ac:dyDescent="0.25">
      <c r="C522"/>
      <c r="D522"/>
      <c r="E522"/>
      <c r="F522" s="77"/>
      <c r="G522" s="77"/>
      <c r="H522"/>
      <c r="I522"/>
      <c r="J522"/>
      <c r="K522"/>
    </row>
    <row r="523" spans="3:11" x14ac:dyDescent="0.25">
      <c r="C523"/>
      <c r="D523"/>
      <c r="E523"/>
      <c r="F523" s="77"/>
      <c r="G523" s="77"/>
      <c r="H523"/>
      <c r="I523"/>
      <c r="J523"/>
      <c r="K523"/>
    </row>
    <row r="524" spans="3:11" x14ac:dyDescent="0.25">
      <c r="C524"/>
      <c r="D524"/>
      <c r="E524"/>
      <c r="F524" s="77"/>
      <c r="G524" s="77"/>
      <c r="H524"/>
      <c r="I524"/>
      <c r="J524"/>
      <c r="K524"/>
    </row>
    <row r="525" spans="3:11" x14ac:dyDescent="0.25">
      <c r="C525"/>
      <c r="D525"/>
      <c r="E525"/>
      <c r="F525" s="77"/>
      <c r="G525" s="77"/>
      <c r="H525"/>
      <c r="I525"/>
      <c r="J525"/>
      <c r="K525"/>
    </row>
    <row r="526" spans="3:11" x14ac:dyDescent="0.25">
      <c r="C526"/>
      <c r="D526"/>
      <c r="E526"/>
      <c r="F526" s="77"/>
      <c r="G526" s="77"/>
      <c r="H526"/>
      <c r="I526"/>
      <c r="J526"/>
      <c r="K526"/>
    </row>
    <row r="527" spans="3:11" x14ac:dyDescent="0.25">
      <c r="C527"/>
      <c r="D527"/>
      <c r="E527"/>
      <c r="F527" s="77"/>
      <c r="G527" s="77"/>
      <c r="H527"/>
      <c r="I527"/>
      <c r="J527"/>
      <c r="K527"/>
    </row>
    <row r="528" spans="3:11" x14ac:dyDescent="0.25">
      <c r="C528"/>
      <c r="D528"/>
      <c r="E528"/>
      <c r="F528" s="77"/>
      <c r="G528" s="77"/>
      <c r="H528"/>
      <c r="I528"/>
      <c r="J528"/>
      <c r="K528"/>
    </row>
    <row r="529" spans="3:11" x14ac:dyDescent="0.25">
      <c r="C529"/>
      <c r="D529"/>
      <c r="E529"/>
      <c r="F529" s="77"/>
      <c r="G529" s="77"/>
      <c r="H529"/>
      <c r="I529"/>
      <c r="J529"/>
      <c r="K529"/>
    </row>
    <row r="530" spans="3:11" x14ac:dyDescent="0.25">
      <c r="C530"/>
      <c r="D530"/>
      <c r="E530"/>
      <c r="F530" s="77"/>
      <c r="G530" s="77"/>
      <c r="H530"/>
      <c r="I530"/>
      <c r="J530"/>
      <c r="K530"/>
    </row>
    <row r="531" spans="3:11" x14ac:dyDescent="0.25">
      <c r="C531"/>
      <c r="D531"/>
      <c r="E531"/>
      <c r="F531" s="77"/>
      <c r="G531" s="77"/>
      <c r="H531"/>
      <c r="I531"/>
      <c r="J531"/>
      <c r="K531"/>
    </row>
    <row r="532" spans="3:11" x14ac:dyDescent="0.25">
      <c r="C532"/>
      <c r="D532"/>
      <c r="E532"/>
      <c r="F532" s="77"/>
      <c r="G532" s="77"/>
      <c r="H532"/>
      <c r="I532"/>
      <c r="J532"/>
      <c r="K532"/>
    </row>
    <row r="533" spans="3:11" x14ac:dyDescent="0.25">
      <c r="C533"/>
      <c r="D533"/>
      <c r="E533"/>
      <c r="F533" s="77"/>
      <c r="G533" s="77"/>
      <c r="H533"/>
      <c r="I533"/>
      <c r="J533"/>
      <c r="K533"/>
    </row>
    <row r="534" spans="3:11" x14ac:dyDescent="0.25">
      <c r="C534"/>
      <c r="D534"/>
      <c r="E534"/>
      <c r="F534" s="77"/>
      <c r="G534" s="77"/>
      <c r="H534"/>
      <c r="I534"/>
      <c r="J534"/>
      <c r="K534"/>
    </row>
    <row r="535" spans="3:11" x14ac:dyDescent="0.25">
      <c r="C535"/>
      <c r="D535"/>
      <c r="E535"/>
      <c r="F535" s="77"/>
      <c r="G535" s="77"/>
      <c r="H535"/>
      <c r="I535"/>
      <c r="J535"/>
      <c r="K535"/>
    </row>
    <row r="536" spans="3:11" x14ac:dyDescent="0.25">
      <c r="C536"/>
      <c r="D536"/>
      <c r="E536"/>
      <c r="F536" s="77"/>
      <c r="G536" s="77"/>
      <c r="H536"/>
      <c r="I536"/>
      <c r="J536"/>
      <c r="K536"/>
    </row>
    <row r="537" spans="3:11" x14ac:dyDescent="0.25">
      <c r="C537"/>
      <c r="D537"/>
      <c r="E537"/>
      <c r="F537" s="77"/>
      <c r="G537" s="77"/>
      <c r="H537"/>
      <c r="I537"/>
      <c r="J537"/>
      <c r="K537"/>
    </row>
    <row r="538" spans="3:11" x14ac:dyDescent="0.25">
      <c r="C538"/>
      <c r="D538"/>
      <c r="E538"/>
      <c r="F538" s="77"/>
      <c r="G538" s="77"/>
      <c r="H538"/>
      <c r="I538"/>
      <c r="J538"/>
      <c r="K538"/>
    </row>
    <row r="539" spans="3:11" x14ac:dyDescent="0.25">
      <c r="C539"/>
      <c r="D539"/>
      <c r="E539"/>
      <c r="F539" s="77"/>
      <c r="G539" s="77"/>
      <c r="H539"/>
      <c r="I539"/>
      <c r="J539"/>
      <c r="K539"/>
    </row>
    <row r="540" spans="3:11" x14ac:dyDescent="0.25">
      <c r="C540"/>
      <c r="D540"/>
      <c r="E540"/>
      <c r="F540" s="77"/>
      <c r="G540" s="77"/>
      <c r="H540"/>
      <c r="I540"/>
      <c r="J540"/>
      <c r="K540"/>
    </row>
    <row r="541" spans="3:11" x14ac:dyDescent="0.25">
      <c r="C541"/>
      <c r="D541"/>
      <c r="E541"/>
      <c r="F541" s="77"/>
      <c r="G541" s="77"/>
      <c r="H541"/>
      <c r="I541"/>
      <c r="J541"/>
      <c r="K541"/>
    </row>
    <row r="542" spans="3:11" x14ac:dyDescent="0.25">
      <c r="C542"/>
      <c r="D542"/>
      <c r="E542"/>
      <c r="F542" s="77"/>
      <c r="G542" s="77"/>
      <c r="H542"/>
      <c r="I542"/>
      <c r="J542"/>
      <c r="K542"/>
    </row>
    <row r="543" spans="3:11" x14ac:dyDescent="0.25">
      <c r="C543"/>
      <c r="D543"/>
      <c r="E543"/>
      <c r="F543" s="77"/>
      <c r="G543" s="77"/>
      <c r="H543"/>
      <c r="I543"/>
      <c r="J543"/>
      <c r="K543"/>
    </row>
    <row r="544" spans="3:11" x14ac:dyDescent="0.25">
      <c r="C544"/>
      <c r="D544"/>
      <c r="E544"/>
      <c r="F544" s="77"/>
      <c r="G544" s="77"/>
      <c r="H544"/>
      <c r="I544"/>
      <c r="J544"/>
      <c r="K544"/>
    </row>
    <row r="545" spans="3:11" x14ac:dyDescent="0.25">
      <c r="C545"/>
      <c r="D545"/>
      <c r="E545"/>
      <c r="F545" s="77"/>
      <c r="G545" s="77"/>
      <c r="H545"/>
      <c r="I545"/>
      <c r="J545"/>
      <c r="K545"/>
    </row>
    <row r="546" spans="3:11" x14ac:dyDescent="0.25">
      <c r="C546"/>
      <c r="D546"/>
      <c r="E546"/>
      <c r="F546" s="77"/>
      <c r="G546" s="77"/>
      <c r="H546"/>
      <c r="I546"/>
      <c r="J546"/>
      <c r="K546"/>
    </row>
    <row r="547" spans="3:11" x14ac:dyDescent="0.25">
      <c r="C547"/>
      <c r="D547"/>
      <c r="E547"/>
      <c r="F547" s="77"/>
      <c r="G547" s="77"/>
      <c r="H547"/>
      <c r="I547"/>
      <c r="J547"/>
      <c r="K547"/>
    </row>
    <row r="548" spans="3:11" x14ac:dyDescent="0.25">
      <c r="C548"/>
      <c r="D548"/>
      <c r="E548"/>
      <c r="F548" s="77"/>
      <c r="G548" s="77"/>
      <c r="H548"/>
      <c r="I548"/>
      <c r="J548"/>
      <c r="K548"/>
    </row>
    <row r="549" spans="3:11" x14ac:dyDescent="0.25">
      <c r="C549"/>
      <c r="D549"/>
      <c r="E549"/>
      <c r="F549" s="77"/>
      <c r="G549" s="77"/>
      <c r="H549"/>
      <c r="I549"/>
      <c r="J549"/>
      <c r="K549"/>
    </row>
    <row r="550" spans="3:11" x14ac:dyDescent="0.25">
      <c r="C550"/>
      <c r="D550"/>
      <c r="E550"/>
      <c r="F550" s="77"/>
      <c r="G550" s="77"/>
      <c r="H550"/>
      <c r="I550"/>
      <c r="J550"/>
      <c r="K550"/>
    </row>
    <row r="551" spans="3:11" x14ac:dyDescent="0.25">
      <c r="C551"/>
      <c r="D551"/>
      <c r="E551"/>
      <c r="F551" s="77"/>
      <c r="G551" s="77"/>
      <c r="H551"/>
      <c r="I551"/>
      <c r="J551"/>
      <c r="K551"/>
    </row>
    <row r="552" spans="3:11" x14ac:dyDescent="0.25">
      <c r="C552"/>
      <c r="D552"/>
      <c r="E552"/>
      <c r="F552" s="77"/>
      <c r="G552" s="77"/>
      <c r="H552"/>
      <c r="I552"/>
      <c r="J552"/>
      <c r="K552"/>
    </row>
    <row r="553" spans="3:11" x14ac:dyDescent="0.25">
      <c r="C553"/>
      <c r="D553"/>
      <c r="E553"/>
      <c r="F553" s="77"/>
      <c r="G553" s="77"/>
      <c r="H553"/>
      <c r="I553"/>
      <c r="J553"/>
      <c r="K553"/>
    </row>
    <row r="554" spans="3:11" x14ac:dyDescent="0.25">
      <c r="C554"/>
      <c r="D554"/>
      <c r="E554"/>
      <c r="F554" s="77"/>
      <c r="G554" s="77"/>
      <c r="H554"/>
      <c r="I554"/>
      <c r="J554"/>
      <c r="K554"/>
    </row>
    <row r="555" spans="3:11" x14ac:dyDescent="0.25">
      <c r="C555"/>
      <c r="D555"/>
      <c r="E555"/>
      <c r="F555" s="77"/>
      <c r="G555" s="77"/>
      <c r="H555"/>
      <c r="I555"/>
      <c r="J555"/>
      <c r="K555"/>
    </row>
    <row r="556" spans="3:11" x14ac:dyDescent="0.25">
      <c r="C556"/>
      <c r="D556"/>
      <c r="E556"/>
      <c r="F556" s="77"/>
      <c r="G556" s="77"/>
      <c r="H556"/>
      <c r="I556"/>
      <c r="J556"/>
      <c r="K556"/>
    </row>
    <row r="557" spans="3:11" x14ac:dyDescent="0.25">
      <c r="C557"/>
      <c r="D557"/>
      <c r="E557"/>
      <c r="F557" s="77"/>
      <c r="G557" s="77"/>
      <c r="H557"/>
      <c r="I557"/>
      <c r="J557"/>
      <c r="K557"/>
    </row>
    <row r="558" spans="3:11" x14ac:dyDescent="0.25">
      <c r="C558"/>
      <c r="D558"/>
      <c r="E558"/>
      <c r="F558" s="77"/>
      <c r="G558" s="77"/>
      <c r="H558"/>
      <c r="I558"/>
      <c r="J558"/>
      <c r="K558"/>
    </row>
    <row r="559" spans="3:11" x14ac:dyDescent="0.25">
      <c r="C559"/>
      <c r="D559"/>
      <c r="E559"/>
      <c r="F559" s="77"/>
      <c r="G559" s="77"/>
      <c r="H559"/>
      <c r="I559"/>
      <c r="J559"/>
      <c r="K559"/>
    </row>
    <row r="560" spans="3:11" x14ac:dyDescent="0.25">
      <c r="C560"/>
      <c r="D560"/>
      <c r="E560"/>
      <c r="F560" s="77"/>
      <c r="G560" s="77"/>
      <c r="H560"/>
      <c r="I560"/>
      <c r="J560"/>
      <c r="K560"/>
    </row>
    <row r="561" spans="3:11" x14ac:dyDescent="0.25">
      <c r="C561"/>
      <c r="D561"/>
      <c r="E561"/>
      <c r="F561" s="77"/>
      <c r="G561" s="77"/>
      <c r="H561"/>
      <c r="I561"/>
      <c r="J561"/>
      <c r="K561"/>
    </row>
    <row r="562" spans="3:11" x14ac:dyDescent="0.25">
      <c r="C562"/>
      <c r="D562"/>
      <c r="E562"/>
      <c r="F562" s="77"/>
      <c r="G562" s="77"/>
      <c r="H562"/>
      <c r="I562"/>
      <c r="J562"/>
      <c r="K562"/>
    </row>
    <row r="563" spans="3:11" x14ac:dyDescent="0.25">
      <c r="C563"/>
      <c r="D563"/>
      <c r="E563"/>
      <c r="F563" s="77"/>
      <c r="G563" s="77"/>
      <c r="H563"/>
      <c r="I563"/>
      <c r="J563"/>
      <c r="K563"/>
    </row>
    <row r="564" spans="3:11" x14ac:dyDescent="0.25">
      <c r="C564"/>
      <c r="D564"/>
      <c r="E564"/>
      <c r="F564" s="77"/>
      <c r="G564" s="77"/>
      <c r="H564"/>
      <c r="I564"/>
      <c r="J564"/>
      <c r="K564"/>
    </row>
    <row r="565" spans="3:11" x14ac:dyDescent="0.25">
      <c r="C565"/>
      <c r="D565"/>
      <c r="E565"/>
      <c r="F565" s="77"/>
      <c r="G565" s="77"/>
      <c r="H565"/>
      <c r="I565"/>
      <c r="J565"/>
      <c r="K565"/>
    </row>
    <row r="566" spans="3:11" x14ac:dyDescent="0.25">
      <c r="C566"/>
      <c r="D566"/>
      <c r="E566"/>
      <c r="F566" s="77"/>
      <c r="G566" s="77"/>
      <c r="H566"/>
      <c r="I566"/>
      <c r="J566"/>
      <c r="K566"/>
    </row>
    <row r="567" spans="3:11" x14ac:dyDescent="0.25">
      <c r="C567"/>
      <c r="D567"/>
      <c r="E567"/>
      <c r="F567" s="77"/>
      <c r="G567" s="77"/>
      <c r="H567"/>
      <c r="I567"/>
      <c r="J567"/>
      <c r="K567"/>
    </row>
    <row r="568" spans="3:11" x14ac:dyDescent="0.25">
      <c r="C568"/>
      <c r="D568"/>
      <c r="E568"/>
      <c r="F568" s="77"/>
      <c r="G568" s="77"/>
      <c r="H568"/>
      <c r="I568"/>
      <c r="J568"/>
      <c r="K568"/>
    </row>
    <row r="569" spans="3:11" x14ac:dyDescent="0.25">
      <c r="C569"/>
      <c r="D569"/>
      <c r="E569"/>
      <c r="F569" s="77"/>
      <c r="G569" s="77"/>
      <c r="H569"/>
      <c r="I569"/>
      <c r="J569"/>
      <c r="K569"/>
    </row>
    <row r="570" spans="3:11" x14ac:dyDescent="0.25">
      <c r="C570"/>
      <c r="D570"/>
      <c r="E570"/>
      <c r="F570" s="77"/>
      <c r="G570" s="77"/>
      <c r="H570"/>
      <c r="I570"/>
      <c r="J570"/>
      <c r="K570"/>
    </row>
    <row r="571" spans="3:11" x14ac:dyDescent="0.25">
      <c r="C571"/>
      <c r="D571"/>
      <c r="E571"/>
      <c r="F571" s="77"/>
      <c r="G571" s="77"/>
      <c r="H571"/>
      <c r="I571"/>
      <c r="J571"/>
      <c r="K571"/>
    </row>
    <row r="572" spans="3:11" x14ac:dyDescent="0.25">
      <c r="C572"/>
      <c r="D572"/>
      <c r="E572"/>
      <c r="F572" s="77"/>
      <c r="G572" s="77"/>
      <c r="H572"/>
      <c r="I572"/>
      <c r="J572"/>
      <c r="K572"/>
    </row>
    <row r="573" spans="3:11" x14ac:dyDescent="0.25">
      <c r="C573"/>
      <c r="D573"/>
      <c r="E573"/>
      <c r="F573" s="77"/>
      <c r="G573" s="77"/>
      <c r="H573"/>
      <c r="I573"/>
      <c r="J573"/>
      <c r="K573"/>
    </row>
    <row r="574" spans="3:11" x14ac:dyDescent="0.25">
      <c r="C574"/>
      <c r="D574"/>
      <c r="E574"/>
      <c r="F574" s="77"/>
      <c r="G574" s="77"/>
      <c r="H574"/>
      <c r="I574"/>
      <c r="J574"/>
      <c r="K574"/>
    </row>
    <row r="575" spans="3:11" x14ac:dyDescent="0.25">
      <c r="C575"/>
      <c r="D575"/>
      <c r="E575"/>
      <c r="F575" s="77"/>
      <c r="G575" s="77"/>
      <c r="H575"/>
      <c r="I575"/>
      <c r="J575"/>
      <c r="K575"/>
    </row>
    <row r="576" spans="3:11" x14ac:dyDescent="0.25">
      <c r="C576"/>
      <c r="D576"/>
      <c r="E576"/>
      <c r="F576" s="77"/>
      <c r="G576" s="77"/>
      <c r="H576"/>
      <c r="I576"/>
      <c r="J576"/>
      <c r="K576"/>
    </row>
    <row r="577" spans="3:11" x14ac:dyDescent="0.25">
      <c r="C577"/>
      <c r="D577"/>
      <c r="E577"/>
      <c r="F577" s="77"/>
      <c r="G577" s="77"/>
      <c r="H577"/>
      <c r="I577"/>
      <c r="J577"/>
      <c r="K577"/>
    </row>
    <row r="578" spans="3:11" x14ac:dyDescent="0.25">
      <c r="C578"/>
      <c r="D578"/>
      <c r="E578"/>
      <c r="F578" s="77"/>
      <c r="G578" s="77"/>
      <c r="H578"/>
      <c r="I578"/>
      <c r="J578"/>
      <c r="K578"/>
    </row>
    <row r="579" spans="3:11" x14ac:dyDescent="0.25">
      <c r="C579"/>
      <c r="D579"/>
      <c r="E579"/>
      <c r="F579" s="77"/>
      <c r="G579" s="77"/>
      <c r="H579"/>
      <c r="I579"/>
      <c r="J579"/>
      <c r="K579"/>
    </row>
    <row r="580" spans="3:11" x14ac:dyDescent="0.25">
      <c r="C580"/>
      <c r="D580"/>
      <c r="E580"/>
      <c r="F580" s="77"/>
      <c r="G580" s="77"/>
      <c r="H580"/>
      <c r="I580"/>
      <c r="J580"/>
      <c r="K580"/>
    </row>
    <row r="581" spans="3:11" x14ac:dyDescent="0.25">
      <c r="C581"/>
      <c r="D581"/>
      <c r="E581"/>
      <c r="F581" s="77"/>
      <c r="G581" s="77"/>
      <c r="H581"/>
      <c r="I581"/>
      <c r="J581"/>
      <c r="K581"/>
    </row>
    <row r="582" spans="3:11" x14ac:dyDescent="0.25">
      <c r="C582"/>
      <c r="D582"/>
      <c r="E582"/>
      <c r="F582" s="77"/>
      <c r="G582" s="77"/>
      <c r="H582"/>
      <c r="I582"/>
      <c r="J582"/>
      <c r="K582"/>
    </row>
    <row r="583" spans="3:11" x14ac:dyDescent="0.25">
      <c r="C583"/>
      <c r="D583"/>
      <c r="E583"/>
      <c r="F583" s="77"/>
      <c r="G583" s="77"/>
      <c r="H583"/>
      <c r="I583"/>
      <c r="J583"/>
      <c r="K583"/>
    </row>
    <row r="584" spans="3:11" x14ac:dyDescent="0.25">
      <c r="C584"/>
      <c r="D584"/>
      <c r="E584"/>
      <c r="F584" s="77"/>
      <c r="G584" s="77"/>
      <c r="H584"/>
      <c r="I584"/>
      <c r="J584"/>
      <c r="K584"/>
    </row>
    <row r="585" spans="3:11" x14ac:dyDescent="0.25">
      <c r="C585"/>
      <c r="D585"/>
      <c r="E585"/>
      <c r="F585" s="77"/>
      <c r="G585" s="77"/>
      <c r="H585"/>
      <c r="I585"/>
      <c r="J585"/>
      <c r="K585"/>
    </row>
    <row r="586" spans="3:11" x14ac:dyDescent="0.25">
      <c r="C586"/>
      <c r="D586"/>
      <c r="E586"/>
      <c r="F586" s="77"/>
      <c r="G586" s="77"/>
      <c r="H586"/>
      <c r="I586"/>
      <c r="J586"/>
      <c r="K586"/>
    </row>
    <row r="587" spans="3:11" x14ac:dyDescent="0.25">
      <c r="C587"/>
      <c r="D587"/>
      <c r="E587"/>
      <c r="F587" s="77"/>
      <c r="G587" s="77"/>
      <c r="H587"/>
      <c r="I587"/>
      <c r="J587"/>
      <c r="K587"/>
    </row>
    <row r="588" spans="3:11" x14ac:dyDescent="0.25">
      <c r="C588"/>
      <c r="D588"/>
      <c r="E588"/>
      <c r="F588" s="77"/>
      <c r="G588" s="77"/>
      <c r="H588"/>
      <c r="I588"/>
      <c r="J588"/>
      <c r="K588"/>
    </row>
    <row r="589" spans="3:11" x14ac:dyDescent="0.25">
      <c r="C589"/>
      <c r="D589"/>
      <c r="E589"/>
      <c r="F589" s="77"/>
      <c r="G589" s="77"/>
      <c r="H589"/>
      <c r="I589"/>
      <c r="J589"/>
      <c r="K589"/>
    </row>
    <row r="590" spans="3:11" x14ac:dyDescent="0.25">
      <c r="C590"/>
      <c r="D590"/>
      <c r="E590"/>
      <c r="F590" s="77"/>
      <c r="G590" s="77"/>
      <c r="H590"/>
      <c r="I590"/>
      <c r="J590"/>
      <c r="K590"/>
    </row>
    <row r="591" spans="3:11" x14ac:dyDescent="0.25">
      <c r="C591"/>
      <c r="D591"/>
      <c r="E591"/>
      <c r="F591" s="77"/>
      <c r="G591" s="77"/>
      <c r="H591"/>
      <c r="I591"/>
      <c r="J591"/>
      <c r="K591"/>
    </row>
    <row r="592" spans="3:11" x14ac:dyDescent="0.25">
      <c r="C592"/>
      <c r="D592"/>
      <c r="E592"/>
      <c r="F592" s="77"/>
      <c r="G592" s="77"/>
      <c r="H592"/>
      <c r="I592"/>
      <c r="J592"/>
      <c r="K592"/>
    </row>
    <row r="593" spans="3:11" x14ac:dyDescent="0.25">
      <c r="C593"/>
      <c r="D593"/>
      <c r="E593"/>
      <c r="F593" s="77"/>
      <c r="G593" s="77"/>
      <c r="H593"/>
      <c r="I593"/>
      <c r="J593"/>
      <c r="K593"/>
    </row>
    <row r="594" spans="3:11" x14ac:dyDescent="0.25">
      <c r="C594"/>
      <c r="D594"/>
      <c r="E594"/>
      <c r="F594" s="77"/>
      <c r="G594" s="77"/>
      <c r="H594"/>
      <c r="I594"/>
      <c r="J594"/>
      <c r="K594"/>
    </row>
    <row r="595" spans="3:11" x14ac:dyDescent="0.25">
      <c r="C595"/>
      <c r="D595"/>
      <c r="E595"/>
      <c r="F595" s="77"/>
      <c r="G595" s="77"/>
      <c r="H595"/>
      <c r="I595"/>
      <c r="J595"/>
      <c r="K595"/>
    </row>
    <row r="596" spans="3:11" x14ac:dyDescent="0.25">
      <c r="C596"/>
      <c r="D596"/>
      <c r="E596"/>
      <c r="F596" s="77"/>
      <c r="G596" s="77"/>
      <c r="H596"/>
      <c r="I596"/>
      <c r="J596"/>
      <c r="K596"/>
    </row>
    <row r="597" spans="3:11" x14ac:dyDescent="0.25">
      <c r="C597"/>
      <c r="D597"/>
      <c r="E597"/>
      <c r="F597" s="77"/>
      <c r="G597" s="77"/>
      <c r="H597"/>
      <c r="I597"/>
      <c r="J597"/>
      <c r="K597"/>
    </row>
    <row r="598" spans="3:11" x14ac:dyDescent="0.25">
      <c r="C598"/>
      <c r="D598"/>
      <c r="E598"/>
      <c r="F598" s="77"/>
      <c r="G598" s="77"/>
      <c r="H598"/>
      <c r="I598"/>
      <c r="J598"/>
      <c r="K598"/>
    </row>
    <row r="599" spans="3:11" x14ac:dyDescent="0.25">
      <c r="C599"/>
      <c r="D599"/>
      <c r="E599"/>
      <c r="F599" s="77"/>
      <c r="G599" s="77"/>
      <c r="H599"/>
      <c r="I599"/>
      <c r="J599"/>
      <c r="K599"/>
    </row>
    <row r="600" spans="3:11" x14ac:dyDescent="0.25">
      <c r="C600"/>
      <c r="D600"/>
      <c r="E600"/>
      <c r="F600" s="77"/>
      <c r="G600" s="77"/>
      <c r="H600"/>
      <c r="I600"/>
      <c r="J600"/>
      <c r="K600"/>
    </row>
    <row r="601" spans="3:11" x14ac:dyDescent="0.25">
      <c r="C601"/>
      <c r="D601"/>
      <c r="E601"/>
      <c r="F601" s="77"/>
      <c r="G601" s="77"/>
      <c r="H601"/>
      <c r="I601"/>
      <c r="J601"/>
      <c r="K601"/>
    </row>
    <row r="602" spans="3:11" x14ac:dyDescent="0.25">
      <c r="C602"/>
      <c r="D602"/>
      <c r="E602"/>
      <c r="F602" s="77"/>
      <c r="G602" s="77"/>
      <c r="H602"/>
      <c r="I602"/>
      <c r="J602"/>
      <c r="K602"/>
    </row>
    <row r="603" spans="3:11" x14ac:dyDescent="0.25">
      <c r="C603"/>
      <c r="D603"/>
      <c r="E603"/>
      <c r="F603" s="77"/>
      <c r="G603" s="77"/>
      <c r="H603"/>
      <c r="I603"/>
      <c r="J603"/>
      <c r="K603"/>
    </row>
    <row r="604" spans="3:11" x14ac:dyDescent="0.25">
      <c r="C604"/>
      <c r="D604"/>
      <c r="E604"/>
      <c r="F604" s="77"/>
      <c r="G604" s="77"/>
      <c r="H604"/>
      <c r="I604"/>
      <c r="J604"/>
      <c r="K604"/>
    </row>
    <row r="605" spans="3:11" x14ac:dyDescent="0.25">
      <c r="C605"/>
      <c r="D605"/>
      <c r="E605"/>
      <c r="F605" s="77"/>
      <c r="G605" s="77"/>
      <c r="H605"/>
      <c r="I605"/>
      <c r="J605"/>
      <c r="K605"/>
    </row>
    <row r="606" spans="3:11" x14ac:dyDescent="0.25">
      <c r="C606"/>
      <c r="D606"/>
      <c r="E606"/>
      <c r="F606" s="77"/>
      <c r="G606" s="77"/>
      <c r="H606"/>
      <c r="I606"/>
      <c r="J606"/>
      <c r="K606"/>
    </row>
    <row r="607" spans="3:11" x14ac:dyDescent="0.25">
      <c r="C607"/>
      <c r="D607"/>
      <c r="E607"/>
      <c r="F607" s="77"/>
      <c r="G607" s="77"/>
      <c r="H607"/>
      <c r="I607"/>
      <c r="J607"/>
      <c r="K607"/>
    </row>
    <row r="608" spans="3:11" x14ac:dyDescent="0.25">
      <c r="C608"/>
      <c r="D608"/>
      <c r="E608"/>
      <c r="F608" s="77"/>
      <c r="G608" s="77"/>
      <c r="H608"/>
      <c r="I608"/>
      <c r="J608"/>
      <c r="K608"/>
    </row>
    <row r="609" spans="3:11" x14ac:dyDescent="0.25">
      <c r="C609"/>
      <c r="D609"/>
      <c r="E609"/>
      <c r="F609" s="77"/>
      <c r="G609" s="77"/>
      <c r="H609"/>
      <c r="I609"/>
      <c r="J609"/>
      <c r="K609"/>
    </row>
    <row r="610" spans="3:11" x14ac:dyDescent="0.25">
      <c r="C610"/>
      <c r="D610"/>
      <c r="E610"/>
      <c r="F610" s="77"/>
      <c r="G610" s="77"/>
      <c r="H610"/>
      <c r="I610"/>
      <c r="J610"/>
      <c r="K610"/>
    </row>
    <row r="611" spans="3:11" x14ac:dyDescent="0.25">
      <c r="C611"/>
      <c r="D611"/>
      <c r="E611"/>
      <c r="F611" s="77"/>
      <c r="G611" s="77"/>
      <c r="H611"/>
      <c r="I611"/>
      <c r="J611"/>
      <c r="K611"/>
    </row>
    <row r="612" spans="3:11" x14ac:dyDescent="0.25">
      <c r="C612"/>
      <c r="D612"/>
      <c r="E612"/>
      <c r="F612" s="77"/>
      <c r="G612" s="77"/>
      <c r="H612"/>
      <c r="I612"/>
      <c r="J612"/>
      <c r="K612"/>
    </row>
    <row r="613" spans="3:11" x14ac:dyDescent="0.25">
      <c r="C613"/>
      <c r="D613"/>
      <c r="E613"/>
      <c r="F613" s="77"/>
      <c r="G613" s="77"/>
      <c r="H613"/>
      <c r="I613"/>
      <c r="J613"/>
      <c r="K613"/>
    </row>
    <row r="614" spans="3:11" x14ac:dyDescent="0.25">
      <c r="C614"/>
      <c r="D614"/>
      <c r="E614"/>
      <c r="F614" s="77"/>
      <c r="G614" s="77"/>
      <c r="H614"/>
      <c r="I614"/>
      <c r="J614"/>
      <c r="K614"/>
    </row>
    <row r="615" spans="3:11" x14ac:dyDescent="0.25">
      <c r="C615"/>
      <c r="D615"/>
      <c r="E615"/>
      <c r="F615" s="77"/>
      <c r="G615" s="77"/>
      <c r="H615"/>
      <c r="I615"/>
      <c r="J615"/>
      <c r="K615"/>
    </row>
    <row r="616" spans="3:11" x14ac:dyDescent="0.25">
      <c r="C616"/>
      <c r="D616"/>
      <c r="E616"/>
      <c r="F616" s="77"/>
      <c r="G616" s="77"/>
      <c r="H616"/>
      <c r="I616"/>
      <c r="J616"/>
      <c r="K616"/>
    </row>
    <row r="617" spans="3:11" x14ac:dyDescent="0.25">
      <c r="C617"/>
      <c r="D617"/>
      <c r="E617"/>
      <c r="F617" s="77"/>
      <c r="G617" s="77"/>
      <c r="H617"/>
      <c r="I617"/>
      <c r="J617"/>
      <c r="K617"/>
    </row>
    <row r="618" spans="3:11" x14ac:dyDescent="0.25">
      <c r="C618"/>
      <c r="D618"/>
      <c r="E618"/>
      <c r="F618" s="77"/>
      <c r="G618" s="77"/>
      <c r="H618"/>
      <c r="I618"/>
      <c r="J618"/>
      <c r="K618"/>
    </row>
    <row r="619" spans="3:11" x14ac:dyDescent="0.25">
      <c r="C619"/>
      <c r="D619"/>
      <c r="E619"/>
      <c r="F619" s="77"/>
      <c r="G619" s="77"/>
      <c r="H619"/>
      <c r="I619"/>
      <c r="J619"/>
      <c r="K619"/>
    </row>
    <row r="620" spans="3:11" x14ac:dyDescent="0.25">
      <c r="C620"/>
      <c r="D620"/>
      <c r="E620"/>
      <c r="F620" s="77"/>
      <c r="G620" s="77"/>
      <c r="H620"/>
      <c r="I620"/>
      <c r="J620"/>
      <c r="K620"/>
    </row>
    <row r="621" spans="3:11" x14ac:dyDescent="0.25">
      <c r="C621"/>
      <c r="D621"/>
      <c r="E621"/>
      <c r="F621" s="77"/>
      <c r="G621" s="77"/>
      <c r="H621"/>
      <c r="I621"/>
      <c r="J621"/>
      <c r="K621"/>
    </row>
    <row r="622" spans="3:11" x14ac:dyDescent="0.25">
      <c r="C622"/>
      <c r="D622"/>
      <c r="E622"/>
      <c r="F622" s="77"/>
      <c r="G622" s="77"/>
      <c r="H622"/>
      <c r="I622"/>
      <c r="J622"/>
      <c r="K622"/>
    </row>
    <row r="623" spans="3:11" x14ac:dyDescent="0.25">
      <c r="C623"/>
      <c r="D623"/>
      <c r="E623"/>
      <c r="F623" s="77"/>
      <c r="G623" s="77"/>
      <c r="H623"/>
      <c r="I623"/>
      <c r="J623"/>
      <c r="K623"/>
    </row>
    <row r="624" spans="3:11" x14ac:dyDescent="0.25">
      <c r="C624"/>
      <c r="D624"/>
      <c r="E624"/>
      <c r="F624" s="77"/>
      <c r="G624" s="77"/>
      <c r="H624"/>
      <c r="I624"/>
      <c r="J624"/>
      <c r="K624"/>
    </row>
    <row r="625" spans="3:11" x14ac:dyDescent="0.25">
      <c r="C625"/>
      <c r="D625"/>
      <c r="E625"/>
      <c r="F625" s="77"/>
      <c r="G625" s="77"/>
      <c r="H625"/>
      <c r="I625"/>
      <c r="J625"/>
      <c r="K625"/>
    </row>
    <row r="626" spans="3:11" x14ac:dyDescent="0.25">
      <c r="C626"/>
      <c r="D626"/>
      <c r="E626"/>
      <c r="F626" s="77"/>
      <c r="G626" s="77"/>
      <c r="H626"/>
      <c r="I626"/>
      <c r="J626"/>
      <c r="K626"/>
    </row>
    <row r="627" spans="3:11" x14ac:dyDescent="0.25">
      <c r="C627"/>
      <c r="D627"/>
      <c r="E627"/>
      <c r="F627" s="77"/>
      <c r="G627" s="77"/>
      <c r="H627"/>
      <c r="I627"/>
      <c r="J627"/>
      <c r="K627"/>
    </row>
    <row r="628" spans="3:11" x14ac:dyDescent="0.25">
      <c r="C628"/>
      <c r="D628"/>
      <c r="E628"/>
      <c r="F628" s="77"/>
      <c r="G628" s="77"/>
      <c r="H628"/>
      <c r="I628"/>
      <c r="J628"/>
      <c r="K628"/>
    </row>
    <row r="629" spans="3:11" x14ac:dyDescent="0.25">
      <c r="C629"/>
      <c r="D629"/>
      <c r="E629"/>
      <c r="F629" s="77"/>
      <c r="G629" s="77"/>
      <c r="H629"/>
      <c r="I629"/>
      <c r="J629"/>
      <c r="K629"/>
    </row>
    <row r="630" spans="3:11" x14ac:dyDescent="0.25">
      <c r="C630"/>
      <c r="D630"/>
      <c r="E630"/>
      <c r="F630" s="77"/>
      <c r="G630" s="77"/>
      <c r="H630"/>
      <c r="I630"/>
      <c r="J630"/>
      <c r="K630"/>
    </row>
    <row r="631" spans="3:11" x14ac:dyDescent="0.25">
      <c r="C631"/>
      <c r="D631"/>
      <c r="E631"/>
      <c r="F631" s="77"/>
      <c r="G631" s="77"/>
      <c r="H631"/>
      <c r="I631"/>
      <c r="J631"/>
      <c r="K631"/>
    </row>
    <row r="632" spans="3:11" x14ac:dyDescent="0.25">
      <c r="C632"/>
      <c r="D632"/>
      <c r="E632"/>
      <c r="F632" s="77"/>
      <c r="G632" s="77"/>
      <c r="H632"/>
      <c r="I632"/>
      <c r="J632"/>
      <c r="K632"/>
    </row>
    <row r="633" spans="3:11" x14ac:dyDescent="0.25">
      <c r="C633"/>
      <c r="D633"/>
      <c r="E633"/>
      <c r="F633" s="77"/>
      <c r="G633" s="77"/>
      <c r="H633"/>
      <c r="I633"/>
      <c r="J633"/>
      <c r="K633"/>
    </row>
    <row r="634" spans="3:11" x14ac:dyDescent="0.25">
      <c r="C634"/>
      <c r="D634"/>
      <c r="E634"/>
      <c r="F634" s="77"/>
      <c r="G634" s="77"/>
      <c r="H634"/>
      <c r="I634"/>
      <c r="J634"/>
      <c r="K634"/>
    </row>
    <row r="635" spans="3:11" x14ac:dyDescent="0.25">
      <c r="C635"/>
      <c r="D635"/>
      <c r="E635"/>
      <c r="F635" s="77"/>
      <c r="G635" s="77"/>
      <c r="H635"/>
      <c r="I635"/>
      <c r="J635"/>
      <c r="K635"/>
    </row>
    <row r="636" spans="3:11" x14ac:dyDescent="0.25">
      <c r="C636"/>
      <c r="D636"/>
      <c r="E636"/>
      <c r="F636" s="77"/>
      <c r="G636" s="77"/>
      <c r="H636"/>
      <c r="I636"/>
      <c r="J636"/>
      <c r="K636"/>
    </row>
    <row r="637" spans="3:11" x14ac:dyDescent="0.25">
      <c r="C637"/>
      <c r="D637"/>
      <c r="E637"/>
      <c r="F637" s="77"/>
      <c r="G637" s="77"/>
      <c r="H637"/>
      <c r="I637"/>
      <c r="J637"/>
      <c r="K637"/>
    </row>
    <row r="638" spans="3:11" x14ac:dyDescent="0.25">
      <c r="C638"/>
      <c r="D638"/>
      <c r="E638"/>
      <c r="F638" s="77"/>
      <c r="G638" s="77"/>
      <c r="H638"/>
      <c r="I638"/>
      <c r="J638"/>
      <c r="K638"/>
    </row>
    <row r="639" spans="3:11" x14ac:dyDescent="0.25">
      <c r="C639"/>
      <c r="D639"/>
      <c r="E639"/>
      <c r="F639" s="77"/>
      <c r="G639" s="77"/>
      <c r="H639"/>
      <c r="I639"/>
      <c r="J639"/>
      <c r="K639"/>
    </row>
    <row r="640" spans="3:11" x14ac:dyDescent="0.25">
      <c r="C640"/>
      <c r="D640"/>
      <c r="E640"/>
      <c r="F640" s="77"/>
      <c r="G640" s="77"/>
      <c r="H640"/>
      <c r="I640"/>
      <c r="J640"/>
      <c r="K640"/>
    </row>
    <row r="641" spans="3:11" x14ac:dyDescent="0.25">
      <c r="C641"/>
      <c r="D641"/>
      <c r="E641"/>
      <c r="F641" s="77"/>
      <c r="G641" s="77"/>
      <c r="H641"/>
      <c r="I641"/>
      <c r="J641"/>
      <c r="K641"/>
    </row>
    <row r="642" spans="3:11" x14ac:dyDescent="0.25">
      <c r="C642"/>
      <c r="D642"/>
      <c r="E642"/>
      <c r="F642" s="77"/>
      <c r="G642" s="77"/>
      <c r="H642"/>
      <c r="I642"/>
      <c r="J642"/>
      <c r="K642"/>
    </row>
    <row r="643" spans="3:11" x14ac:dyDescent="0.25">
      <c r="C643"/>
      <c r="D643"/>
      <c r="E643"/>
      <c r="F643" s="77"/>
      <c r="G643" s="77"/>
      <c r="H643"/>
      <c r="I643"/>
      <c r="J643"/>
      <c r="K643"/>
    </row>
    <row r="644" spans="3:11" x14ac:dyDescent="0.25">
      <c r="C644"/>
      <c r="D644"/>
      <c r="E644"/>
      <c r="F644" s="77"/>
      <c r="G644" s="77"/>
      <c r="H644"/>
      <c r="I644"/>
      <c r="J644"/>
      <c r="K644"/>
    </row>
    <row r="645" spans="3:11" x14ac:dyDescent="0.25">
      <c r="C645"/>
      <c r="D645"/>
      <c r="E645"/>
      <c r="F645" s="77"/>
      <c r="G645" s="77"/>
      <c r="H645"/>
      <c r="I645"/>
      <c r="J645"/>
      <c r="K645"/>
    </row>
    <row r="646" spans="3:11" x14ac:dyDescent="0.25">
      <c r="C646"/>
      <c r="D646"/>
      <c r="E646"/>
      <c r="F646" s="77"/>
      <c r="G646" s="77"/>
      <c r="H646"/>
      <c r="I646"/>
      <c r="J646"/>
      <c r="K646"/>
    </row>
    <row r="647" spans="3:11" x14ac:dyDescent="0.25">
      <c r="C647"/>
      <c r="D647"/>
      <c r="E647"/>
      <c r="F647" s="77"/>
      <c r="G647" s="77"/>
      <c r="H647"/>
      <c r="I647"/>
      <c r="J647"/>
      <c r="K647"/>
    </row>
    <row r="648" spans="3:11" x14ac:dyDescent="0.25">
      <c r="C648"/>
      <c r="D648"/>
      <c r="E648"/>
      <c r="F648" s="77"/>
      <c r="G648" s="77"/>
      <c r="H648"/>
      <c r="I648"/>
      <c r="J648"/>
      <c r="K648"/>
    </row>
    <row r="649" spans="3:11" x14ac:dyDescent="0.25">
      <c r="C649"/>
      <c r="D649"/>
      <c r="E649"/>
      <c r="F649" s="77"/>
      <c r="G649" s="77"/>
      <c r="H649"/>
      <c r="I649"/>
      <c r="J649"/>
      <c r="K649"/>
    </row>
    <row r="650" spans="3:11" x14ac:dyDescent="0.25">
      <c r="C650"/>
      <c r="D650"/>
      <c r="E650"/>
      <c r="F650" s="77"/>
      <c r="G650" s="77"/>
      <c r="H650"/>
      <c r="I650"/>
      <c r="J650"/>
      <c r="K650"/>
    </row>
    <row r="651" spans="3:11" x14ac:dyDescent="0.25">
      <c r="C651"/>
      <c r="D651"/>
      <c r="E651"/>
      <c r="F651" s="77"/>
      <c r="G651" s="77"/>
      <c r="H651"/>
      <c r="I651"/>
      <c r="J651"/>
      <c r="K651"/>
    </row>
    <row r="652" spans="3:11" x14ac:dyDescent="0.25">
      <c r="C652"/>
      <c r="D652"/>
      <c r="E652"/>
      <c r="F652" s="77"/>
      <c r="G652" s="77"/>
      <c r="H652"/>
      <c r="I652"/>
      <c r="J652"/>
      <c r="K652"/>
    </row>
    <row r="653" spans="3:11" x14ac:dyDescent="0.25">
      <c r="C653"/>
      <c r="D653"/>
      <c r="E653"/>
      <c r="F653" s="77"/>
      <c r="G653" s="77"/>
      <c r="H653"/>
      <c r="I653"/>
      <c r="J653"/>
      <c r="K653"/>
    </row>
    <row r="654" spans="3:11" x14ac:dyDescent="0.25">
      <c r="C654"/>
      <c r="D654"/>
      <c r="E654"/>
      <c r="F654" s="77"/>
      <c r="G654" s="77"/>
      <c r="H654"/>
      <c r="I654"/>
      <c r="J654"/>
      <c r="K654"/>
    </row>
    <row r="655" spans="3:11" x14ac:dyDescent="0.25">
      <c r="C655"/>
      <c r="D655"/>
      <c r="E655"/>
      <c r="F655" s="77"/>
      <c r="G655" s="77"/>
      <c r="H655"/>
      <c r="I655"/>
      <c r="J655"/>
      <c r="K655"/>
    </row>
    <row r="656" spans="3:11" x14ac:dyDescent="0.25">
      <c r="C656"/>
      <c r="D656"/>
      <c r="E656"/>
      <c r="F656" s="77"/>
      <c r="G656" s="77"/>
      <c r="H656"/>
      <c r="I656"/>
      <c r="J656"/>
      <c r="K656"/>
    </row>
    <row r="657" spans="3:11" x14ac:dyDescent="0.25">
      <c r="C657"/>
      <c r="D657"/>
      <c r="E657"/>
      <c r="F657" s="77"/>
      <c r="G657" s="77"/>
      <c r="H657"/>
      <c r="I657"/>
      <c r="J657"/>
      <c r="K657"/>
    </row>
    <row r="658" spans="3:11" x14ac:dyDescent="0.25">
      <c r="C658"/>
      <c r="D658"/>
      <c r="E658"/>
      <c r="F658" s="77"/>
      <c r="G658" s="77"/>
      <c r="H658"/>
      <c r="I658"/>
      <c r="J658"/>
      <c r="K658"/>
    </row>
    <row r="659" spans="3:11" x14ac:dyDescent="0.25">
      <c r="C659"/>
      <c r="D659"/>
      <c r="E659"/>
      <c r="F659" s="77"/>
      <c r="G659" s="77"/>
      <c r="H659"/>
      <c r="I659"/>
      <c r="J659"/>
      <c r="K659"/>
    </row>
    <row r="660" spans="3:11" x14ac:dyDescent="0.25">
      <c r="C660"/>
      <c r="D660"/>
      <c r="E660"/>
      <c r="F660" s="77"/>
      <c r="G660" s="77"/>
      <c r="H660"/>
      <c r="I660"/>
      <c r="J660"/>
      <c r="K660"/>
    </row>
    <row r="661" spans="3:11" x14ac:dyDescent="0.25">
      <c r="C661"/>
      <c r="D661"/>
      <c r="E661"/>
      <c r="F661" s="77"/>
      <c r="G661" s="77"/>
      <c r="H661"/>
      <c r="I661"/>
      <c r="J661"/>
      <c r="K661"/>
    </row>
    <row r="662" spans="3:11" x14ac:dyDescent="0.25">
      <c r="C662"/>
      <c r="D662"/>
      <c r="E662"/>
      <c r="F662" s="77"/>
      <c r="G662" s="77"/>
      <c r="H662"/>
      <c r="I662"/>
      <c r="J662"/>
      <c r="K662"/>
    </row>
    <row r="663" spans="3:11" x14ac:dyDescent="0.25">
      <c r="C663"/>
      <c r="D663"/>
      <c r="E663"/>
      <c r="F663" s="77"/>
      <c r="G663" s="77"/>
      <c r="H663"/>
      <c r="I663"/>
      <c r="J663"/>
      <c r="K663"/>
    </row>
    <row r="664" spans="3:11" x14ac:dyDescent="0.25">
      <c r="C664"/>
      <c r="D664"/>
      <c r="E664"/>
      <c r="F664" s="77"/>
      <c r="G664" s="77"/>
      <c r="H664"/>
      <c r="I664"/>
      <c r="J664"/>
      <c r="K664"/>
    </row>
    <row r="665" spans="3:11" x14ac:dyDescent="0.25">
      <c r="C665"/>
      <c r="D665"/>
      <c r="E665"/>
      <c r="F665" s="77"/>
      <c r="G665" s="77"/>
      <c r="H665"/>
      <c r="I665"/>
      <c r="J665"/>
      <c r="K665"/>
    </row>
    <row r="666" spans="3:11" x14ac:dyDescent="0.25">
      <c r="C666"/>
      <c r="D666"/>
      <c r="E666"/>
      <c r="F666" s="77"/>
      <c r="G666" s="77"/>
      <c r="H666"/>
      <c r="I666"/>
      <c r="J666"/>
      <c r="K666"/>
    </row>
    <row r="667" spans="3:11" x14ac:dyDescent="0.25">
      <c r="C667"/>
      <c r="D667"/>
      <c r="E667"/>
      <c r="F667" s="77"/>
      <c r="G667" s="77"/>
      <c r="H667"/>
      <c r="I667"/>
      <c r="J667"/>
      <c r="K667"/>
    </row>
    <row r="668" spans="3:11" x14ac:dyDescent="0.25">
      <c r="C668"/>
      <c r="D668"/>
      <c r="E668"/>
      <c r="F668" s="77"/>
      <c r="G668" s="77"/>
      <c r="H668"/>
      <c r="I668"/>
      <c r="J668"/>
      <c r="K668"/>
    </row>
    <row r="669" spans="3:11" x14ac:dyDescent="0.25">
      <c r="C669"/>
      <c r="D669"/>
      <c r="E669"/>
      <c r="F669" s="77"/>
      <c r="G669" s="77"/>
      <c r="H669"/>
      <c r="I669"/>
      <c r="J669"/>
      <c r="K669"/>
    </row>
    <row r="670" spans="3:11" x14ac:dyDescent="0.25">
      <c r="C670"/>
      <c r="D670"/>
      <c r="E670"/>
      <c r="F670" s="77"/>
      <c r="G670" s="77"/>
      <c r="H670"/>
      <c r="I670"/>
      <c r="J670"/>
      <c r="K670"/>
    </row>
    <row r="671" spans="3:11" x14ac:dyDescent="0.25">
      <c r="C671"/>
      <c r="D671"/>
      <c r="E671"/>
      <c r="F671" s="77"/>
      <c r="G671" s="77"/>
      <c r="H671"/>
      <c r="I671"/>
      <c r="J671"/>
      <c r="K671"/>
    </row>
    <row r="672" spans="3:11" x14ac:dyDescent="0.25">
      <c r="C672"/>
      <c r="D672"/>
      <c r="E672"/>
      <c r="F672" s="77"/>
      <c r="G672" s="77"/>
      <c r="H672"/>
      <c r="I672"/>
      <c r="J672"/>
      <c r="K672"/>
    </row>
    <row r="673" spans="3:11" x14ac:dyDescent="0.25">
      <c r="C673"/>
      <c r="D673"/>
      <c r="E673"/>
      <c r="F673" s="77"/>
      <c r="G673" s="77"/>
      <c r="H673"/>
      <c r="I673"/>
      <c r="J673"/>
      <c r="K673"/>
    </row>
    <row r="674" spans="3:11" x14ac:dyDescent="0.25">
      <c r="C674"/>
      <c r="D674"/>
      <c r="E674"/>
      <c r="F674" s="77"/>
      <c r="G674" s="77"/>
      <c r="H674"/>
      <c r="I674"/>
      <c r="J674"/>
      <c r="K674"/>
    </row>
    <row r="675" spans="3:11" x14ac:dyDescent="0.25">
      <c r="C675"/>
      <c r="D675"/>
      <c r="E675"/>
      <c r="F675" s="77"/>
      <c r="G675" s="77"/>
      <c r="H675"/>
      <c r="I675"/>
      <c r="J675"/>
      <c r="K675"/>
    </row>
    <row r="676" spans="3:11" x14ac:dyDescent="0.25">
      <c r="C676"/>
      <c r="D676"/>
      <c r="E676"/>
      <c r="F676" s="77"/>
      <c r="G676" s="77"/>
      <c r="H676"/>
      <c r="I676"/>
      <c r="J676"/>
      <c r="K676"/>
    </row>
    <row r="677" spans="3:11" x14ac:dyDescent="0.25">
      <c r="C677"/>
      <c r="D677"/>
      <c r="E677"/>
      <c r="F677" s="77"/>
      <c r="G677" s="77"/>
      <c r="H677"/>
      <c r="I677"/>
      <c r="J677"/>
      <c r="K677"/>
    </row>
    <row r="678" spans="3:11" x14ac:dyDescent="0.25">
      <c r="C678"/>
      <c r="D678"/>
      <c r="E678"/>
      <c r="F678" s="77"/>
      <c r="G678" s="77"/>
      <c r="H678"/>
      <c r="I678"/>
      <c r="J678"/>
      <c r="K678"/>
    </row>
    <row r="679" spans="3:11" x14ac:dyDescent="0.25">
      <c r="C679"/>
      <c r="D679"/>
      <c r="E679"/>
      <c r="F679" s="77"/>
      <c r="G679" s="77"/>
      <c r="H679"/>
      <c r="I679"/>
      <c r="J679"/>
      <c r="K679"/>
    </row>
    <row r="680" spans="3:11" x14ac:dyDescent="0.25">
      <c r="C680"/>
      <c r="D680"/>
      <c r="E680"/>
      <c r="F680" s="77"/>
      <c r="G680" s="77"/>
      <c r="H680"/>
      <c r="I680"/>
      <c r="J680"/>
      <c r="K680"/>
    </row>
    <row r="681" spans="3:11" x14ac:dyDescent="0.25">
      <c r="C681"/>
      <c r="D681"/>
      <c r="E681"/>
      <c r="F681" s="77"/>
      <c r="G681" s="77"/>
      <c r="H681"/>
      <c r="I681"/>
      <c r="J681"/>
      <c r="K681"/>
    </row>
    <row r="682" spans="3:11" x14ac:dyDescent="0.25">
      <c r="C682"/>
      <c r="D682"/>
      <c r="E682"/>
      <c r="F682" s="77"/>
      <c r="G682" s="77"/>
      <c r="H682"/>
      <c r="I682"/>
      <c r="J682"/>
      <c r="K682"/>
    </row>
    <row r="683" spans="3:11" x14ac:dyDescent="0.25">
      <c r="C683"/>
      <c r="D683"/>
      <c r="E683"/>
      <c r="F683" s="77"/>
      <c r="G683" s="77"/>
      <c r="H683"/>
      <c r="I683"/>
      <c r="J683"/>
      <c r="K683"/>
    </row>
    <row r="684" spans="3:11" x14ac:dyDescent="0.25">
      <c r="C684"/>
      <c r="D684"/>
      <c r="E684"/>
      <c r="F684" s="77"/>
      <c r="G684" s="77"/>
      <c r="H684"/>
      <c r="I684"/>
      <c r="J684"/>
      <c r="K684"/>
    </row>
    <row r="685" spans="3:11" x14ac:dyDescent="0.25">
      <c r="C685"/>
      <c r="D685"/>
      <c r="E685"/>
      <c r="F685" s="77"/>
      <c r="G685" s="77"/>
      <c r="H685"/>
      <c r="I685"/>
      <c r="J685"/>
      <c r="K685"/>
    </row>
    <row r="686" spans="3:11" x14ac:dyDescent="0.25">
      <c r="C686"/>
      <c r="D686"/>
      <c r="E686"/>
      <c r="F686" s="77"/>
      <c r="G686" s="77"/>
      <c r="H686"/>
      <c r="I686"/>
      <c r="J686"/>
      <c r="K686"/>
    </row>
    <row r="687" spans="3:11" x14ac:dyDescent="0.25">
      <c r="C687"/>
      <c r="D687"/>
      <c r="E687"/>
      <c r="F687" s="77"/>
      <c r="G687" s="77"/>
      <c r="H687"/>
      <c r="I687"/>
      <c r="J687"/>
      <c r="K687"/>
    </row>
    <row r="688" spans="3:11" x14ac:dyDescent="0.25">
      <c r="C688"/>
      <c r="D688"/>
      <c r="E688"/>
      <c r="F688" s="77"/>
      <c r="G688" s="77"/>
      <c r="H688"/>
      <c r="I688"/>
      <c r="J688"/>
      <c r="K688"/>
    </row>
    <row r="689" spans="3:11" x14ac:dyDescent="0.25">
      <c r="C689"/>
      <c r="D689"/>
      <c r="E689"/>
      <c r="F689" s="77"/>
      <c r="G689" s="77"/>
      <c r="H689"/>
      <c r="I689"/>
      <c r="J689"/>
      <c r="K689"/>
    </row>
    <row r="690" spans="3:11" x14ac:dyDescent="0.25">
      <c r="C690"/>
      <c r="D690"/>
      <c r="E690"/>
      <c r="F690" s="77"/>
      <c r="G690" s="77"/>
      <c r="H690"/>
      <c r="I690"/>
      <c r="J690"/>
      <c r="K690"/>
    </row>
    <row r="691" spans="3:11" x14ac:dyDescent="0.25">
      <c r="C691"/>
      <c r="D691"/>
      <c r="E691"/>
      <c r="F691" s="77"/>
      <c r="G691" s="77"/>
      <c r="H691"/>
      <c r="I691"/>
      <c r="J691"/>
      <c r="K691"/>
    </row>
    <row r="692" spans="3:11" x14ac:dyDescent="0.25">
      <c r="C692"/>
      <c r="D692"/>
      <c r="E692"/>
      <c r="F692" s="77"/>
      <c r="G692" s="77"/>
      <c r="H692"/>
      <c r="I692"/>
      <c r="J692"/>
      <c r="K692"/>
    </row>
    <row r="693" spans="3:11" x14ac:dyDescent="0.25">
      <c r="C693"/>
      <c r="D693"/>
      <c r="E693"/>
      <c r="F693" s="77"/>
      <c r="G693" s="77"/>
      <c r="H693"/>
      <c r="I693"/>
      <c r="J693"/>
      <c r="K693"/>
    </row>
    <row r="694" spans="3:11" x14ac:dyDescent="0.25">
      <c r="C694"/>
      <c r="D694"/>
      <c r="E694"/>
      <c r="F694" s="77"/>
      <c r="G694" s="77"/>
      <c r="H694"/>
      <c r="I694"/>
      <c r="J694"/>
      <c r="K694"/>
    </row>
    <row r="695" spans="3:11" x14ac:dyDescent="0.25">
      <c r="C695"/>
      <c r="D695"/>
      <c r="E695"/>
      <c r="F695" s="77"/>
      <c r="G695" s="77"/>
      <c r="H695"/>
      <c r="I695"/>
      <c r="J695"/>
      <c r="K695"/>
    </row>
    <row r="696" spans="3:11" x14ac:dyDescent="0.25">
      <c r="C696"/>
      <c r="D696"/>
      <c r="E696"/>
      <c r="F696" s="77"/>
      <c r="G696" s="77"/>
      <c r="H696"/>
      <c r="I696"/>
      <c r="J696"/>
      <c r="K696"/>
    </row>
    <row r="697" spans="3:11" x14ac:dyDescent="0.25">
      <c r="C697"/>
      <c r="D697"/>
      <c r="E697"/>
      <c r="F697" s="77"/>
      <c r="G697" s="77"/>
      <c r="H697"/>
      <c r="I697"/>
      <c r="J697"/>
      <c r="K697"/>
    </row>
    <row r="698" spans="3:11" x14ac:dyDescent="0.25">
      <c r="C698"/>
      <c r="D698"/>
      <c r="E698"/>
      <c r="F698" s="77"/>
      <c r="G698" s="77"/>
      <c r="H698"/>
      <c r="I698"/>
      <c r="J698"/>
      <c r="K698"/>
    </row>
    <row r="699" spans="3:11" x14ac:dyDescent="0.25">
      <c r="C699"/>
      <c r="D699"/>
      <c r="E699"/>
      <c r="F699" s="77"/>
      <c r="G699" s="77"/>
      <c r="H699"/>
      <c r="I699"/>
      <c r="J699"/>
      <c r="K699"/>
    </row>
    <row r="700" spans="3:11" x14ac:dyDescent="0.25">
      <c r="C700"/>
      <c r="D700"/>
      <c r="E700"/>
      <c r="F700" s="77"/>
      <c r="G700" s="77"/>
      <c r="H700"/>
      <c r="I700"/>
      <c r="J700"/>
      <c r="K700"/>
    </row>
    <row r="701" spans="3:11" x14ac:dyDescent="0.25">
      <c r="C701"/>
      <c r="D701"/>
      <c r="E701"/>
      <c r="F701" s="77"/>
      <c r="G701" s="77"/>
      <c r="H701"/>
      <c r="I701"/>
      <c r="J701"/>
      <c r="K701"/>
    </row>
    <row r="702" spans="3:11" x14ac:dyDescent="0.25">
      <c r="C702"/>
      <c r="D702"/>
      <c r="E702"/>
      <c r="F702" s="77"/>
      <c r="G702" s="77"/>
      <c r="H702"/>
      <c r="I702"/>
      <c r="J702"/>
      <c r="K702"/>
    </row>
    <row r="703" spans="3:11" x14ac:dyDescent="0.25">
      <c r="C703"/>
      <c r="D703"/>
      <c r="E703"/>
      <c r="F703" s="77"/>
      <c r="G703" s="77"/>
      <c r="H703"/>
      <c r="I703"/>
      <c r="J703"/>
      <c r="K703"/>
    </row>
    <row r="704" spans="3:11" x14ac:dyDescent="0.25">
      <c r="C704"/>
      <c r="D704"/>
      <c r="E704"/>
      <c r="F704" s="77"/>
      <c r="G704" s="77"/>
      <c r="H704"/>
      <c r="I704"/>
      <c r="J704"/>
      <c r="K704"/>
    </row>
    <row r="705" spans="3:11" x14ac:dyDescent="0.25">
      <c r="C705"/>
      <c r="D705"/>
      <c r="E705"/>
      <c r="F705" s="77"/>
      <c r="G705" s="77"/>
      <c r="H705"/>
      <c r="I705"/>
      <c r="J705"/>
      <c r="K705"/>
    </row>
    <row r="706" spans="3:11" x14ac:dyDescent="0.25">
      <c r="C706"/>
      <c r="D706"/>
      <c r="E706"/>
      <c r="F706" s="77"/>
      <c r="G706" s="77"/>
      <c r="H706"/>
      <c r="I706"/>
      <c r="J706"/>
      <c r="K706"/>
    </row>
    <row r="707" spans="3:11" x14ac:dyDescent="0.25">
      <c r="C707"/>
      <c r="D707"/>
      <c r="E707"/>
      <c r="F707" s="77"/>
      <c r="G707" s="77"/>
      <c r="H707"/>
      <c r="I707"/>
      <c r="J707"/>
      <c r="K707"/>
    </row>
    <row r="708" spans="3:11" x14ac:dyDescent="0.25">
      <c r="C708"/>
      <c r="D708"/>
      <c r="E708"/>
      <c r="F708" s="77"/>
      <c r="G708" s="77"/>
      <c r="H708"/>
      <c r="I708"/>
      <c r="J708"/>
      <c r="K708"/>
    </row>
    <row r="709" spans="3:11" x14ac:dyDescent="0.25">
      <c r="C709"/>
      <c r="D709"/>
      <c r="E709"/>
      <c r="F709" s="77"/>
      <c r="G709" s="77"/>
      <c r="H709"/>
      <c r="I709"/>
      <c r="J709"/>
      <c r="K709"/>
    </row>
    <row r="710" spans="3:11" x14ac:dyDescent="0.25">
      <c r="C710"/>
      <c r="D710"/>
      <c r="E710"/>
      <c r="F710" s="77"/>
      <c r="G710" s="77"/>
      <c r="H710"/>
      <c r="I710"/>
      <c r="J710"/>
      <c r="K710"/>
    </row>
    <row r="711" spans="3:11" x14ac:dyDescent="0.25">
      <c r="C711"/>
      <c r="D711"/>
      <c r="E711"/>
      <c r="F711" s="77"/>
      <c r="G711" s="77"/>
      <c r="H711"/>
      <c r="I711"/>
      <c r="J711"/>
      <c r="K711"/>
    </row>
    <row r="712" spans="3:11" x14ac:dyDescent="0.25">
      <c r="C712"/>
      <c r="D712"/>
      <c r="E712"/>
      <c r="F712" s="77"/>
      <c r="G712" s="77"/>
      <c r="H712"/>
      <c r="I712"/>
      <c r="J712"/>
      <c r="K712"/>
    </row>
    <row r="713" spans="3:11" x14ac:dyDescent="0.25">
      <c r="C713"/>
      <c r="D713"/>
      <c r="E713"/>
      <c r="F713" s="77"/>
      <c r="G713" s="77"/>
      <c r="H713"/>
      <c r="I713"/>
      <c r="J713"/>
      <c r="K713"/>
    </row>
    <row r="714" spans="3:11" x14ac:dyDescent="0.25">
      <c r="C714"/>
      <c r="D714"/>
      <c r="E714"/>
      <c r="F714" s="77"/>
      <c r="G714" s="77"/>
      <c r="H714"/>
      <c r="I714"/>
      <c r="J714"/>
      <c r="K714"/>
    </row>
    <row r="715" spans="3:11" x14ac:dyDescent="0.25">
      <c r="C715"/>
      <c r="D715"/>
      <c r="E715"/>
      <c r="F715" s="77"/>
      <c r="G715" s="77"/>
      <c r="H715"/>
      <c r="I715"/>
      <c r="J715"/>
      <c r="K715"/>
    </row>
    <row r="716" spans="3:11" x14ac:dyDescent="0.25">
      <c r="C716"/>
      <c r="D716"/>
      <c r="E716"/>
      <c r="F716" s="77"/>
      <c r="G716" s="77"/>
      <c r="H716"/>
      <c r="I716"/>
      <c r="J716"/>
      <c r="K716"/>
    </row>
    <row r="717" spans="3:11" x14ac:dyDescent="0.25">
      <c r="C717"/>
      <c r="D717"/>
      <c r="E717"/>
      <c r="F717" s="77"/>
      <c r="G717" s="77"/>
      <c r="H717"/>
      <c r="I717"/>
      <c r="J717"/>
      <c r="K717"/>
    </row>
    <row r="718" spans="3:11" x14ac:dyDescent="0.25">
      <c r="C718"/>
      <c r="D718"/>
      <c r="E718"/>
      <c r="F718" s="77"/>
      <c r="G718" s="77"/>
      <c r="H718"/>
      <c r="I718"/>
      <c r="J718"/>
      <c r="K718"/>
    </row>
    <row r="719" spans="3:11" x14ac:dyDescent="0.25">
      <c r="C719"/>
      <c r="D719"/>
      <c r="E719"/>
      <c r="F719" s="77"/>
      <c r="G719" s="77"/>
      <c r="H719"/>
      <c r="I719"/>
      <c r="J719"/>
      <c r="K719"/>
    </row>
    <row r="720" spans="3:11" x14ac:dyDescent="0.25">
      <c r="C720"/>
      <c r="D720"/>
      <c r="E720"/>
      <c r="F720" s="77"/>
      <c r="G720" s="77"/>
      <c r="H720"/>
      <c r="I720"/>
      <c r="J720"/>
      <c r="K720"/>
    </row>
    <row r="721" spans="3:11" x14ac:dyDescent="0.25">
      <c r="C721"/>
      <c r="D721"/>
      <c r="E721"/>
      <c r="F721" s="77"/>
      <c r="G721" s="77"/>
      <c r="H721"/>
      <c r="I721"/>
      <c r="J721"/>
      <c r="K721"/>
    </row>
    <row r="722" spans="3:11" x14ac:dyDescent="0.25">
      <c r="C722"/>
      <c r="D722"/>
      <c r="E722"/>
      <c r="F722" s="77"/>
      <c r="G722" s="77"/>
      <c r="H722"/>
      <c r="I722"/>
      <c r="J722"/>
      <c r="K722"/>
    </row>
    <row r="723" spans="3:11" x14ac:dyDescent="0.25">
      <c r="C723"/>
      <c r="D723"/>
      <c r="E723"/>
      <c r="F723" s="77"/>
      <c r="G723" s="77"/>
      <c r="H723"/>
      <c r="I723"/>
      <c r="J723"/>
      <c r="K723"/>
    </row>
    <row r="724" spans="3:11" x14ac:dyDescent="0.25">
      <c r="C724"/>
      <c r="D724"/>
      <c r="E724"/>
      <c r="F724" s="77"/>
      <c r="G724" s="77"/>
      <c r="H724"/>
      <c r="I724"/>
      <c r="J724"/>
      <c r="K724"/>
    </row>
    <row r="725" spans="3:11" x14ac:dyDescent="0.25">
      <c r="C725"/>
      <c r="D725"/>
      <c r="E725"/>
      <c r="F725" s="77"/>
      <c r="G725" s="77"/>
      <c r="H725"/>
      <c r="I725"/>
      <c r="J725"/>
      <c r="K725"/>
    </row>
    <row r="726" spans="3:11" x14ac:dyDescent="0.25">
      <c r="C726"/>
      <c r="D726"/>
      <c r="E726"/>
      <c r="F726" s="77"/>
      <c r="G726" s="77"/>
      <c r="H726"/>
      <c r="I726"/>
      <c r="J726"/>
      <c r="K726"/>
    </row>
    <row r="727" spans="3:11" x14ac:dyDescent="0.25">
      <c r="C727"/>
      <c r="D727"/>
      <c r="E727"/>
      <c r="F727" s="77"/>
      <c r="G727" s="77"/>
      <c r="H727"/>
      <c r="I727"/>
      <c r="J727"/>
      <c r="K727"/>
    </row>
    <row r="728" spans="3:11" x14ac:dyDescent="0.25">
      <c r="C728"/>
      <c r="D728"/>
      <c r="E728"/>
      <c r="F728" s="77"/>
      <c r="G728" s="77"/>
      <c r="H728"/>
      <c r="I728"/>
      <c r="J728"/>
      <c r="K728"/>
    </row>
    <row r="729" spans="3:11" x14ac:dyDescent="0.25">
      <c r="C729"/>
      <c r="D729"/>
      <c r="E729"/>
      <c r="F729" s="77"/>
      <c r="G729" s="77"/>
      <c r="H729"/>
      <c r="I729"/>
      <c r="J729"/>
      <c r="K729"/>
    </row>
    <row r="730" spans="3:11" x14ac:dyDescent="0.25">
      <c r="C730"/>
      <c r="D730"/>
      <c r="E730"/>
      <c r="F730" s="77"/>
      <c r="G730" s="77"/>
      <c r="H730"/>
      <c r="I730"/>
      <c r="J730"/>
      <c r="K730"/>
    </row>
    <row r="731" spans="3:11" x14ac:dyDescent="0.25">
      <c r="C731"/>
      <c r="D731"/>
      <c r="E731"/>
      <c r="F731" s="77"/>
      <c r="G731" s="77"/>
      <c r="H731"/>
      <c r="I731"/>
      <c r="J731"/>
      <c r="K731"/>
    </row>
    <row r="732" spans="3:11" x14ac:dyDescent="0.25">
      <c r="C732"/>
      <c r="D732"/>
      <c r="E732"/>
      <c r="F732" s="77"/>
      <c r="G732" s="77"/>
      <c r="H732"/>
      <c r="I732"/>
      <c r="J732"/>
      <c r="K732"/>
    </row>
    <row r="733" spans="3:11" x14ac:dyDescent="0.25">
      <c r="C733"/>
      <c r="D733"/>
      <c r="E733"/>
      <c r="F733" s="77"/>
      <c r="G733" s="77"/>
      <c r="H733"/>
      <c r="I733"/>
      <c r="J733"/>
      <c r="K733"/>
    </row>
    <row r="734" spans="3:11" x14ac:dyDescent="0.25">
      <c r="C734"/>
      <c r="D734"/>
      <c r="E734"/>
      <c r="F734" s="77"/>
      <c r="G734" s="77"/>
      <c r="H734"/>
      <c r="I734"/>
      <c r="J734"/>
      <c r="K734"/>
    </row>
    <row r="735" spans="3:11" x14ac:dyDescent="0.25">
      <c r="C735"/>
      <c r="D735"/>
      <c r="E735"/>
      <c r="F735" s="77"/>
      <c r="G735" s="77"/>
      <c r="H735"/>
      <c r="I735"/>
      <c r="J735"/>
      <c r="K735"/>
    </row>
    <row r="736" spans="3:11" x14ac:dyDescent="0.25">
      <c r="C736"/>
      <c r="D736"/>
      <c r="E736"/>
      <c r="F736" s="77"/>
      <c r="G736" s="77"/>
      <c r="H736"/>
      <c r="I736"/>
      <c r="J736"/>
      <c r="K736"/>
    </row>
    <row r="737" spans="3:11" x14ac:dyDescent="0.25">
      <c r="C737"/>
      <c r="D737"/>
      <c r="E737"/>
      <c r="F737" s="77"/>
      <c r="G737" s="77"/>
      <c r="H737"/>
      <c r="I737"/>
      <c r="J737"/>
      <c r="K737"/>
    </row>
    <row r="738" spans="3:11" x14ac:dyDescent="0.25">
      <c r="C738"/>
      <c r="D738"/>
      <c r="E738"/>
      <c r="F738" s="77"/>
      <c r="G738" s="77"/>
      <c r="H738"/>
      <c r="I738"/>
      <c r="J738"/>
      <c r="K738"/>
    </row>
    <row r="739" spans="3:11" x14ac:dyDescent="0.25">
      <c r="C739"/>
      <c r="D739"/>
      <c r="E739"/>
      <c r="F739" s="77"/>
      <c r="G739" s="77"/>
      <c r="H739"/>
      <c r="I739"/>
      <c r="J739"/>
      <c r="K739"/>
    </row>
    <row r="740" spans="3:11" x14ac:dyDescent="0.25">
      <c r="C740"/>
      <c r="D740"/>
      <c r="E740"/>
      <c r="F740" s="77"/>
      <c r="G740" s="77"/>
      <c r="H740"/>
      <c r="I740"/>
      <c r="J740"/>
      <c r="K740"/>
    </row>
    <row r="741" spans="3:11" x14ac:dyDescent="0.25">
      <c r="C741"/>
      <c r="D741"/>
      <c r="E741"/>
      <c r="F741" s="77"/>
      <c r="G741" s="77"/>
      <c r="H741"/>
      <c r="I741"/>
      <c r="J741"/>
      <c r="K741"/>
    </row>
    <row r="742" spans="3:11" x14ac:dyDescent="0.25">
      <c r="C742"/>
      <c r="D742"/>
      <c r="E742"/>
      <c r="F742" s="77"/>
      <c r="G742" s="77"/>
      <c r="H742"/>
      <c r="I742"/>
      <c r="J742"/>
      <c r="K742"/>
    </row>
    <row r="743" spans="3:11" x14ac:dyDescent="0.25">
      <c r="C743"/>
      <c r="D743"/>
      <c r="E743"/>
      <c r="F743" s="77"/>
      <c r="G743" s="77"/>
      <c r="H743"/>
      <c r="I743"/>
      <c r="J743"/>
      <c r="K743"/>
    </row>
    <row r="744" spans="3:11" x14ac:dyDescent="0.25">
      <c r="C744"/>
      <c r="D744"/>
      <c r="E744"/>
      <c r="F744" s="77"/>
      <c r="G744" s="77"/>
      <c r="H744"/>
      <c r="I744"/>
      <c r="J744"/>
      <c r="K744"/>
    </row>
    <row r="745" spans="3:11" x14ac:dyDescent="0.25">
      <c r="C745"/>
      <c r="D745"/>
      <c r="E745"/>
      <c r="F745" s="77"/>
      <c r="G745" s="77"/>
      <c r="H745"/>
      <c r="I745"/>
      <c r="J745"/>
      <c r="K745"/>
    </row>
    <row r="746" spans="3:11" x14ac:dyDescent="0.25">
      <c r="C746"/>
      <c r="D746"/>
      <c r="E746"/>
      <c r="F746" s="77"/>
      <c r="G746" s="77"/>
      <c r="H746"/>
      <c r="I746"/>
      <c r="J746"/>
      <c r="K746"/>
    </row>
    <row r="747" spans="3:11" x14ac:dyDescent="0.25">
      <c r="C747"/>
      <c r="D747"/>
      <c r="E747"/>
      <c r="F747" s="77"/>
      <c r="G747" s="77"/>
      <c r="H747"/>
      <c r="I747"/>
      <c r="J747"/>
      <c r="K747"/>
    </row>
    <row r="748" spans="3:11" x14ac:dyDescent="0.25">
      <c r="C748"/>
      <c r="D748"/>
      <c r="E748"/>
      <c r="F748" s="77"/>
      <c r="G748" s="77"/>
      <c r="H748"/>
      <c r="I748"/>
      <c r="J748"/>
      <c r="K748"/>
    </row>
    <row r="749" spans="3:11" x14ac:dyDescent="0.25">
      <c r="C749"/>
      <c r="D749"/>
      <c r="E749"/>
      <c r="F749" s="77"/>
      <c r="G749" s="77"/>
      <c r="H749"/>
      <c r="I749"/>
      <c r="J749"/>
      <c r="K749"/>
    </row>
    <row r="750" spans="3:11" x14ac:dyDescent="0.25">
      <c r="C750"/>
      <c r="D750"/>
      <c r="E750"/>
      <c r="F750" s="77"/>
      <c r="G750" s="77"/>
      <c r="H750"/>
      <c r="I750"/>
      <c r="J750"/>
      <c r="K750"/>
    </row>
    <row r="751" spans="3:11" x14ac:dyDescent="0.25">
      <c r="C751"/>
      <c r="D751"/>
      <c r="E751"/>
      <c r="F751" s="77"/>
      <c r="G751" s="77"/>
      <c r="H751"/>
      <c r="I751"/>
      <c r="J751"/>
      <c r="K751"/>
    </row>
    <row r="752" spans="3:11" x14ac:dyDescent="0.25">
      <c r="C752"/>
      <c r="D752"/>
      <c r="E752"/>
      <c r="F752" s="77"/>
      <c r="G752" s="77"/>
      <c r="H752"/>
      <c r="I752"/>
      <c r="J752"/>
      <c r="K752"/>
    </row>
    <row r="753" spans="3:11" x14ac:dyDescent="0.25">
      <c r="C753"/>
      <c r="D753"/>
      <c r="E753"/>
      <c r="F753" s="77"/>
      <c r="G753" s="77"/>
      <c r="H753"/>
      <c r="I753"/>
      <c r="J753"/>
      <c r="K753"/>
    </row>
    <row r="754" spans="3:11" x14ac:dyDescent="0.25">
      <c r="C754"/>
      <c r="D754"/>
      <c r="E754"/>
      <c r="F754" s="77"/>
      <c r="G754" s="77"/>
      <c r="H754"/>
      <c r="I754"/>
      <c r="J754"/>
      <c r="K754"/>
    </row>
    <row r="755" spans="3:11" x14ac:dyDescent="0.25">
      <c r="C755"/>
      <c r="D755"/>
      <c r="E755"/>
      <c r="F755" s="77"/>
      <c r="G755" s="77"/>
      <c r="H755"/>
      <c r="I755"/>
      <c r="J755"/>
      <c r="K755"/>
    </row>
    <row r="756" spans="3:11" x14ac:dyDescent="0.25">
      <c r="C756"/>
      <c r="D756"/>
      <c r="E756"/>
      <c r="F756" s="77"/>
      <c r="G756" s="77"/>
      <c r="H756"/>
      <c r="I756"/>
      <c r="J756"/>
      <c r="K756"/>
    </row>
    <row r="757" spans="3:11" x14ac:dyDescent="0.25">
      <c r="C757"/>
      <c r="D757"/>
      <c r="E757"/>
      <c r="F757" s="77"/>
      <c r="G757" s="77"/>
      <c r="H757"/>
      <c r="I757"/>
      <c r="J757"/>
      <c r="K757"/>
    </row>
    <row r="758" spans="3:11" x14ac:dyDescent="0.25">
      <c r="C758"/>
      <c r="D758"/>
      <c r="E758"/>
      <c r="F758" s="77"/>
      <c r="G758" s="77"/>
      <c r="H758"/>
      <c r="I758"/>
      <c r="J758"/>
      <c r="K758"/>
    </row>
    <row r="759" spans="3:11" x14ac:dyDescent="0.25">
      <c r="C759"/>
      <c r="D759"/>
      <c r="E759"/>
      <c r="F759" s="77"/>
      <c r="G759" s="77"/>
      <c r="H759"/>
      <c r="I759"/>
      <c r="J759"/>
      <c r="K759"/>
    </row>
    <row r="760" spans="3:11" x14ac:dyDescent="0.25">
      <c r="C760"/>
      <c r="D760"/>
      <c r="E760"/>
      <c r="F760" s="77"/>
      <c r="G760" s="77"/>
      <c r="H760"/>
      <c r="I760"/>
      <c r="J760"/>
      <c r="K760"/>
    </row>
    <row r="761" spans="3:11" x14ac:dyDescent="0.25">
      <c r="C761"/>
      <c r="D761"/>
      <c r="E761"/>
      <c r="F761" s="77"/>
      <c r="G761" s="77"/>
      <c r="H761"/>
      <c r="I761"/>
      <c r="J761"/>
      <c r="K761"/>
    </row>
    <row r="762" spans="3:11" x14ac:dyDescent="0.25">
      <c r="C762"/>
      <c r="D762"/>
      <c r="E762"/>
      <c r="F762" s="77"/>
      <c r="G762" s="77"/>
      <c r="H762"/>
      <c r="I762"/>
      <c r="J762"/>
      <c r="K762"/>
    </row>
    <row r="763" spans="3:11" x14ac:dyDescent="0.25">
      <c r="C763"/>
      <c r="D763"/>
      <c r="E763"/>
      <c r="F763" s="77"/>
      <c r="G763" s="77"/>
      <c r="H763"/>
      <c r="I763"/>
      <c r="J763"/>
      <c r="K763"/>
    </row>
    <row r="764" spans="3:11" x14ac:dyDescent="0.25">
      <c r="C764"/>
      <c r="D764"/>
      <c r="E764"/>
      <c r="F764" s="77"/>
      <c r="G764" s="77"/>
      <c r="H764"/>
      <c r="I764"/>
      <c r="J764"/>
      <c r="K764"/>
    </row>
    <row r="765" spans="3:11" x14ac:dyDescent="0.25">
      <c r="C765"/>
      <c r="D765"/>
      <c r="E765"/>
      <c r="F765" s="77"/>
      <c r="G765" s="77"/>
      <c r="H765"/>
      <c r="I765"/>
      <c r="J765"/>
      <c r="K765"/>
    </row>
    <row r="766" spans="3:11" x14ac:dyDescent="0.25">
      <c r="C766"/>
      <c r="D766"/>
      <c r="E766"/>
      <c r="F766" s="77"/>
      <c r="G766" s="77"/>
      <c r="H766"/>
      <c r="I766"/>
      <c r="J766"/>
      <c r="K766"/>
    </row>
    <row r="767" spans="3:11" x14ac:dyDescent="0.25">
      <c r="C767"/>
      <c r="D767"/>
      <c r="E767"/>
      <c r="F767" s="77"/>
      <c r="G767" s="77"/>
      <c r="H767"/>
      <c r="I767"/>
      <c r="J767"/>
      <c r="K767"/>
    </row>
    <row r="768" spans="3:11" x14ac:dyDescent="0.25">
      <c r="C768"/>
      <c r="D768"/>
      <c r="E768"/>
      <c r="F768" s="77"/>
      <c r="G768" s="77"/>
      <c r="H768"/>
      <c r="I768"/>
      <c r="J768"/>
      <c r="K768"/>
    </row>
    <row r="769" spans="3:11" x14ac:dyDescent="0.25">
      <c r="C769"/>
      <c r="D769"/>
      <c r="E769"/>
      <c r="F769" s="77"/>
      <c r="G769" s="77"/>
      <c r="H769"/>
      <c r="I769"/>
      <c r="J769"/>
      <c r="K769"/>
    </row>
    <row r="770" spans="3:11" x14ac:dyDescent="0.25">
      <c r="C770"/>
      <c r="D770"/>
      <c r="E770"/>
      <c r="F770" s="77"/>
      <c r="G770" s="77"/>
      <c r="H770"/>
      <c r="I770"/>
      <c r="J770"/>
      <c r="K770"/>
    </row>
    <row r="771" spans="3:11" x14ac:dyDescent="0.25">
      <c r="C771"/>
      <c r="D771"/>
      <c r="E771"/>
      <c r="F771" s="77"/>
      <c r="G771" s="77"/>
      <c r="H771"/>
      <c r="I771"/>
      <c r="J771"/>
      <c r="K771"/>
    </row>
    <row r="772" spans="3:11" x14ac:dyDescent="0.25">
      <c r="C772"/>
      <c r="D772"/>
      <c r="E772"/>
      <c r="F772" s="77"/>
      <c r="G772" s="77"/>
      <c r="H772"/>
      <c r="I772"/>
      <c r="J772"/>
      <c r="K772"/>
    </row>
    <row r="773" spans="3:11" x14ac:dyDescent="0.25">
      <c r="C773"/>
      <c r="D773"/>
      <c r="E773"/>
      <c r="F773" s="77"/>
      <c r="G773" s="77"/>
      <c r="H773"/>
      <c r="I773"/>
      <c r="J773"/>
      <c r="K773"/>
    </row>
    <row r="774" spans="3:11" x14ac:dyDescent="0.25">
      <c r="C774"/>
      <c r="D774"/>
      <c r="E774"/>
      <c r="F774" s="77"/>
      <c r="G774" s="77"/>
      <c r="H774"/>
      <c r="I774"/>
      <c r="J774"/>
      <c r="K774"/>
    </row>
    <row r="775" spans="3:11" x14ac:dyDescent="0.25">
      <c r="C775"/>
      <c r="D775"/>
      <c r="E775"/>
      <c r="F775" s="77"/>
      <c r="G775" s="77"/>
      <c r="H775"/>
      <c r="I775"/>
      <c r="J775"/>
      <c r="K775"/>
    </row>
    <row r="776" spans="3:11" x14ac:dyDescent="0.25">
      <c r="C776"/>
      <c r="D776"/>
      <c r="E776"/>
      <c r="F776" s="77"/>
      <c r="G776" s="77"/>
      <c r="H776"/>
      <c r="I776"/>
      <c r="J776"/>
      <c r="K776"/>
    </row>
    <row r="777" spans="3:11" x14ac:dyDescent="0.25">
      <c r="C777"/>
      <c r="D777"/>
      <c r="E777"/>
      <c r="F777" s="77"/>
      <c r="G777" s="77"/>
      <c r="H777"/>
      <c r="I777"/>
      <c r="J777"/>
      <c r="K777"/>
    </row>
    <row r="778" spans="3:11" x14ac:dyDescent="0.25">
      <c r="C778"/>
      <c r="D778"/>
      <c r="E778"/>
      <c r="F778" s="77"/>
      <c r="G778" s="77"/>
      <c r="H778"/>
      <c r="I778"/>
      <c r="J778"/>
      <c r="K778"/>
    </row>
    <row r="779" spans="3:11" x14ac:dyDescent="0.25">
      <c r="C779"/>
      <c r="D779"/>
      <c r="E779"/>
      <c r="F779" s="77"/>
      <c r="G779" s="77"/>
      <c r="H779"/>
      <c r="I779"/>
      <c r="J779"/>
      <c r="K779"/>
    </row>
    <row r="780" spans="3:11" x14ac:dyDescent="0.25">
      <c r="C780"/>
      <c r="D780"/>
      <c r="E780"/>
      <c r="F780" s="77"/>
      <c r="G780" s="77"/>
      <c r="H780"/>
      <c r="I780"/>
      <c r="J780"/>
      <c r="K780"/>
    </row>
    <row r="781" spans="3:11" x14ac:dyDescent="0.25">
      <c r="C781"/>
      <c r="D781"/>
      <c r="E781"/>
      <c r="F781" s="77"/>
      <c r="G781" s="77"/>
      <c r="H781"/>
      <c r="I781"/>
      <c r="J781"/>
      <c r="K781"/>
    </row>
    <row r="782" spans="3:11" x14ac:dyDescent="0.25">
      <c r="C782"/>
      <c r="D782"/>
      <c r="E782"/>
      <c r="F782" s="77"/>
      <c r="G782" s="77"/>
      <c r="H782"/>
      <c r="I782"/>
      <c r="J782"/>
      <c r="K782"/>
    </row>
    <row r="783" spans="3:11" x14ac:dyDescent="0.25">
      <c r="C783"/>
      <c r="D783"/>
      <c r="E783"/>
      <c r="F783" s="77"/>
      <c r="G783" s="77"/>
      <c r="H783"/>
      <c r="I783"/>
      <c r="J783"/>
      <c r="K783"/>
    </row>
    <row r="784" spans="3:11" x14ac:dyDescent="0.25">
      <c r="C784"/>
      <c r="D784"/>
      <c r="E784"/>
      <c r="F784" s="77"/>
      <c r="G784" s="77"/>
      <c r="H784"/>
      <c r="I784"/>
      <c r="J784"/>
      <c r="K784"/>
    </row>
    <row r="785" spans="3:11" x14ac:dyDescent="0.25">
      <c r="C785"/>
      <c r="D785"/>
      <c r="E785"/>
      <c r="F785" s="77"/>
      <c r="G785" s="77"/>
      <c r="H785"/>
      <c r="I785"/>
      <c r="J785"/>
      <c r="K785"/>
    </row>
    <row r="786" spans="3:11" x14ac:dyDescent="0.25">
      <c r="C786"/>
      <c r="D786"/>
      <c r="E786"/>
      <c r="F786" s="77"/>
      <c r="G786" s="77"/>
      <c r="H786"/>
      <c r="I786"/>
      <c r="J786"/>
      <c r="K786"/>
    </row>
    <row r="787" spans="3:11" x14ac:dyDescent="0.25">
      <c r="C787"/>
      <c r="D787"/>
      <c r="E787"/>
      <c r="F787" s="77"/>
      <c r="G787" s="77"/>
      <c r="H787"/>
      <c r="I787"/>
      <c r="J787"/>
      <c r="K787"/>
    </row>
    <row r="788" spans="3:11" x14ac:dyDescent="0.25">
      <c r="C788"/>
      <c r="D788"/>
      <c r="E788"/>
      <c r="F788" s="77"/>
      <c r="G788" s="77"/>
      <c r="H788"/>
      <c r="I788"/>
      <c r="J788"/>
      <c r="K788"/>
    </row>
    <row r="789" spans="3:11" x14ac:dyDescent="0.25">
      <c r="C789"/>
      <c r="D789"/>
      <c r="E789"/>
      <c r="F789" s="77"/>
      <c r="G789" s="77"/>
      <c r="H789"/>
      <c r="I789"/>
      <c r="J789"/>
      <c r="K789"/>
    </row>
    <row r="790" spans="3:11" x14ac:dyDescent="0.25">
      <c r="C790"/>
      <c r="D790"/>
      <c r="E790"/>
      <c r="F790" s="77"/>
      <c r="G790" s="77"/>
      <c r="H790"/>
      <c r="I790"/>
      <c r="J790"/>
      <c r="K790"/>
    </row>
    <row r="791" spans="3:11" x14ac:dyDescent="0.25">
      <c r="C791"/>
      <c r="D791"/>
      <c r="E791"/>
      <c r="F791" s="77"/>
      <c r="G791" s="77"/>
      <c r="H791"/>
      <c r="I791"/>
      <c r="J791"/>
      <c r="K791"/>
    </row>
    <row r="792" spans="3:11" x14ac:dyDescent="0.25">
      <c r="C792"/>
      <c r="D792"/>
      <c r="E792"/>
      <c r="F792" s="77"/>
      <c r="G792" s="77"/>
      <c r="H792"/>
      <c r="I792"/>
      <c r="J792"/>
      <c r="K792"/>
    </row>
    <row r="793" spans="3:11" x14ac:dyDescent="0.25">
      <c r="C793"/>
      <c r="D793"/>
      <c r="E793"/>
      <c r="F793" s="77"/>
      <c r="G793" s="77"/>
      <c r="H793"/>
      <c r="I793"/>
      <c r="J793"/>
      <c r="K793"/>
    </row>
    <row r="794" spans="3:11" x14ac:dyDescent="0.25">
      <c r="C794"/>
      <c r="D794"/>
      <c r="E794"/>
      <c r="F794" s="77"/>
      <c r="G794" s="77"/>
      <c r="H794"/>
      <c r="I794"/>
      <c r="J794"/>
      <c r="K794"/>
    </row>
    <row r="795" spans="3:11" x14ac:dyDescent="0.25">
      <c r="C795"/>
      <c r="D795"/>
      <c r="E795"/>
      <c r="F795" s="77"/>
      <c r="G795" s="77"/>
      <c r="H795"/>
      <c r="I795"/>
      <c r="J795"/>
      <c r="K795"/>
    </row>
    <row r="796" spans="3:11" x14ac:dyDescent="0.25">
      <c r="C796"/>
      <c r="D796"/>
      <c r="E796"/>
      <c r="F796" s="77"/>
      <c r="G796" s="77"/>
      <c r="H796"/>
      <c r="I796"/>
      <c r="J796"/>
      <c r="K796"/>
    </row>
    <row r="797" spans="3:11" x14ac:dyDescent="0.25">
      <c r="C797"/>
      <c r="D797"/>
      <c r="E797"/>
      <c r="F797" s="77"/>
      <c r="G797" s="77"/>
      <c r="H797"/>
      <c r="I797"/>
      <c r="J797"/>
      <c r="K797"/>
    </row>
    <row r="798" spans="3:11" x14ac:dyDescent="0.25">
      <c r="C798"/>
      <c r="D798"/>
      <c r="E798"/>
      <c r="F798" s="77"/>
      <c r="G798" s="77"/>
      <c r="H798"/>
      <c r="I798"/>
      <c r="J798"/>
      <c r="K798"/>
    </row>
    <row r="799" spans="3:11" x14ac:dyDescent="0.25">
      <c r="C799"/>
      <c r="D799"/>
      <c r="E799"/>
      <c r="F799" s="77"/>
      <c r="G799" s="77"/>
      <c r="H799"/>
      <c r="I799"/>
      <c r="J799"/>
      <c r="K799"/>
    </row>
    <row r="800" spans="3:11" x14ac:dyDescent="0.25">
      <c r="C800"/>
      <c r="D800"/>
      <c r="E800"/>
      <c r="F800" s="77"/>
      <c r="G800" s="77"/>
      <c r="H800"/>
      <c r="I800"/>
      <c r="J800"/>
      <c r="K800"/>
    </row>
    <row r="801" spans="3:11" x14ac:dyDescent="0.25">
      <c r="C801"/>
      <c r="D801"/>
      <c r="E801"/>
      <c r="F801" s="77"/>
      <c r="G801" s="77"/>
      <c r="H801"/>
      <c r="I801"/>
      <c r="J801"/>
      <c r="K801"/>
    </row>
    <row r="802" spans="3:11" x14ac:dyDescent="0.25">
      <c r="C802"/>
      <c r="D802"/>
      <c r="E802"/>
      <c r="F802" s="77"/>
      <c r="G802" s="77"/>
      <c r="H802"/>
      <c r="I802"/>
      <c r="J802"/>
      <c r="K802"/>
    </row>
    <row r="803" spans="3:11" x14ac:dyDescent="0.25">
      <c r="C803"/>
      <c r="D803"/>
      <c r="E803"/>
      <c r="F803" s="77"/>
      <c r="G803" s="77"/>
      <c r="H803"/>
      <c r="I803"/>
      <c r="J803"/>
      <c r="K803"/>
    </row>
    <row r="804" spans="3:11" x14ac:dyDescent="0.25">
      <c r="C804"/>
      <c r="D804"/>
      <c r="E804"/>
      <c r="F804" s="77"/>
      <c r="G804" s="77"/>
      <c r="H804"/>
      <c r="I804"/>
      <c r="J804"/>
      <c r="K804"/>
    </row>
    <row r="805" spans="3:11" x14ac:dyDescent="0.25">
      <c r="C805"/>
      <c r="D805"/>
      <c r="E805"/>
      <c r="F805" s="77"/>
      <c r="G805" s="77"/>
      <c r="H805"/>
      <c r="I805"/>
      <c r="J805"/>
      <c r="K805"/>
    </row>
    <row r="806" spans="3:11" x14ac:dyDescent="0.25">
      <c r="C806"/>
      <c r="D806"/>
      <c r="E806"/>
      <c r="F806" s="77"/>
      <c r="G806" s="77"/>
      <c r="H806"/>
      <c r="I806"/>
      <c r="J806"/>
      <c r="K806"/>
    </row>
    <row r="807" spans="3:11" x14ac:dyDescent="0.25">
      <c r="C807"/>
      <c r="D807"/>
      <c r="E807"/>
      <c r="F807" s="77"/>
      <c r="G807" s="77"/>
      <c r="H807"/>
      <c r="I807"/>
      <c r="J807"/>
      <c r="K807"/>
    </row>
    <row r="808" spans="3:11" x14ac:dyDescent="0.25">
      <c r="C808"/>
      <c r="D808"/>
      <c r="E808"/>
      <c r="F808" s="77"/>
      <c r="G808" s="77"/>
      <c r="H808"/>
      <c r="I808"/>
      <c r="J808"/>
      <c r="K808"/>
    </row>
    <row r="809" spans="3:11" x14ac:dyDescent="0.25">
      <c r="C809"/>
      <c r="D809"/>
      <c r="E809"/>
      <c r="F809" s="77"/>
      <c r="G809" s="77"/>
      <c r="H809"/>
      <c r="I809"/>
      <c r="J809"/>
      <c r="K809"/>
    </row>
    <row r="810" spans="3:11" x14ac:dyDescent="0.25">
      <c r="C810"/>
      <c r="D810"/>
      <c r="E810"/>
      <c r="F810" s="77"/>
      <c r="G810" s="77"/>
      <c r="H810"/>
      <c r="I810"/>
      <c r="J810"/>
      <c r="K810"/>
    </row>
    <row r="811" spans="3:11" x14ac:dyDescent="0.25">
      <c r="C811"/>
      <c r="D811"/>
      <c r="E811"/>
      <c r="F811" s="77"/>
      <c r="G811" s="77"/>
      <c r="H811"/>
      <c r="I811"/>
      <c r="J811"/>
      <c r="K811"/>
    </row>
    <row r="812" spans="3:11" x14ac:dyDescent="0.25">
      <c r="C812"/>
      <c r="D812"/>
      <c r="E812"/>
      <c r="F812" s="77"/>
      <c r="G812" s="77"/>
      <c r="H812"/>
      <c r="I812"/>
      <c r="J812"/>
      <c r="K812"/>
    </row>
    <row r="813" spans="3:11" x14ac:dyDescent="0.25">
      <c r="C813"/>
      <c r="D813"/>
      <c r="E813"/>
      <c r="F813" s="77"/>
      <c r="G813" s="77"/>
      <c r="H813"/>
      <c r="I813"/>
      <c r="J813"/>
      <c r="K813"/>
    </row>
    <row r="814" spans="3:11" x14ac:dyDescent="0.25">
      <c r="C814"/>
      <c r="D814"/>
      <c r="E814"/>
      <c r="F814" s="77"/>
      <c r="G814" s="77"/>
      <c r="H814"/>
      <c r="I814"/>
      <c r="J814"/>
      <c r="K814"/>
    </row>
    <row r="815" spans="3:11" x14ac:dyDescent="0.25">
      <c r="C815"/>
      <c r="D815"/>
      <c r="E815"/>
      <c r="F815" s="77"/>
      <c r="G815" s="77"/>
      <c r="H815"/>
      <c r="I815"/>
      <c r="J815"/>
      <c r="K815"/>
    </row>
    <row r="816" spans="3:11" x14ac:dyDescent="0.25">
      <c r="C816"/>
      <c r="D816"/>
      <c r="E816"/>
      <c r="F816" s="77"/>
      <c r="G816" s="77"/>
      <c r="H816"/>
      <c r="I816"/>
      <c r="J816"/>
      <c r="K816"/>
    </row>
    <row r="817" spans="3:11" x14ac:dyDescent="0.25">
      <c r="C817"/>
      <c r="D817"/>
      <c r="E817"/>
      <c r="F817" s="77"/>
      <c r="G817" s="77"/>
      <c r="H817"/>
      <c r="I817"/>
      <c r="J817"/>
      <c r="K817"/>
    </row>
    <row r="818" spans="3:11" x14ac:dyDescent="0.25">
      <c r="C818"/>
      <c r="D818"/>
      <c r="E818"/>
      <c r="F818" s="77"/>
      <c r="G818" s="77"/>
      <c r="H818"/>
      <c r="I818"/>
      <c r="J818"/>
      <c r="K818"/>
    </row>
    <row r="819" spans="3:11" x14ac:dyDescent="0.25">
      <c r="C819"/>
      <c r="D819"/>
      <c r="E819"/>
      <c r="F819" s="77"/>
      <c r="G819" s="77"/>
      <c r="H819"/>
      <c r="I819"/>
      <c r="J819"/>
      <c r="K819"/>
    </row>
    <row r="820" spans="3:11" x14ac:dyDescent="0.25">
      <c r="C820"/>
      <c r="D820"/>
      <c r="E820"/>
      <c r="F820" s="77"/>
      <c r="G820" s="77"/>
      <c r="H820"/>
      <c r="I820"/>
      <c r="J820"/>
      <c r="K820"/>
    </row>
    <row r="821" spans="3:11" x14ac:dyDescent="0.25">
      <c r="C821"/>
      <c r="D821"/>
      <c r="E821"/>
      <c r="F821" s="77"/>
      <c r="G821" s="77"/>
      <c r="H821"/>
      <c r="I821"/>
      <c r="J821"/>
      <c r="K821"/>
    </row>
    <row r="822" spans="3:11" x14ac:dyDescent="0.25">
      <c r="C822"/>
      <c r="D822"/>
      <c r="E822"/>
      <c r="F822" s="77"/>
      <c r="G822" s="77"/>
      <c r="H822"/>
      <c r="I822"/>
      <c r="J822"/>
      <c r="K822"/>
    </row>
    <row r="823" spans="3:11" x14ac:dyDescent="0.25">
      <c r="C823"/>
      <c r="D823"/>
      <c r="E823"/>
      <c r="F823" s="77"/>
      <c r="G823" s="77"/>
      <c r="H823"/>
      <c r="I823"/>
      <c r="J823"/>
      <c r="K823"/>
    </row>
    <row r="824" spans="3:11" x14ac:dyDescent="0.25">
      <c r="C824"/>
      <c r="D824"/>
      <c r="E824"/>
      <c r="F824" s="77"/>
      <c r="G824" s="77"/>
      <c r="H824"/>
      <c r="I824"/>
      <c r="J824"/>
      <c r="K824"/>
    </row>
    <row r="825" spans="3:11" x14ac:dyDescent="0.25">
      <c r="C825"/>
      <c r="D825"/>
      <c r="E825"/>
      <c r="F825" s="77"/>
      <c r="G825" s="77"/>
      <c r="H825"/>
      <c r="I825"/>
      <c r="J825"/>
      <c r="K825"/>
    </row>
    <row r="826" spans="3:11" x14ac:dyDescent="0.25">
      <c r="C826"/>
      <c r="D826"/>
      <c r="E826"/>
      <c r="F826" s="77"/>
      <c r="G826" s="77"/>
      <c r="H826"/>
      <c r="I826"/>
      <c r="J826"/>
      <c r="K826"/>
    </row>
    <row r="827" spans="3:11" x14ac:dyDescent="0.25">
      <c r="C827"/>
      <c r="D827"/>
      <c r="E827"/>
      <c r="F827" s="77"/>
      <c r="G827" s="77"/>
      <c r="H827"/>
      <c r="I827"/>
      <c r="J827"/>
      <c r="K827"/>
    </row>
    <row r="828" spans="3:11" x14ac:dyDescent="0.25">
      <c r="C828"/>
      <c r="D828"/>
      <c r="E828"/>
      <c r="F828" s="77"/>
      <c r="G828" s="77"/>
      <c r="H828"/>
      <c r="I828"/>
      <c r="J828"/>
      <c r="K828"/>
    </row>
    <row r="829" spans="3:11" x14ac:dyDescent="0.25">
      <c r="C829"/>
      <c r="D829"/>
      <c r="E829"/>
      <c r="F829" s="77"/>
      <c r="G829" s="77"/>
      <c r="H829"/>
      <c r="I829"/>
      <c r="J829"/>
      <c r="K829"/>
    </row>
    <row r="830" spans="3:11" x14ac:dyDescent="0.25">
      <c r="C830"/>
      <c r="D830"/>
      <c r="E830"/>
      <c r="F830" s="77"/>
      <c r="G830" s="77"/>
      <c r="H830"/>
      <c r="I830"/>
      <c r="J830"/>
      <c r="K830"/>
    </row>
    <row r="831" spans="3:11" x14ac:dyDescent="0.25">
      <c r="C831"/>
      <c r="D831"/>
      <c r="E831"/>
      <c r="F831" s="77"/>
      <c r="G831" s="77"/>
      <c r="H831"/>
      <c r="I831"/>
      <c r="J831"/>
      <c r="K831"/>
    </row>
    <row r="832" spans="3:11" x14ac:dyDescent="0.25">
      <c r="C832"/>
      <c r="D832"/>
      <c r="E832"/>
      <c r="F832" s="77"/>
      <c r="G832" s="77"/>
      <c r="H832"/>
      <c r="I832"/>
      <c r="J832"/>
      <c r="K832"/>
    </row>
    <row r="833" spans="3:11" x14ac:dyDescent="0.25">
      <c r="C833"/>
      <c r="D833"/>
      <c r="E833"/>
      <c r="F833" s="77"/>
      <c r="G833" s="77"/>
      <c r="H833"/>
      <c r="I833"/>
      <c r="J833"/>
      <c r="K833"/>
    </row>
    <row r="834" spans="3:11" x14ac:dyDescent="0.25">
      <c r="C834"/>
      <c r="D834"/>
      <c r="E834"/>
      <c r="F834" s="77"/>
      <c r="G834" s="77"/>
      <c r="H834"/>
      <c r="I834"/>
      <c r="J834"/>
      <c r="K834"/>
    </row>
    <row r="835" spans="3:11" x14ac:dyDescent="0.25">
      <c r="C835"/>
      <c r="D835"/>
      <c r="E835"/>
      <c r="F835" s="77"/>
      <c r="G835" s="77"/>
      <c r="H835"/>
      <c r="I835"/>
      <c r="J835"/>
      <c r="K835"/>
    </row>
    <row r="836" spans="3:11" x14ac:dyDescent="0.25">
      <c r="C836"/>
      <c r="D836"/>
      <c r="E836"/>
      <c r="F836" s="77"/>
      <c r="G836" s="77"/>
      <c r="H836"/>
      <c r="I836"/>
      <c r="J836"/>
      <c r="K836"/>
    </row>
    <row r="837" spans="3:11" x14ac:dyDescent="0.25">
      <c r="C837"/>
      <c r="D837"/>
      <c r="E837"/>
      <c r="F837" s="77"/>
      <c r="G837" s="77"/>
      <c r="H837"/>
      <c r="I837"/>
      <c r="J837"/>
      <c r="K837"/>
    </row>
    <row r="838" spans="3:11" x14ac:dyDescent="0.25">
      <c r="C838"/>
      <c r="D838"/>
      <c r="E838"/>
      <c r="F838" s="77"/>
      <c r="G838" s="77"/>
      <c r="H838"/>
      <c r="I838"/>
      <c r="J838"/>
      <c r="K838"/>
    </row>
    <row r="839" spans="3:11" x14ac:dyDescent="0.25">
      <c r="C839"/>
      <c r="D839"/>
      <c r="E839"/>
      <c r="F839" s="77"/>
      <c r="G839" s="77"/>
      <c r="H839"/>
      <c r="I839"/>
      <c r="J839"/>
      <c r="K839"/>
    </row>
    <row r="840" spans="3:11" x14ac:dyDescent="0.25">
      <c r="C840"/>
      <c r="D840"/>
      <c r="E840"/>
      <c r="F840" s="77"/>
      <c r="G840" s="77"/>
      <c r="H840"/>
      <c r="I840"/>
      <c r="J840"/>
      <c r="K840"/>
    </row>
    <row r="841" spans="3:11" x14ac:dyDescent="0.25">
      <c r="C841"/>
      <c r="D841"/>
      <c r="E841"/>
      <c r="F841" s="77"/>
      <c r="G841" s="77"/>
      <c r="H841"/>
      <c r="I841"/>
      <c r="J841"/>
      <c r="K841"/>
    </row>
    <row r="842" spans="3:11" x14ac:dyDescent="0.25">
      <c r="C842"/>
      <c r="D842"/>
      <c r="E842"/>
      <c r="F842" s="77"/>
      <c r="G842" s="77"/>
      <c r="H842"/>
      <c r="I842"/>
      <c r="J842"/>
      <c r="K842"/>
    </row>
    <row r="843" spans="3:11" x14ac:dyDescent="0.25">
      <c r="C843"/>
      <c r="D843"/>
      <c r="E843"/>
      <c r="F843" s="77"/>
      <c r="G843" s="77"/>
      <c r="H843"/>
      <c r="I843"/>
      <c r="J843"/>
      <c r="K843"/>
    </row>
    <row r="844" spans="3:11" x14ac:dyDescent="0.25">
      <c r="C844"/>
      <c r="D844"/>
      <c r="E844"/>
      <c r="F844" s="77"/>
      <c r="G844" s="77"/>
      <c r="H844"/>
      <c r="I844"/>
      <c r="J844"/>
      <c r="K844"/>
    </row>
    <row r="845" spans="3:11" x14ac:dyDescent="0.25">
      <c r="C845"/>
      <c r="D845"/>
      <c r="E845"/>
      <c r="F845" s="77"/>
      <c r="G845" s="77"/>
      <c r="H845"/>
      <c r="I845"/>
      <c r="J845"/>
      <c r="K845"/>
    </row>
    <row r="846" spans="3:11" x14ac:dyDescent="0.25">
      <c r="C846"/>
      <c r="D846"/>
      <c r="E846"/>
      <c r="F846" s="77"/>
      <c r="G846" s="77"/>
      <c r="H846"/>
      <c r="I846"/>
      <c r="J846"/>
      <c r="K846"/>
    </row>
    <row r="847" spans="3:11" x14ac:dyDescent="0.25">
      <c r="C847"/>
      <c r="D847"/>
      <c r="E847"/>
      <c r="F847" s="77"/>
      <c r="G847" s="77"/>
      <c r="H847"/>
      <c r="I847"/>
      <c r="J847"/>
      <c r="K847"/>
    </row>
    <row r="848" spans="3:11" x14ac:dyDescent="0.25">
      <c r="C848"/>
      <c r="D848"/>
      <c r="E848"/>
      <c r="F848" s="77"/>
      <c r="G848" s="77"/>
      <c r="H848"/>
      <c r="I848"/>
      <c r="J848"/>
      <c r="K848"/>
    </row>
    <row r="849" spans="3:11" x14ac:dyDescent="0.25">
      <c r="C849"/>
      <c r="D849"/>
      <c r="E849"/>
      <c r="F849" s="77"/>
      <c r="G849" s="77"/>
      <c r="H849"/>
      <c r="I849"/>
      <c r="J849"/>
      <c r="K849"/>
    </row>
    <row r="850" spans="3:11" x14ac:dyDescent="0.25">
      <c r="C850"/>
      <c r="D850"/>
      <c r="E850"/>
      <c r="F850" s="77"/>
      <c r="G850" s="77"/>
      <c r="H850"/>
      <c r="I850"/>
      <c r="J850"/>
      <c r="K850"/>
    </row>
    <row r="851" spans="3:11" x14ac:dyDescent="0.25">
      <c r="C851"/>
      <c r="D851"/>
      <c r="E851"/>
      <c r="F851" s="77"/>
      <c r="G851" s="77"/>
      <c r="H851"/>
      <c r="I851"/>
      <c r="J851"/>
      <c r="K851"/>
    </row>
    <row r="852" spans="3:11" x14ac:dyDescent="0.25">
      <c r="C852"/>
      <c r="D852"/>
      <c r="E852"/>
      <c r="F852" s="77"/>
      <c r="G852" s="77"/>
      <c r="H852"/>
      <c r="I852"/>
      <c r="J852"/>
      <c r="K852"/>
    </row>
    <row r="853" spans="3:11" x14ac:dyDescent="0.25">
      <c r="C853"/>
      <c r="D853"/>
      <c r="E853"/>
      <c r="F853" s="77"/>
      <c r="G853" s="77"/>
      <c r="H853"/>
      <c r="I853"/>
      <c r="J853"/>
      <c r="K853"/>
    </row>
    <row r="854" spans="3:11" x14ac:dyDescent="0.25">
      <c r="C854"/>
      <c r="D854"/>
      <c r="E854"/>
      <c r="F854" s="77"/>
      <c r="G854" s="77"/>
      <c r="H854"/>
      <c r="I854"/>
      <c r="J854"/>
      <c r="K854"/>
    </row>
    <row r="855" spans="3:11" x14ac:dyDescent="0.25">
      <c r="C855"/>
      <c r="D855"/>
      <c r="E855"/>
      <c r="F855" s="77"/>
      <c r="G855" s="77"/>
      <c r="H855"/>
      <c r="I855"/>
      <c r="J855"/>
      <c r="K855"/>
    </row>
    <row r="856" spans="3:11" x14ac:dyDescent="0.25">
      <c r="C856"/>
      <c r="D856"/>
      <c r="E856"/>
      <c r="F856" s="77"/>
      <c r="G856" s="77"/>
      <c r="H856"/>
      <c r="I856"/>
      <c r="J856"/>
      <c r="K856"/>
    </row>
    <row r="857" spans="3:11" x14ac:dyDescent="0.25">
      <c r="C857"/>
      <c r="D857"/>
      <c r="E857"/>
      <c r="F857" s="77"/>
      <c r="G857" s="77"/>
      <c r="H857"/>
      <c r="I857"/>
      <c r="J857"/>
      <c r="K857"/>
    </row>
    <row r="858" spans="3:11" x14ac:dyDescent="0.25">
      <c r="C858"/>
      <c r="D858"/>
      <c r="E858"/>
      <c r="F858" s="77"/>
      <c r="G858" s="77"/>
      <c r="H858"/>
      <c r="I858"/>
      <c r="J858"/>
      <c r="K858"/>
    </row>
    <row r="859" spans="3:11" x14ac:dyDescent="0.25">
      <c r="C859"/>
      <c r="D859"/>
      <c r="E859"/>
      <c r="F859" s="77"/>
      <c r="G859" s="77"/>
      <c r="H859"/>
      <c r="I859"/>
      <c r="J859"/>
      <c r="K859"/>
    </row>
    <row r="860" spans="3:11" x14ac:dyDescent="0.25">
      <c r="C860"/>
      <c r="D860"/>
      <c r="E860"/>
      <c r="F860" s="77"/>
      <c r="G860" s="77"/>
      <c r="H860"/>
      <c r="I860"/>
      <c r="J860"/>
      <c r="K860"/>
    </row>
    <row r="861" spans="3:11" x14ac:dyDescent="0.25">
      <c r="C861"/>
      <c r="D861"/>
      <c r="E861"/>
      <c r="F861" s="77"/>
      <c r="G861" s="77"/>
      <c r="H861"/>
      <c r="I861"/>
      <c r="J861"/>
      <c r="K861"/>
    </row>
    <row r="862" spans="3:11" x14ac:dyDescent="0.25">
      <c r="C862"/>
      <c r="D862"/>
      <c r="E862"/>
      <c r="F862" s="77"/>
      <c r="G862" s="77"/>
      <c r="H862"/>
      <c r="I862"/>
      <c r="J862"/>
      <c r="K862"/>
    </row>
    <row r="863" spans="3:11" x14ac:dyDescent="0.25">
      <c r="C863"/>
      <c r="D863"/>
      <c r="E863"/>
      <c r="F863" s="77"/>
      <c r="G863" s="77"/>
      <c r="H863"/>
      <c r="I863"/>
      <c r="J863"/>
      <c r="K863"/>
    </row>
    <row r="864" spans="3:11" x14ac:dyDescent="0.25">
      <c r="C864"/>
      <c r="D864"/>
      <c r="E864"/>
      <c r="F864" s="77"/>
      <c r="G864" s="77"/>
      <c r="H864"/>
      <c r="I864"/>
      <c r="J864"/>
      <c r="K864"/>
    </row>
    <row r="865" spans="3:11" x14ac:dyDescent="0.25">
      <c r="C865"/>
      <c r="D865"/>
      <c r="E865"/>
      <c r="F865" s="77"/>
      <c r="G865" s="77"/>
      <c r="H865"/>
      <c r="I865"/>
      <c r="J865"/>
      <c r="K865"/>
    </row>
    <row r="866" spans="3:11" x14ac:dyDescent="0.25">
      <c r="C866"/>
      <c r="D866"/>
      <c r="E866"/>
      <c r="F866" s="77"/>
      <c r="G866" s="77"/>
      <c r="H866"/>
      <c r="I866"/>
      <c r="J866"/>
      <c r="K866"/>
    </row>
    <row r="867" spans="3:11" x14ac:dyDescent="0.25">
      <c r="C867"/>
      <c r="D867"/>
      <c r="E867"/>
      <c r="F867" s="77"/>
      <c r="G867" s="77"/>
      <c r="H867"/>
      <c r="I867"/>
      <c r="J867"/>
      <c r="K867"/>
    </row>
    <row r="868" spans="3:11" x14ac:dyDescent="0.25">
      <c r="C868"/>
      <c r="D868"/>
      <c r="E868"/>
      <c r="F868" s="77"/>
      <c r="G868" s="77"/>
      <c r="H868"/>
      <c r="I868"/>
      <c r="J868"/>
      <c r="K868"/>
    </row>
    <row r="869" spans="3:11" x14ac:dyDescent="0.25">
      <c r="C869"/>
      <c r="D869"/>
      <c r="E869"/>
      <c r="F869" s="77"/>
      <c r="G869" s="77"/>
      <c r="H869"/>
      <c r="I869"/>
      <c r="J869"/>
      <c r="K869"/>
    </row>
    <row r="870" spans="3:11" x14ac:dyDescent="0.25">
      <c r="C870"/>
      <c r="D870"/>
      <c r="E870"/>
      <c r="F870" s="77"/>
      <c r="G870" s="77"/>
      <c r="H870"/>
      <c r="I870"/>
      <c r="J870"/>
      <c r="K870"/>
    </row>
    <row r="871" spans="3:11" x14ac:dyDescent="0.25">
      <c r="C871"/>
      <c r="D871"/>
      <c r="E871"/>
      <c r="F871" s="77"/>
      <c r="G871" s="77"/>
      <c r="H871"/>
      <c r="I871"/>
      <c r="J871"/>
      <c r="K871"/>
    </row>
    <row r="872" spans="3:11" x14ac:dyDescent="0.25">
      <c r="C872"/>
      <c r="D872"/>
      <c r="E872"/>
      <c r="F872" s="77"/>
      <c r="G872" s="77"/>
      <c r="H872"/>
      <c r="I872"/>
      <c r="J872"/>
      <c r="K872"/>
    </row>
    <row r="873" spans="3:11" x14ac:dyDescent="0.25">
      <c r="C873"/>
      <c r="D873"/>
      <c r="E873"/>
      <c r="F873" s="77"/>
      <c r="G873" s="77"/>
      <c r="H873"/>
      <c r="I873"/>
      <c r="J873"/>
      <c r="K873"/>
    </row>
    <row r="874" spans="3:11" x14ac:dyDescent="0.25">
      <c r="C874"/>
      <c r="D874"/>
      <c r="E874"/>
      <c r="F874" s="77"/>
      <c r="G874" s="77"/>
      <c r="H874"/>
      <c r="I874"/>
      <c r="J874"/>
      <c r="K874"/>
    </row>
    <row r="875" spans="3:11" x14ac:dyDescent="0.25">
      <c r="C875"/>
      <c r="D875"/>
      <c r="E875"/>
      <c r="F875" s="77"/>
      <c r="G875" s="77"/>
      <c r="H875"/>
      <c r="I875"/>
      <c r="J875"/>
      <c r="K875"/>
    </row>
    <row r="876" spans="3:11" x14ac:dyDescent="0.25">
      <c r="C876"/>
      <c r="D876"/>
      <c r="E876"/>
      <c r="F876" s="77"/>
      <c r="G876" s="77"/>
      <c r="H876"/>
      <c r="I876"/>
      <c r="J876"/>
      <c r="K876"/>
    </row>
    <row r="877" spans="3:11" x14ac:dyDescent="0.25">
      <c r="C877"/>
      <c r="D877"/>
      <c r="E877"/>
      <c r="F877" s="77"/>
      <c r="G877" s="77"/>
      <c r="H877"/>
      <c r="I877"/>
      <c r="J877"/>
      <c r="K877"/>
    </row>
    <row r="878" spans="3:11" x14ac:dyDescent="0.25">
      <c r="C878"/>
      <c r="D878"/>
      <c r="E878"/>
      <c r="F878" s="77"/>
      <c r="G878" s="77"/>
      <c r="H878"/>
      <c r="I878"/>
      <c r="J878"/>
      <c r="K878"/>
    </row>
    <row r="879" spans="3:11" x14ac:dyDescent="0.25">
      <c r="C879"/>
      <c r="D879"/>
      <c r="E879"/>
      <c r="F879" s="77"/>
      <c r="G879" s="77"/>
      <c r="H879"/>
      <c r="I879"/>
      <c r="J879"/>
      <c r="K879"/>
    </row>
    <row r="880" spans="3:11" x14ac:dyDescent="0.25">
      <c r="C880"/>
      <c r="D880"/>
      <c r="E880"/>
      <c r="F880" s="77"/>
      <c r="G880" s="77"/>
      <c r="H880"/>
      <c r="I880"/>
      <c r="J880"/>
      <c r="K880"/>
    </row>
    <row r="881" spans="3:11" x14ac:dyDescent="0.25">
      <c r="C881"/>
      <c r="D881"/>
      <c r="E881"/>
      <c r="F881" s="77"/>
      <c r="G881" s="77"/>
      <c r="H881"/>
      <c r="I881"/>
      <c r="J881"/>
      <c r="K881"/>
    </row>
    <row r="882" spans="3:11" x14ac:dyDescent="0.25">
      <c r="C882"/>
      <c r="D882"/>
      <c r="E882"/>
      <c r="F882" s="77"/>
      <c r="G882" s="77"/>
      <c r="H882"/>
      <c r="I882"/>
      <c r="J882"/>
      <c r="K882"/>
    </row>
    <row r="883" spans="3:11" x14ac:dyDescent="0.25">
      <c r="C883"/>
      <c r="D883"/>
      <c r="E883"/>
      <c r="F883" s="77"/>
      <c r="G883" s="77"/>
      <c r="H883"/>
      <c r="I883"/>
      <c r="J883"/>
      <c r="K883"/>
    </row>
    <row r="884" spans="3:11" x14ac:dyDescent="0.25">
      <c r="C884"/>
      <c r="D884"/>
      <c r="E884"/>
      <c r="F884" s="77"/>
      <c r="G884" s="77"/>
      <c r="H884"/>
      <c r="I884"/>
      <c r="J884"/>
      <c r="K884"/>
    </row>
    <row r="885" spans="3:11" x14ac:dyDescent="0.25">
      <c r="C885"/>
      <c r="D885"/>
      <c r="E885"/>
      <c r="F885" s="77"/>
      <c r="G885" s="77"/>
      <c r="H885"/>
      <c r="I885"/>
      <c r="J885"/>
      <c r="K885"/>
    </row>
    <row r="886" spans="3:11" x14ac:dyDescent="0.25">
      <c r="C886"/>
      <c r="D886"/>
      <c r="E886"/>
      <c r="F886" s="77"/>
      <c r="G886" s="77"/>
      <c r="H886"/>
      <c r="I886"/>
      <c r="J886"/>
      <c r="K886"/>
    </row>
    <row r="887" spans="3:11" x14ac:dyDescent="0.25">
      <c r="C887"/>
      <c r="D887"/>
      <c r="E887"/>
      <c r="F887" s="77"/>
      <c r="G887" s="77"/>
      <c r="H887"/>
      <c r="I887"/>
      <c r="J887"/>
      <c r="K887"/>
    </row>
    <row r="888" spans="3:11" x14ac:dyDescent="0.25">
      <c r="C888"/>
      <c r="D888"/>
      <c r="E888"/>
      <c r="F888" s="77"/>
      <c r="G888" s="77"/>
      <c r="H888"/>
      <c r="I888"/>
      <c r="J888"/>
      <c r="K888"/>
    </row>
    <row r="889" spans="3:11" x14ac:dyDescent="0.25">
      <c r="C889"/>
      <c r="D889"/>
      <c r="E889"/>
      <c r="F889" s="77"/>
      <c r="G889" s="77"/>
      <c r="H889"/>
      <c r="I889"/>
      <c r="J889"/>
      <c r="K889"/>
    </row>
    <row r="890" spans="3:11" x14ac:dyDescent="0.25">
      <c r="C890"/>
      <c r="D890"/>
      <c r="E890"/>
      <c r="F890" s="77"/>
      <c r="G890" s="77"/>
      <c r="H890"/>
      <c r="I890"/>
      <c r="J890"/>
      <c r="K890"/>
    </row>
    <row r="891" spans="3:11" x14ac:dyDescent="0.25">
      <c r="C891"/>
      <c r="D891"/>
      <c r="E891"/>
      <c r="F891" s="77"/>
      <c r="G891" s="77"/>
      <c r="H891"/>
      <c r="I891"/>
      <c r="J891"/>
      <c r="K891"/>
    </row>
    <row r="892" spans="3:11" x14ac:dyDescent="0.25">
      <c r="C892"/>
      <c r="D892"/>
      <c r="E892"/>
      <c r="F892" s="77"/>
      <c r="G892" s="77"/>
      <c r="H892"/>
      <c r="I892"/>
      <c r="J892"/>
      <c r="K892"/>
    </row>
    <row r="893" spans="3:11" x14ac:dyDescent="0.25">
      <c r="C893"/>
      <c r="D893"/>
      <c r="E893"/>
      <c r="F893" s="77"/>
      <c r="G893" s="77"/>
      <c r="H893"/>
      <c r="I893"/>
      <c r="J893"/>
      <c r="K893"/>
    </row>
    <row r="894" spans="3:11" x14ac:dyDescent="0.25">
      <c r="C894"/>
      <c r="D894"/>
      <c r="E894"/>
      <c r="F894" s="77"/>
      <c r="G894" s="77"/>
      <c r="H894"/>
      <c r="I894"/>
      <c r="J894"/>
      <c r="K894"/>
    </row>
    <row r="895" spans="3:11" x14ac:dyDescent="0.25">
      <c r="C895"/>
      <c r="D895"/>
      <c r="E895"/>
      <c r="F895" s="77"/>
      <c r="G895" s="77"/>
      <c r="H895"/>
      <c r="I895"/>
      <c r="J895"/>
      <c r="K895"/>
    </row>
    <row r="896" spans="3:11" x14ac:dyDescent="0.25">
      <c r="C896"/>
      <c r="D896"/>
      <c r="E896"/>
      <c r="F896" s="77"/>
      <c r="G896" s="77"/>
      <c r="H896"/>
      <c r="I896"/>
      <c r="J896"/>
      <c r="K896"/>
    </row>
    <row r="897" spans="3:11" x14ac:dyDescent="0.25">
      <c r="C897"/>
      <c r="D897"/>
      <c r="E897"/>
      <c r="F897" s="77"/>
      <c r="G897" s="77"/>
      <c r="H897"/>
      <c r="I897"/>
      <c r="J897"/>
      <c r="K897"/>
    </row>
    <row r="898" spans="3:11" x14ac:dyDescent="0.25">
      <c r="C898"/>
      <c r="D898"/>
      <c r="E898"/>
      <c r="F898" s="77"/>
      <c r="G898" s="77"/>
      <c r="H898"/>
      <c r="I898"/>
      <c r="J898"/>
      <c r="K898"/>
    </row>
    <row r="899" spans="3:11" x14ac:dyDescent="0.25">
      <c r="C899"/>
      <c r="D899"/>
      <c r="E899"/>
      <c r="F899" s="77"/>
      <c r="G899" s="77"/>
      <c r="H899"/>
      <c r="I899"/>
      <c r="J899"/>
      <c r="K899"/>
    </row>
    <row r="900" spans="3:11" x14ac:dyDescent="0.25">
      <c r="C900"/>
      <c r="D900"/>
      <c r="E900"/>
      <c r="F900" s="77"/>
      <c r="G900" s="77"/>
      <c r="H900"/>
      <c r="I900"/>
      <c r="J900"/>
      <c r="K900"/>
    </row>
    <row r="901" spans="3:11" x14ac:dyDescent="0.25">
      <c r="C901"/>
      <c r="D901"/>
      <c r="E901"/>
      <c r="F901" s="77"/>
      <c r="G901" s="77"/>
      <c r="H901"/>
      <c r="I901"/>
      <c r="J901"/>
      <c r="K901"/>
    </row>
    <row r="902" spans="3:11" x14ac:dyDescent="0.25">
      <c r="C902"/>
      <c r="D902"/>
      <c r="E902"/>
      <c r="F902" s="77"/>
      <c r="G902" s="77"/>
      <c r="H902"/>
      <c r="I902"/>
      <c r="J902"/>
      <c r="K902"/>
    </row>
    <row r="903" spans="3:11" x14ac:dyDescent="0.25">
      <c r="C903"/>
      <c r="D903"/>
      <c r="E903"/>
      <c r="F903" s="77"/>
      <c r="G903" s="77"/>
      <c r="H903"/>
      <c r="I903"/>
      <c r="J903"/>
      <c r="K903"/>
    </row>
    <row r="904" spans="3:11" x14ac:dyDescent="0.25">
      <c r="C904"/>
      <c r="D904"/>
      <c r="E904"/>
      <c r="F904" s="77"/>
      <c r="G904" s="77"/>
      <c r="H904"/>
      <c r="I904"/>
      <c r="J904"/>
      <c r="K904"/>
    </row>
    <row r="905" spans="3:11" x14ac:dyDescent="0.25">
      <c r="C905"/>
      <c r="D905"/>
      <c r="E905"/>
      <c r="F905" s="77"/>
      <c r="G905" s="77"/>
      <c r="H905"/>
      <c r="I905"/>
      <c r="J905"/>
      <c r="K905"/>
    </row>
    <row r="906" spans="3:11" x14ac:dyDescent="0.25">
      <c r="C906"/>
      <c r="D906"/>
      <c r="E906"/>
      <c r="F906" s="77"/>
      <c r="G906" s="77"/>
      <c r="H906"/>
      <c r="I906"/>
      <c r="J906"/>
      <c r="K906"/>
    </row>
    <row r="907" spans="3:11" x14ac:dyDescent="0.25">
      <c r="C907"/>
      <c r="D907"/>
      <c r="E907"/>
      <c r="F907" s="77"/>
      <c r="G907" s="77"/>
      <c r="H907"/>
      <c r="I907"/>
      <c r="J907"/>
      <c r="K907"/>
    </row>
    <row r="908" spans="3:11" x14ac:dyDescent="0.25">
      <c r="C908"/>
      <c r="D908"/>
      <c r="E908"/>
      <c r="F908" s="77"/>
      <c r="G908" s="77"/>
      <c r="H908"/>
      <c r="I908"/>
      <c r="J908"/>
      <c r="K908"/>
    </row>
    <row r="909" spans="3:11" x14ac:dyDescent="0.25">
      <c r="C909"/>
      <c r="D909"/>
      <c r="E909"/>
      <c r="F909" s="77"/>
      <c r="G909" s="77"/>
      <c r="H909"/>
      <c r="I909"/>
      <c r="J909"/>
      <c r="K909"/>
    </row>
    <row r="910" spans="3:11" x14ac:dyDescent="0.25">
      <c r="C910"/>
      <c r="D910"/>
      <c r="E910"/>
      <c r="F910" s="77"/>
      <c r="G910" s="77"/>
      <c r="H910"/>
      <c r="I910"/>
      <c r="J910"/>
      <c r="K910"/>
    </row>
    <row r="911" spans="3:11" x14ac:dyDescent="0.25">
      <c r="C911"/>
      <c r="D911"/>
      <c r="E911"/>
      <c r="F911" s="77"/>
      <c r="G911" s="77"/>
      <c r="H911"/>
      <c r="I911"/>
      <c r="J911"/>
      <c r="K911"/>
    </row>
    <row r="912" spans="3:11" x14ac:dyDescent="0.25">
      <c r="C912"/>
      <c r="D912"/>
      <c r="E912"/>
      <c r="F912" s="77"/>
      <c r="G912" s="77"/>
      <c r="H912"/>
      <c r="I912"/>
      <c r="J912"/>
      <c r="K912"/>
    </row>
    <row r="913" spans="3:11" x14ac:dyDescent="0.25">
      <c r="C913"/>
      <c r="D913"/>
      <c r="E913"/>
      <c r="F913" s="77"/>
      <c r="G913" s="77"/>
      <c r="H913"/>
      <c r="I913"/>
      <c r="J913"/>
      <c r="K913"/>
    </row>
    <row r="914" spans="3:11" x14ac:dyDescent="0.25">
      <c r="C914"/>
      <c r="D914"/>
      <c r="E914"/>
      <c r="F914" s="77"/>
      <c r="G914" s="77"/>
      <c r="H914"/>
      <c r="I914"/>
      <c r="J914"/>
      <c r="K914"/>
    </row>
    <row r="915" spans="3:11" x14ac:dyDescent="0.25">
      <c r="C915"/>
      <c r="D915"/>
      <c r="E915"/>
      <c r="F915" s="77"/>
      <c r="G915" s="77"/>
      <c r="H915"/>
      <c r="I915"/>
      <c r="J915"/>
      <c r="K915"/>
    </row>
    <row r="916" spans="3:11" x14ac:dyDescent="0.25">
      <c r="C916"/>
      <c r="D916"/>
      <c r="E916"/>
      <c r="F916" s="77"/>
      <c r="G916" s="77"/>
      <c r="H916"/>
      <c r="I916"/>
      <c r="J916"/>
      <c r="K916"/>
    </row>
    <row r="917" spans="3:11" x14ac:dyDescent="0.25">
      <c r="C917"/>
      <c r="D917"/>
      <c r="E917"/>
      <c r="F917" s="77"/>
      <c r="G917" s="77"/>
      <c r="H917"/>
      <c r="I917"/>
      <c r="J917"/>
      <c r="K917"/>
    </row>
    <row r="918" spans="3:11" x14ac:dyDescent="0.25">
      <c r="C918"/>
      <c r="D918"/>
      <c r="E918"/>
      <c r="F918" s="77"/>
      <c r="G918" s="77"/>
      <c r="H918"/>
      <c r="I918"/>
      <c r="J918"/>
      <c r="K918"/>
    </row>
    <row r="919" spans="3:11" x14ac:dyDescent="0.25">
      <c r="C919"/>
      <c r="D919"/>
      <c r="E919"/>
      <c r="F919" s="77"/>
      <c r="G919" s="77"/>
      <c r="H919"/>
      <c r="I919"/>
      <c r="J919"/>
      <c r="K919"/>
    </row>
    <row r="920" spans="3:11" x14ac:dyDescent="0.25">
      <c r="C920"/>
      <c r="D920"/>
      <c r="E920"/>
      <c r="F920" s="77"/>
      <c r="G920" s="77"/>
      <c r="H920"/>
      <c r="I920"/>
      <c r="J920"/>
      <c r="K920"/>
    </row>
    <row r="921" spans="3:11" x14ac:dyDescent="0.25">
      <c r="C921"/>
      <c r="D921"/>
      <c r="E921"/>
      <c r="F921" s="77"/>
      <c r="G921" s="77"/>
      <c r="H921"/>
      <c r="I921"/>
      <c r="J921"/>
      <c r="K921"/>
    </row>
    <row r="922" spans="3:11" x14ac:dyDescent="0.25">
      <c r="C922"/>
      <c r="D922"/>
      <c r="E922"/>
      <c r="F922" s="77"/>
      <c r="G922" s="77"/>
      <c r="H922"/>
      <c r="I922"/>
      <c r="J922"/>
      <c r="K922"/>
    </row>
    <row r="923" spans="3:11" x14ac:dyDescent="0.25">
      <c r="C923"/>
      <c r="D923"/>
      <c r="E923"/>
      <c r="F923" s="77"/>
      <c r="G923" s="77"/>
      <c r="H923"/>
      <c r="I923"/>
      <c r="J923"/>
      <c r="K923"/>
    </row>
    <row r="924" spans="3:11" x14ac:dyDescent="0.25">
      <c r="C924"/>
      <c r="D924"/>
      <c r="E924"/>
      <c r="F924" s="77"/>
      <c r="G924" s="77"/>
      <c r="H924"/>
      <c r="I924"/>
      <c r="J924"/>
      <c r="K924"/>
    </row>
    <row r="925" spans="3:11" x14ac:dyDescent="0.25">
      <c r="C925"/>
      <c r="D925"/>
      <c r="E925"/>
      <c r="F925" s="77"/>
      <c r="G925" s="77"/>
      <c r="H925"/>
      <c r="I925"/>
      <c r="J925"/>
      <c r="K925"/>
    </row>
    <row r="926" spans="3:11" x14ac:dyDescent="0.25">
      <c r="C926"/>
      <c r="D926"/>
      <c r="E926"/>
      <c r="F926" s="77"/>
      <c r="G926" s="77"/>
      <c r="H926"/>
      <c r="I926"/>
      <c r="J926"/>
      <c r="K926"/>
    </row>
    <row r="927" spans="3:11" x14ac:dyDescent="0.25">
      <c r="C927"/>
      <c r="D927"/>
      <c r="E927"/>
      <c r="F927" s="77"/>
      <c r="G927" s="77"/>
      <c r="H927"/>
      <c r="I927"/>
      <c r="J927"/>
      <c r="K927"/>
    </row>
    <row r="928" spans="3:11" x14ac:dyDescent="0.25">
      <c r="C928"/>
      <c r="D928"/>
      <c r="E928"/>
      <c r="F928" s="77"/>
      <c r="G928" s="77"/>
      <c r="H928"/>
      <c r="I928"/>
      <c r="J928"/>
      <c r="K928"/>
    </row>
    <row r="929" spans="3:11" x14ac:dyDescent="0.25">
      <c r="C929"/>
      <c r="D929"/>
      <c r="E929"/>
      <c r="F929" s="77"/>
      <c r="G929" s="77"/>
      <c r="H929"/>
      <c r="I929"/>
      <c r="J929"/>
      <c r="K929"/>
    </row>
    <row r="930" spans="3:11" x14ac:dyDescent="0.25">
      <c r="C930"/>
      <c r="D930"/>
      <c r="E930"/>
      <c r="F930" s="77"/>
      <c r="G930" s="77"/>
      <c r="H930"/>
      <c r="I930"/>
      <c r="J930"/>
      <c r="K930"/>
    </row>
    <row r="931" spans="3:11" x14ac:dyDescent="0.25">
      <c r="C931"/>
      <c r="D931"/>
      <c r="E931"/>
      <c r="F931" s="77"/>
      <c r="G931" s="77"/>
      <c r="H931"/>
      <c r="I931"/>
      <c r="J931"/>
      <c r="K931"/>
    </row>
    <row r="932" spans="3:11" x14ac:dyDescent="0.25">
      <c r="C932"/>
      <c r="D932"/>
      <c r="E932"/>
      <c r="F932" s="77"/>
      <c r="G932" s="77"/>
      <c r="H932"/>
      <c r="I932"/>
      <c r="J932"/>
      <c r="K932"/>
    </row>
    <row r="933" spans="3:11" x14ac:dyDescent="0.25">
      <c r="C933"/>
      <c r="D933"/>
      <c r="E933"/>
      <c r="F933" s="77"/>
      <c r="G933" s="77"/>
      <c r="H933"/>
      <c r="I933"/>
      <c r="J933"/>
      <c r="K933"/>
    </row>
    <row r="934" spans="3:11" x14ac:dyDescent="0.25">
      <c r="C934"/>
      <c r="D934"/>
      <c r="E934"/>
      <c r="F934" s="77"/>
      <c r="G934" s="77"/>
      <c r="H934"/>
      <c r="I934"/>
      <c r="J934"/>
      <c r="K934"/>
    </row>
    <row r="935" spans="3:11" x14ac:dyDescent="0.25">
      <c r="C935"/>
      <c r="D935"/>
      <c r="E935"/>
      <c r="F935" s="77"/>
      <c r="G935" s="77"/>
      <c r="H935"/>
      <c r="I935"/>
      <c r="J935"/>
      <c r="K935"/>
    </row>
    <row r="936" spans="3:11" x14ac:dyDescent="0.25">
      <c r="C936"/>
      <c r="D936"/>
      <c r="E936"/>
      <c r="F936" s="77"/>
      <c r="G936" s="77"/>
      <c r="H936"/>
      <c r="I936"/>
      <c r="J936"/>
      <c r="K936"/>
    </row>
    <row r="937" spans="3:11" x14ac:dyDescent="0.25">
      <c r="C937"/>
      <c r="D937"/>
      <c r="E937"/>
      <c r="F937" s="77"/>
      <c r="G937" s="77"/>
      <c r="H937"/>
      <c r="I937"/>
      <c r="J937"/>
      <c r="K937"/>
    </row>
    <row r="938" spans="3:11" x14ac:dyDescent="0.25">
      <c r="C938"/>
      <c r="D938"/>
      <c r="E938"/>
      <c r="F938" s="77"/>
      <c r="G938" s="77"/>
      <c r="H938"/>
      <c r="I938"/>
      <c r="J938"/>
      <c r="K938"/>
    </row>
    <row r="939" spans="3:11" x14ac:dyDescent="0.25">
      <c r="C939"/>
      <c r="D939"/>
      <c r="E939"/>
      <c r="F939" s="77"/>
      <c r="G939" s="77"/>
      <c r="H939"/>
      <c r="I939"/>
      <c r="J939"/>
      <c r="K939"/>
    </row>
    <row r="940" spans="3:11" x14ac:dyDescent="0.25">
      <c r="C940"/>
      <c r="D940"/>
      <c r="E940"/>
      <c r="F940" s="77"/>
      <c r="G940" s="77"/>
      <c r="H940"/>
      <c r="I940"/>
      <c r="J940"/>
      <c r="K940"/>
    </row>
    <row r="941" spans="3:11" x14ac:dyDescent="0.25">
      <c r="C941"/>
      <c r="D941"/>
      <c r="E941"/>
      <c r="F941" s="77"/>
      <c r="G941" s="77"/>
      <c r="H941"/>
      <c r="I941"/>
      <c r="J941"/>
      <c r="K941"/>
    </row>
    <row r="942" spans="3:11" x14ac:dyDescent="0.25">
      <c r="C942"/>
      <c r="D942"/>
      <c r="E942"/>
      <c r="F942" s="77"/>
      <c r="G942" s="77"/>
      <c r="H942"/>
      <c r="I942"/>
      <c r="J942"/>
      <c r="K942"/>
    </row>
    <row r="943" spans="3:11" x14ac:dyDescent="0.25">
      <c r="C943"/>
      <c r="D943"/>
      <c r="E943"/>
      <c r="F943" s="77"/>
      <c r="G943" s="77"/>
      <c r="H943"/>
      <c r="I943"/>
      <c r="J943"/>
      <c r="K943"/>
    </row>
    <row r="944" spans="3:11" x14ac:dyDescent="0.25">
      <c r="C944"/>
      <c r="D944"/>
      <c r="E944"/>
      <c r="F944" s="77"/>
      <c r="G944" s="77"/>
      <c r="H944"/>
      <c r="I944"/>
      <c r="J944"/>
      <c r="K944"/>
    </row>
    <row r="945" spans="3:11" x14ac:dyDescent="0.25">
      <c r="C945"/>
      <c r="D945"/>
      <c r="E945"/>
      <c r="F945" s="77"/>
      <c r="G945" s="77"/>
      <c r="H945"/>
      <c r="I945"/>
      <c r="J945"/>
      <c r="K945"/>
    </row>
    <row r="946" spans="3:11" x14ac:dyDescent="0.25">
      <c r="C946"/>
      <c r="D946"/>
      <c r="E946"/>
      <c r="F946" s="77"/>
      <c r="G946" s="77"/>
      <c r="H946"/>
      <c r="I946"/>
      <c r="J946"/>
      <c r="K946"/>
    </row>
    <row r="947" spans="3:11" x14ac:dyDescent="0.25">
      <c r="C947"/>
      <c r="D947"/>
      <c r="E947"/>
      <c r="F947" s="77"/>
      <c r="G947" s="77"/>
      <c r="H947"/>
      <c r="I947"/>
      <c r="J947"/>
      <c r="K947"/>
    </row>
    <row r="948" spans="3:11" x14ac:dyDescent="0.25">
      <c r="C948"/>
      <c r="D948"/>
      <c r="E948"/>
      <c r="F948" s="77"/>
      <c r="G948" s="77"/>
      <c r="H948"/>
      <c r="I948"/>
      <c r="J948"/>
      <c r="K948"/>
    </row>
    <row r="949" spans="3:11" x14ac:dyDescent="0.25">
      <c r="C949"/>
      <c r="D949"/>
      <c r="E949"/>
      <c r="F949" s="77"/>
      <c r="G949" s="77"/>
      <c r="H949"/>
      <c r="I949"/>
      <c r="J949"/>
      <c r="K949"/>
    </row>
    <row r="950" spans="3:11" x14ac:dyDescent="0.25">
      <c r="C950"/>
      <c r="D950"/>
      <c r="E950"/>
      <c r="F950" s="77"/>
      <c r="G950" s="77"/>
      <c r="H950"/>
      <c r="I950"/>
      <c r="J950"/>
      <c r="K950"/>
    </row>
    <row r="951" spans="3:11" x14ac:dyDescent="0.25">
      <c r="C951"/>
      <c r="D951"/>
      <c r="E951"/>
      <c r="F951" s="77"/>
      <c r="G951" s="77"/>
      <c r="H951"/>
      <c r="I951"/>
      <c r="J951"/>
      <c r="K951"/>
    </row>
    <row r="952" spans="3:11" x14ac:dyDescent="0.25">
      <c r="C952"/>
      <c r="D952"/>
      <c r="E952"/>
      <c r="F952" s="77"/>
      <c r="G952" s="77"/>
      <c r="H952"/>
      <c r="I952"/>
      <c r="J952"/>
      <c r="K952"/>
    </row>
    <row r="953" spans="3:11" x14ac:dyDescent="0.25">
      <c r="C953"/>
      <c r="D953"/>
      <c r="E953"/>
      <c r="F953" s="77"/>
      <c r="G953" s="77"/>
      <c r="H953"/>
      <c r="I953"/>
      <c r="J953"/>
      <c r="K953"/>
    </row>
    <row r="954" spans="3:11" x14ac:dyDescent="0.25">
      <c r="C954"/>
      <c r="D954"/>
      <c r="E954"/>
      <c r="F954" s="77"/>
      <c r="G954" s="77"/>
      <c r="H954"/>
      <c r="I954"/>
      <c r="J954"/>
      <c r="K954"/>
    </row>
    <row r="955" spans="3:11" x14ac:dyDescent="0.25">
      <c r="C955"/>
      <c r="D955"/>
      <c r="E955"/>
      <c r="F955" s="77"/>
      <c r="G955" s="77"/>
      <c r="H955"/>
      <c r="I955"/>
      <c r="J955"/>
      <c r="K955"/>
    </row>
    <row r="956" spans="3:11" x14ac:dyDescent="0.25">
      <c r="C956"/>
      <c r="D956"/>
      <c r="E956"/>
      <c r="F956" s="77"/>
      <c r="G956" s="77"/>
      <c r="H956"/>
      <c r="I956"/>
      <c r="J956"/>
      <c r="K956"/>
    </row>
    <row r="957" spans="3:11" x14ac:dyDescent="0.25">
      <c r="C957"/>
      <c r="D957"/>
      <c r="E957"/>
      <c r="F957" s="77"/>
      <c r="G957" s="77"/>
      <c r="H957"/>
      <c r="I957"/>
      <c r="J957"/>
      <c r="K957"/>
    </row>
    <row r="958" spans="3:11" x14ac:dyDescent="0.25">
      <c r="C958"/>
      <c r="D958"/>
      <c r="E958"/>
      <c r="F958" s="77"/>
      <c r="G958" s="77"/>
      <c r="H958"/>
      <c r="I958"/>
      <c r="J958"/>
      <c r="K958"/>
    </row>
    <row r="959" spans="3:11" x14ac:dyDescent="0.25">
      <c r="C959"/>
      <c r="D959"/>
      <c r="E959"/>
      <c r="F959" s="77"/>
      <c r="G959" s="77"/>
      <c r="H959"/>
      <c r="I959"/>
      <c r="J959"/>
      <c r="K959"/>
    </row>
    <row r="960" spans="3:11" x14ac:dyDescent="0.25">
      <c r="C960"/>
      <c r="D960"/>
      <c r="E960"/>
      <c r="F960" s="77"/>
      <c r="G960" s="77"/>
      <c r="H960"/>
      <c r="I960"/>
      <c r="J960"/>
      <c r="K960"/>
    </row>
    <row r="961" spans="3:11" x14ac:dyDescent="0.25">
      <c r="C961"/>
      <c r="D961"/>
      <c r="E961"/>
      <c r="F961" s="77"/>
      <c r="G961" s="77"/>
      <c r="H961"/>
      <c r="I961"/>
      <c r="J961"/>
      <c r="K961"/>
    </row>
    <row r="962" spans="3:11" x14ac:dyDescent="0.25">
      <c r="C962"/>
      <c r="D962"/>
      <c r="E962"/>
      <c r="F962" s="77"/>
      <c r="G962" s="77"/>
      <c r="H962"/>
      <c r="I962"/>
      <c r="J962"/>
      <c r="K962"/>
    </row>
    <row r="963" spans="3:11" x14ac:dyDescent="0.25">
      <c r="C963"/>
      <c r="D963"/>
      <c r="E963"/>
      <c r="F963" s="77"/>
      <c r="G963" s="77"/>
      <c r="H963"/>
      <c r="I963"/>
      <c r="J963"/>
      <c r="K963"/>
    </row>
    <row r="964" spans="3:11" x14ac:dyDescent="0.25">
      <c r="C964"/>
      <c r="D964"/>
      <c r="E964"/>
      <c r="F964" s="77"/>
      <c r="G964" s="77"/>
      <c r="H964"/>
      <c r="I964"/>
      <c r="J964"/>
      <c r="K964"/>
    </row>
    <row r="965" spans="3:11" x14ac:dyDescent="0.25">
      <c r="C965"/>
      <c r="D965"/>
      <c r="E965"/>
      <c r="F965" s="77"/>
      <c r="G965" s="77"/>
      <c r="H965"/>
      <c r="I965"/>
      <c r="J965"/>
      <c r="K965"/>
    </row>
    <row r="966" spans="3:11" x14ac:dyDescent="0.25">
      <c r="C966"/>
      <c r="D966"/>
      <c r="E966"/>
      <c r="F966" s="77"/>
      <c r="G966" s="77"/>
      <c r="H966"/>
      <c r="I966"/>
      <c r="J966"/>
      <c r="K966"/>
    </row>
    <row r="967" spans="3:11" x14ac:dyDescent="0.25">
      <c r="C967"/>
      <c r="D967"/>
      <c r="E967"/>
      <c r="F967" s="77"/>
      <c r="G967" s="77"/>
      <c r="H967"/>
      <c r="I967"/>
      <c r="J967"/>
      <c r="K967"/>
    </row>
    <row r="968" spans="3:11" x14ac:dyDescent="0.25">
      <c r="C968"/>
      <c r="D968"/>
      <c r="E968"/>
      <c r="F968" s="77"/>
      <c r="G968" s="77"/>
      <c r="H968"/>
      <c r="I968"/>
      <c r="J968"/>
      <c r="K968"/>
    </row>
    <row r="969" spans="3:11" x14ac:dyDescent="0.25">
      <c r="C969"/>
      <c r="D969"/>
      <c r="E969"/>
      <c r="F969" s="77"/>
      <c r="G969" s="77"/>
      <c r="H969"/>
      <c r="I969"/>
      <c r="J969"/>
      <c r="K969"/>
    </row>
    <row r="970" spans="3:11" x14ac:dyDescent="0.25">
      <c r="C970"/>
      <c r="D970"/>
      <c r="E970"/>
      <c r="F970" s="77"/>
      <c r="G970" s="77"/>
      <c r="H970"/>
      <c r="I970"/>
      <c r="J970"/>
      <c r="K970"/>
    </row>
    <row r="971" spans="3:11" x14ac:dyDescent="0.25">
      <c r="C971"/>
      <c r="D971"/>
      <c r="E971"/>
      <c r="F971" s="77"/>
      <c r="G971" s="77"/>
      <c r="H971"/>
      <c r="I971"/>
      <c r="J971"/>
      <c r="K971"/>
    </row>
    <row r="972" spans="3:11" x14ac:dyDescent="0.25">
      <c r="C972"/>
      <c r="D972"/>
      <c r="E972"/>
      <c r="F972" s="77"/>
      <c r="G972" s="77"/>
      <c r="H972"/>
      <c r="I972"/>
      <c r="J972"/>
      <c r="K972"/>
    </row>
    <row r="973" spans="3:11" x14ac:dyDescent="0.25">
      <c r="C973"/>
      <c r="D973"/>
      <c r="E973"/>
      <c r="F973" s="77"/>
      <c r="G973" s="77"/>
      <c r="H973"/>
      <c r="I973"/>
      <c r="J973"/>
      <c r="K973"/>
    </row>
    <row r="974" spans="3:11" x14ac:dyDescent="0.25">
      <c r="C974"/>
      <c r="D974"/>
      <c r="E974"/>
      <c r="F974" s="77"/>
      <c r="G974" s="77"/>
      <c r="H974"/>
      <c r="I974"/>
      <c r="J974"/>
      <c r="K974"/>
    </row>
    <row r="975" spans="3:11" x14ac:dyDescent="0.25">
      <c r="C975"/>
      <c r="D975"/>
      <c r="E975"/>
      <c r="F975" s="77"/>
      <c r="G975" s="77"/>
      <c r="H975"/>
      <c r="I975"/>
      <c r="J975"/>
      <c r="K975"/>
    </row>
    <row r="976" spans="3:11" x14ac:dyDescent="0.25">
      <c r="C976"/>
      <c r="D976"/>
      <c r="E976"/>
      <c r="F976" s="77"/>
      <c r="G976" s="77"/>
      <c r="H976"/>
      <c r="I976"/>
      <c r="J976"/>
      <c r="K976"/>
    </row>
    <row r="977" spans="3:11" x14ac:dyDescent="0.25">
      <c r="C977"/>
      <c r="D977"/>
      <c r="E977"/>
      <c r="F977" s="77"/>
      <c r="G977" s="77"/>
      <c r="H977"/>
      <c r="I977"/>
      <c r="J977"/>
      <c r="K977"/>
    </row>
    <row r="978" spans="3:11" x14ac:dyDescent="0.25">
      <c r="C978"/>
      <c r="D978"/>
      <c r="E978"/>
      <c r="F978" s="77"/>
      <c r="G978" s="77"/>
      <c r="H978"/>
      <c r="I978"/>
      <c r="J978"/>
      <c r="K978"/>
    </row>
    <row r="979" spans="3:11" x14ac:dyDescent="0.25">
      <c r="C979"/>
      <c r="D979"/>
      <c r="E979"/>
      <c r="F979" s="77"/>
      <c r="G979" s="77"/>
      <c r="H979"/>
      <c r="I979"/>
      <c r="J979"/>
      <c r="K979"/>
    </row>
    <row r="980" spans="3:11" x14ac:dyDescent="0.25">
      <c r="C980"/>
      <c r="D980"/>
      <c r="E980"/>
      <c r="F980" s="77"/>
      <c r="G980" s="77"/>
      <c r="H980"/>
      <c r="I980"/>
      <c r="J980"/>
      <c r="K980"/>
    </row>
    <row r="981" spans="3:11" x14ac:dyDescent="0.25">
      <c r="C981"/>
      <c r="D981"/>
      <c r="E981"/>
      <c r="F981" s="77"/>
      <c r="G981" s="77"/>
      <c r="H981"/>
      <c r="I981"/>
      <c r="J981"/>
      <c r="K981"/>
    </row>
    <row r="982" spans="3:11" x14ac:dyDescent="0.25">
      <c r="C982"/>
      <c r="D982"/>
      <c r="E982"/>
      <c r="F982" s="77"/>
      <c r="G982" s="77"/>
      <c r="H982"/>
      <c r="I982"/>
      <c r="J982"/>
      <c r="K982"/>
    </row>
    <row r="983" spans="3:11" x14ac:dyDescent="0.25">
      <c r="C983"/>
      <c r="D983"/>
      <c r="E983"/>
      <c r="F983" s="77"/>
      <c r="G983" s="77"/>
      <c r="H983"/>
      <c r="I983"/>
      <c r="J983"/>
      <c r="K983"/>
    </row>
    <row r="984" spans="3:11" x14ac:dyDescent="0.25">
      <c r="C984"/>
      <c r="D984"/>
      <c r="E984"/>
      <c r="F984" s="77"/>
      <c r="G984" s="77"/>
      <c r="H984"/>
      <c r="I984"/>
      <c r="J984"/>
      <c r="K984"/>
    </row>
    <row r="985" spans="3:11" x14ac:dyDescent="0.25">
      <c r="C985"/>
      <c r="D985"/>
      <c r="E985"/>
      <c r="F985" s="77"/>
      <c r="G985" s="77"/>
      <c r="H985"/>
      <c r="I985"/>
      <c r="J985"/>
      <c r="K985"/>
    </row>
    <row r="986" spans="3:11" x14ac:dyDescent="0.25">
      <c r="C986"/>
      <c r="D986"/>
      <c r="E986"/>
      <c r="F986" s="77"/>
      <c r="G986" s="77"/>
      <c r="H986"/>
      <c r="I986"/>
      <c r="J986"/>
      <c r="K986"/>
    </row>
    <row r="987" spans="3:11" x14ac:dyDescent="0.25">
      <c r="C987"/>
      <c r="D987"/>
      <c r="E987"/>
      <c r="F987" s="77"/>
      <c r="G987" s="77"/>
      <c r="H987"/>
      <c r="I987"/>
      <c r="J987"/>
      <c r="K987"/>
    </row>
    <row r="988" spans="3:11" x14ac:dyDescent="0.25">
      <c r="C988"/>
      <c r="D988"/>
      <c r="E988"/>
      <c r="F988" s="77"/>
      <c r="G988" s="77"/>
      <c r="H988"/>
      <c r="I988"/>
      <c r="J988"/>
      <c r="K988"/>
    </row>
    <row r="989" spans="3:11" x14ac:dyDescent="0.25">
      <c r="C989"/>
      <c r="D989"/>
      <c r="E989"/>
      <c r="F989" s="77"/>
      <c r="G989" s="77"/>
      <c r="H989"/>
      <c r="I989"/>
      <c r="J989"/>
      <c r="K989"/>
    </row>
    <row r="990" spans="3:11" x14ac:dyDescent="0.25">
      <c r="C990"/>
      <c r="D990"/>
      <c r="E990"/>
      <c r="F990" s="77"/>
      <c r="G990" s="77"/>
      <c r="H990"/>
      <c r="I990"/>
      <c r="J990"/>
      <c r="K990"/>
    </row>
    <row r="991" spans="3:11" x14ac:dyDescent="0.25">
      <c r="C991"/>
      <c r="D991"/>
      <c r="E991"/>
      <c r="F991" s="77"/>
      <c r="G991" s="77"/>
      <c r="H991"/>
      <c r="I991"/>
      <c r="J991"/>
      <c r="K991"/>
    </row>
    <row r="992" spans="3:11" x14ac:dyDescent="0.25">
      <c r="C992"/>
      <c r="D992"/>
      <c r="E992"/>
      <c r="F992" s="77"/>
      <c r="G992" s="77"/>
      <c r="H992"/>
      <c r="I992"/>
      <c r="J992"/>
      <c r="K992"/>
    </row>
    <row r="993" spans="3:11" x14ac:dyDescent="0.25">
      <c r="C993"/>
      <c r="D993"/>
      <c r="E993"/>
      <c r="F993" s="77"/>
      <c r="G993" s="77"/>
      <c r="H993"/>
      <c r="I993"/>
      <c r="J993"/>
      <c r="K993"/>
    </row>
    <row r="994" spans="3:11" x14ac:dyDescent="0.25">
      <c r="C994"/>
      <c r="D994"/>
      <c r="E994"/>
      <c r="F994" s="77"/>
      <c r="G994" s="77"/>
      <c r="H994"/>
      <c r="I994"/>
      <c r="J994"/>
      <c r="K994"/>
    </row>
    <row r="995" spans="3:11" x14ac:dyDescent="0.25">
      <c r="C995"/>
      <c r="D995"/>
      <c r="E995"/>
      <c r="F995" s="77"/>
      <c r="G995" s="77"/>
      <c r="H995"/>
      <c r="I995"/>
      <c r="J995"/>
      <c r="K995"/>
    </row>
    <row r="996" spans="3:11" x14ac:dyDescent="0.25">
      <c r="C996"/>
      <c r="D996"/>
      <c r="E996"/>
      <c r="F996" s="77"/>
      <c r="G996" s="77"/>
      <c r="H996"/>
      <c r="I996"/>
      <c r="J996"/>
      <c r="K996"/>
    </row>
    <row r="997" spans="3:11" x14ac:dyDescent="0.25">
      <c r="C997"/>
      <c r="D997"/>
      <c r="E997"/>
      <c r="F997" s="77"/>
      <c r="G997" s="77"/>
      <c r="H997"/>
      <c r="I997"/>
      <c r="J997"/>
      <c r="K997"/>
    </row>
    <row r="998" spans="3:11" x14ac:dyDescent="0.25">
      <c r="C998"/>
      <c r="D998"/>
      <c r="E998"/>
      <c r="F998" s="77"/>
      <c r="G998" s="77"/>
      <c r="H998"/>
      <c r="I998"/>
      <c r="J998"/>
      <c r="K998"/>
    </row>
    <row r="999" spans="3:11" x14ac:dyDescent="0.25">
      <c r="C999"/>
      <c r="D999"/>
      <c r="E999"/>
      <c r="F999" s="77"/>
      <c r="G999" s="77"/>
      <c r="H999"/>
      <c r="I999"/>
      <c r="J999"/>
      <c r="K999"/>
    </row>
    <row r="1000" spans="3:11" x14ac:dyDescent="0.25">
      <c r="C1000"/>
      <c r="D1000"/>
      <c r="E1000"/>
      <c r="F1000" s="77"/>
      <c r="G1000" s="77"/>
      <c r="H1000"/>
      <c r="I1000"/>
      <c r="J1000"/>
      <c r="K1000"/>
    </row>
    <row r="1001" spans="3:11" x14ac:dyDescent="0.25">
      <c r="C1001"/>
      <c r="D1001"/>
      <c r="E1001"/>
      <c r="F1001" s="77"/>
      <c r="G1001" s="77"/>
      <c r="H1001"/>
      <c r="I1001"/>
      <c r="J1001"/>
      <c r="K1001"/>
    </row>
    <row r="1002" spans="3:11" x14ac:dyDescent="0.25">
      <c r="C1002"/>
      <c r="D1002"/>
      <c r="E1002"/>
      <c r="F1002" s="77"/>
      <c r="G1002" s="77"/>
      <c r="H1002"/>
      <c r="I1002"/>
      <c r="J1002"/>
      <c r="K1002"/>
    </row>
    <row r="1003" spans="3:11" x14ac:dyDescent="0.25">
      <c r="C1003"/>
      <c r="D1003"/>
      <c r="E1003"/>
      <c r="F1003" s="77"/>
      <c r="G1003" s="77"/>
      <c r="H1003"/>
      <c r="I1003"/>
      <c r="J1003"/>
      <c r="K1003"/>
    </row>
    <row r="1004" spans="3:11" x14ac:dyDescent="0.25">
      <c r="C1004"/>
      <c r="D1004"/>
      <c r="E1004"/>
      <c r="F1004" s="77"/>
      <c r="G1004" s="77"/>
      <c r="H1004"/>
      <c r="I1004"/>
      <c r="J1004"/>
      <c r="K1004"/>
    </row>
    <row r="1005" spans="3:11" x14ac:dyDescent="0.25">
      <c r="C1005"/>
      <c r="D1005"/>
      <c r="E1005"/>
      <c r="F1005" s="77"/>
      <c r="G1005" s="77"/>
      <c r="H1005"/>
      <c r="I1005"/>
      <c r="J1005"/>
      <c r="K1005"/>
    </row>
    <row r="1006" spans="3:11" x14ac:dyDescent="0.25">
      <c r="C1006"/>
      <c r="D1006"/>
      <c r="E1006"/>
      <c r="F1006" s="77"/>
      <c r="G1006" s="77"/>
      <c r="H1006"/>
      <c r="I1006"/>
      <c r="J1006"/>
      <c r="K1006"/>
    </row>
    <row r="1007" spans="3:11" x14ac:dyDescent="0.25">
      <c r="C1007"/>
      <c r="D1007"/>
      <c r="E1007"/>
      <c r="F1007" s="77"/>
      <c r="G1007" s="77"/>
      <c r="H1007"/>
      <c r="I1007"/>
      <c r="J1007"/>
      <c r="K1007"/>
    </row>
    <row r="1008" spans="3:11" x14ac:dyDescent="0.25">
      <c r="C1008"/>
      <c r="D1008"/>
      <c r="E1008"/>
      <c r="F1008" s="77"/>
      <c r="G1008" s="77"/>
      <c r="H1008"/>
      <c r="I1008"/>
      <c r="J1008"/>
      <c r="K1008"/>
    </row>
    <row r="1009" spans="3:11" x14ac:dyDescent="0.25">
      <c r="C1009"/>
      <c r="D1009"/>
      <c r="E1009"/>
      <c r="F1009" s="77"/>
      <c r="G1009" s="77"/>
      <c r="H1009"/>
      <c r="I1009"/>
      <c r="J1009"/>
      <c r="K1009"/>
    </row>
    <row r="1010" spans="3:11" x14ac:dyDescent="0.25">
      <c r="C1010"/>
      <c r="D1010"/>
      <c r="E1010"/>
      <c r="F1010" s="77"/>
      <c r="G1010" s="77"/>
      <c r="H1010"/>
      <c r="I1010"/>
      <c r="J1010"/>
      <c r="K1010"/>
    </row>
    <row r="1011" spans="3:11" x14ac:dyDescent="0.25">
      <c r="C1011"/>
      <c r="D1011"/>
      <c r="E1011"/>
      <c r="F1011" s="77"/>
      <c r="G1011" s="77"/>
      <c r="H1011"/>
      <c r="I1011"/>
      <c r="J1011"/>
      <c r="K1011"/>
    </row>
    <row r="1012" spans="3:11" x14ac:dyDescent="0.25">
      <c r="C1012"/>
      <c r="D1012"/>
      <c r="E1012"/>
      <c r="F1012" s="77"/>
      <c r="G1012" s="77"/>
      <c r="H1012"/>
      <c r="I1012"/>
      <c r="J1012"/>
      <c r="K1012"/>
    </row>
    <row r="1013" spans="3:11" x14ac:dyDescent="0.25">
      <c r="C1013"/>
      <c r="D1013"/>
      <c r="E1013"/>
      <c r="F1013" s="77"/>
      <c r="G1013" s="77"/>
      <c r="H1013"/>
      <c r="I1013"/>
      <c r="J1013"/>
      <c r="K1013"/>
    </row>
    <row r="1014" spans="3:11" x14ac:dyDescent="0.25">
      <c r="C1014"/>
      <c r="D1014"/>
      <c r="E1014"/>
      <c r="F1014" s="77"/>
      <c r="G1014" s="77"/>
      <c r="H1014"/>
      <c r="I1014"/>
      <c r="J1014"/>
      <c r="K1014"/>
    </row>
    <row r="1015" spans="3:11" x14ac:dyDescent="0.25">
      <c r="C1015"/>
      <c r="D1015"/>
      <c r="E1015"/>
      <c r="F1015" s="77"/>
      <c r="G1015" s="77"/>
      <c r="H1015"/>
      <c r="I1015"/>
      <c r="J1015"/>
      <c r="K1015"/>
    </row>
    <row r="1016" spans="3:11" x14ac:dyDescent="0.25">
      <c r="C1016"/>
      <c r="D1016"/>
      <c r="E1016"/>
      <c r="F1016" s="77"/>
      <c r="G1016" s="77"/>
      <c r="H1016"/>
      <c r="I1016"/>
      <c r="J1016"/>
      <c r="K1016"/>
    </row>
    <row r="1017" spans="3:11" x14ac:dyDescent="0.25">
      <c r="C1017"/>
      <c r="D1017"/>
      <c r="E1017"/>
      <c r="F1017" s="77"/>
      <c r="G1017" s="77"/>
      <c r="H1017"/>
      <c r="I1017"/>
      <c r="J1017"/>
      <c r="K1017"/>
    </row>
    <row r="1018" spans="3:11" x14ac:dyDescent="0.25">
      <c r="C1018"/>
      <c r="D1018"/>
      <c r="E1018"/>
      <c r="F1018" s="77"/>
      <c r="G1018" s="77"/>
      <c r="H1018"/>
      <c r="I1018"/>
      <c r="J1018"/>
      <c r="K1018"/>
    </row>
    <row r="1019" spans="3:11" x14ac:dyDescent="0.25">
      <c r="C1019"/>
      <c r="D1019"/>
      <c r="E1019"/>
      <c r="F1019" s="77"/>
      <c r="G1019" s="77"/>
      <c r="H1019"/>
      <c r="I1019"/>
      <c r="J1019"/>
      <c r="K1019"/>
    </row>
    <row r="1020" spans="3:11" x14ac:dyDescent="0.25">
      <c r="C1020"/>
      <c r="D1020"/>
      <c r="E1020"/>
      <c r="F1020" s="77"/>
      <c r="G1020" s="77"/>
      <c r="H1020"/>
      <c r="I1020"/>
      <c r="J1020"/>
      <c r="K1020"/>
    </row>
    <row r="1021" spans="3:11" x14ac:dyDescent="0.25">
      <c r="C1021"/>
      <c r="D1021"/>
      <c r="E1021"/>
      <c r="F1021" s="77"/>
      <c r="G1021" s="77"/>
      <c r="H1021"/>
      <c r="I1021"/>
      <c r="J1021"/>
      <c r="K1021"/>
    </row>
    <row r="1022" spans="3:11" x14ac:dyDescent="0.25">
      <c r="C1022"/>
      <c r="D1022"/>
      <c r="E1022"/>
      <c r="F1022" s="77"/>
      <c r="G1022" s="77"/>
      <c r="H1022"/>
      <c r="I1022"/>
      <c r="J1022"/>
      <c r="K1022"/>
    </row>
    <row r="1023" spans="3:11" x14ac:dyDescent="0.25">
      <c r="C1023"/>
      <c r="D1023"/>
      <c r="E1023"/>
      <c r="F1023" s="77"/>
      <c r="G1023" s="77"/>
      <c r="H1023"/>
      <c r="I1023"/>
      <c r="J1023"/>
      <c r="K1023"/>
    </row>
    <row r="1024" spans="3:11" x14ac:dyDescent="0.25">
      <c r="C1024"/>
      <c r="D1024"/>
      <c r="E1024"/>
      <c r="F1024" s="77"/>
      <c r="G1024" s="77"/>
      <c r="H1024"/>
      <c r="I1024"/>
      <c r="J1024"/>
      <c r="K1024"/>
    </row>
    <row r="1025" spans="3:11" x14ac:dyDescent="0.25">
      <c r="C1025"/>
      <c r="D1025"/>
      <c r="E1025"/>
      <c r="F1025" s="77"/>
      <c r="G1025" s="77"/>
      <c r="H1025"/>
      <c r="I1025"/>
      <c r="J1025"/>
      <c r="K1025"/>
    </row>
    <row r="1026" spans="3:11" x14ac:dyDescent="0.25">
      <c r="C1026"/>
      <c r="D1026"/>
      <c r="E1026"/>
      <c r="F1026" s="77"/>
      <c r="G1026" s="77"/>
      <c r="H1026"/>
      <c r="I1026"/>
      <c r="J1026"/>
      <c r="K1026"/>
    </row>
    <row r="1027" spans="3:11" x14ac:dyDescent="0.25">
      <c r="C1027"/>
      <c r="D1027"/>
      <c r="E1027"/>
      <c r="F1027" s="77"/>
      <c r="G1027" s="77"/>
      <c r="H1027"/>
      <c r="I1027"/>
      <c r="J1027"/>
      <c r="K1027"/>
    </row>
    <row r="1028" spans="3:11" x14ac:dyDescent="0.25">
      <c r="C1028"/>
      <c r="D1028"/>
      <c r="E1028"/>
      <c r="F1028" s="77"/>
      <c r="G1028" s="77"/>
      <c r="H1028"/>
      <c r="I1028"/>
      <c r="J1028"/>
      <c r="K1028"/>
    </row>
    <row r="1029" spans="3:11" x14ac:dyDescent="0.25">
      <c r="C1029"/>
      <c r="D1029"/>
      <c r="E1029"/>
      <c r="F1029" s="77"/>
      <c r="G1029" s="77"/>
      <c r="H1029"/>
      <c r="I1029"/>
      <c r="J1029"/>
      <c r="K1029"/>
    </row>
    <row r="1030" spans="3:11" x14ac:dyDescent="0.25">
      <c r="C1030"/>
      <c r="D1030"/>
      <c r="E1030"/>
      <c r="F1030" s="77"/>
      <c r="G1030" s="77"/>
      <c r="H1030"/>
      <c r="I1030"/>
      <c r="J1030"/>
      <c r="K1030"/>
    </row>
    <row r="1031" spans="3:11" x14ac:dyDescent="0.25">
      <c r="C1031"/>
      <c r="D1031"/>
      <c r="E1031"/>
      <c r="F1031" s="77"/>
      <c r="G1031" s="77"/>
      <c r="H1031"/>
      <c r="I1031"/>
      <c r="J1031"/>
      <c r="K1031"/>
    </row>
    <row r="1032" spans="3:11" x14ac:dyDescent="0.25">
      <c r="C1032"/>
      <c r="D1032"/>
      <c r="E1032"/>
      <c r="F1032" s="77"/>
      <c r="G1032" s="77"/>
      <c r="H1032"/>
      <c r="I1032"/>
      <c r="J1032"/>
      <c r="K1032"/>
    </row>
    <row r="1033" spans="3:11" x14ac:dyDescent="0.25">
      <c r="C1033"/>
      <c r="D1033"/>
      <c r="E1033"/>
      <c r="F1033" s="77"/>
      <c r="G1033" s="77"/>
      <c r="H1033"/>
      <c r="I1033"/>
      <c r="J1033"/>
      <c r="K1033"/>
    </row>
    <row r="1034" spans="3:11" x14ac:dyDescent="0.25">
      <c r="C1034"/>
      <c r="D1034"/>
      <c r="E1034"/>
      <c r="F1034" s="77"/>
      <c r="G1034" s="77"/>
      <c r="H1034"/>
      <c r="I1034"/>
      <c r="J1034"/>
      <c r="K1034"/>
    </row>
    <row r="1035" spans="3:11" x14ac:dyDescent="0.25">
      <c r="C1035"/>
      <c r="D1035"/>
      <c r="E1035"/>
      <c r="F1035" s="77"/>
      <c r="G1035" s="77"/>
      <c r="H1035"/>
      <c r="I1035"/>
      <c r="J1035"/>
      <c r="K1035"/>
    </row>
    <row r="1036" spans="3:11" x14ac:dyDescent="0.25">
      <c r="C1036"/>
      <c r="D1036"/>
      <c r="E1036"/>
      <c r="F1036" s="77"/>
      <c r="G1036" s="77"/>
      <c r="H1036"/>
      <c r="I1036"/>
      <c r="J1036"/>
      <c r="K1036"/>
    </row>
    <row r="1037" spans="3:11" x14ac:dyDescent="0.25">
      <c r="C1037"/>
      <c r="D1037"/>
      <c r="E1037"/>
      <c r="F1037" s="77"/>
      <c r="G1037" s="77"/>
      <c r="H1037"/>
      <c r="I1037"/>
      <c r="J1037"/>
      <c r="K1037"/>
    </row>
    <row r="1038" spans="3:11" x14ac:dyDescent="0.25">
      <c r="C1038"/>
      <c r="D1038"/>
      <c r="E1038"/>
      <c r="F1038" s="77"/>
      <c r="G1038" s="77"/>
      <c r="H1038"/>
      <c r="I1038"/>
      <c r="J1038"/>
      <c r="K1038"/>
    </row>
    <row r="1039" spans="3:11" x14ac:dyDescent="0.25">
      <c r="C1039"/>
      <c r="D1039"/>
      <c r="E1039"/>
      <c r="F1039" s="77"/>
      <c r="G1039" s="77"/>
      <c r="H1039"/>
      <c r="I1039"/>
      <c r="J1039"/>
      <c r="K1039"/>
    </row>
    <row r="1040" spans="3:11" x14ac:dyDescent="0.25">
      <c r="C1040"/>
      <c r="D1040"/>
      <c r="E1040"/>
      <c r="F1040" s="77"/>
      <c r="G1040" s="77"/>
      <c r="H1040"/>
      <c r="I1040"/>
      <c r="J1040"/>
      <c r="K1040"/>
    </row>
    <row r="1041" spans="3:11" x14ac:dyDescent="0.25">
      <c r="C1041"/>
      <c r="D1041"/>
      <c r="E1041"/>
      <c r="F1041" s="77"/>
      <c r="G1041" s="77"/>
      <c r="H1041"/>
      <c r="I1041"/>
      <c r="J1041"/>
      <c r="K1041"/>
    </row>
    <row r="1042" spans="3:11" x14ac:dyDescent="0.25">
      <c r="C1042"/>
      <c r="D1042"/>
      <c r="E1042"/>
      <c r="F1042" s="77"/>
      <c r="G1042" s="77"/>
      <c r="H1042"/>
      <c r="I1042"/>
      <c r="J1042"/>
      <c r="K1042"/>
    </row>
    <row r="1043" spans="3:11" x14ac:dyDescent="0.25">
      <c r="C1043"/>
      <c r="D1043"/>
      <c r="E1043"/>
      <c r="F1043" s="77"/>
      <c r="G1043" s="77"/>
      <c r="H1043"/>
      <c r="I1043"/>
      <c r="J1043"/>
      <c r="K1043"/>
    </row>
    <row r="1044" spans="3:11" x14ac:dyDescent="0.25">
      <c r="C1044"/>
      <c r="D1044"/>
      <c r="E1044"/>
      <c r="F1044" s="77"/>
      <c r="G1044" s="77"/>
      <c r="H1044"/>
      <c r="I1044"/>
      <c r="J1044"/>
      <c r="K1044"/>
    </row>
    <row r="1045" spans="3:11" x14ac:dyDescent="0.25">
      <c r="C1045"/>
      <c r="D1045"/>
      <c r="E1045"/>
      <c r="F1045" s="77"/>
      <c r="G1045" s="77"/>
      <c r="H1045"/>
      <c r="I1045"/>
      <c r="J1045"/>
      <c r="K1045"/>
    </row>
    <row r="1046" spans="3:11" x14ac:dyDescent="0.25">
      <c r="C1046"/>
      <c r="D1046"/>
      <c r="E1046"/>
      <c r="F1046" s="77"/>
      <c r="G1046" s="77"/>
      <c r="H1046"/>
      <c r="I1046"/>
      <c r="J1046"/>
      <c r="K1046"/>
    </row>
    <row r="1047" spans="3:11" x14ac:dyDescent="0.25">
      <c r="C1047"/>
      <c r="D1047"/>
      <c r="E1047"/>
      <c r="F1047" s="77"/>
      <c r="G1047" s="77"/>
      <c r="H1047"/>
      <c r="I1047"/>
      <c r="J1047"/>
      <c r="K1047"/>
    </row>
    <row r="1048" spans="3:11" x14ac:dyDescent="0.25">
      <c r="C1048"/>
      <c r="D1048"/>
      <c r="E1048"/>
      <c r="F1048" s="77"/>
      <c r="G1048" s="77"/>
      <c r="H1048"/>
      <c r="I1048"/>
      <c r="J1048"/>
      <c r="K1048"/>
    </row>
    <row r="1049" spans="3:11" x14ac:dyDescent="0.25">
      <c r="C1049"/>
      <c r="D1049"/>
      <c r="E1049"/>
      <c r="F1049" s="77"/>
      <c r="G1049" s="77"/>
      <c r="H1049"/>
      <c r="I1049"/>
      <c r="J1049"/>
      <c r="K1049"/>
    </row>
    <row r="1050" spans="3:11" x14ac:dyDescent="0.25">
      <c r="C1050"/>
      <c r="D1050"/>
      <c r="E1050"/>
      <c r="F1050" s="77"/>
      <c r="G1050" s="77"/>
      <c r="H1050"/>
      <c r="I1050"/>
      <c r="J1050"/>
      <c r="K1050"/>
    </row>
    <row r="1051" spans="3:11" x14ac:dyDescent="0.25">
      <c r="C1051"/>
      <c r="D1051"/>
      <c r="E1051"/>
      <c r="F1051" s="77"/>
      <c r="G1051" s="77"/>
      <c r="H1051"/>
      <c r="I1051"/>
      <c r="J1051"/>
      <c r="K1051"/>
    </row>
    <row r="1052" spans="3:11" x14ac:dyDescent="0.25">
      <c r="C1052"/>
      <c r="D1052"/>
      <c r="E1052"/>
      <c r="F1052" s="77"/>
      <c r="G1052" s="77"/>
      <c r="H1052"/>
      <c r="I1052"/>
      <c r="J1052"/>
      <c r="K1052"/>
    </row>
    <row r="1053" spans="3:11" x14ac:dyDescent="0.25">
      <c r="C1053"/>
      <c r="D1053"/>
      <c r="E1053"/>
      <c r="F1053" s="77"/>
      <c r="G1053" s="77"/>
      <c r="H1053"/>
      <c r="I1053"/>
      <c r="J1053"/>
      <c r="K1053"/>
    </row>
    <row r="1054" spans="3:11" x14ac:dyDescent="0.25">
      <c r="C1054"/>
      <c r="D1054"/>
      <c r="E1054"/>
      <c r="F1054" s="77"/>
      <c r="G1054" s="77"/>
      <c r="H1054"/>
      <c r="I1054"/>
      <c r="J1054"/>
      <c r="K1054"/>
    </row>
    <row r="1055" spans="3:11" x14ac:dyDescent="0.25">
      <c r="C1055"/>
      <c r="D1055"/>
      <c r="E1055"/>
      <c r="F1055" s="77"/>
      <c r="G1055" s="77"/>
      <c r="H1055"/>
      <c r="I1055"/>
      <c r="J1055"/>
      <c r="K1055"/>
    </row>
    <row r="1056" spans="3:11" x14ac:dyDescent="0.25">
      <c r="C1056"/>
      <c r="D1056"/>
      <c r="E1056"/>
      <c r="F1056" s="77"/>
      <c r="G1056" s="77"/>
      <c r="H1056"/>
      <c r="I1056"/>
      <c r="J1056"/>
      <c r="K1056"/>
    </row>
    <row r="1057" spans="3:11" x14ac:dyDescent="0.25">
      <c r="C1057"/>
      <c r="D1057"/>
      <c r="E1057"/>
      <c r="F1057" s="77"/>
      <c r="G1057" s="77"/>
      <c r="H1057"/>
      <c r="I1057"/>
      <c r="J1057"/>
      <c r="K1057"/>
    </row>
    <row r="1058" spans="3:11" x14ac:dyDescent="0.25">
      <c r="C1058"/>
      <c r="D1058"/>
      <c r="E1058"/>
      <c r="F1058" s="77"/>
      <c r="G1058" s="77"/>
      <c r="H1058"/>
      <c r="I1058"/>
      <c r="J1058"/>
      <c r="K1058"/>
    </row>
    <row r="1059" spans="3:11" x14ac:dyDescent="0.25">
      <c r="C1059"/>
      <c r="D1059"/>
      <c r="E1059"/>
      <c r="F1059" s="77"/>
      <c r="G1059" s="77"/>
      <c r="H1059"/>
      <c r="I1059"/>
      <c r="J1059"/>
      <c r="K1059"/>
    </row>
    <row r="1060" spans="3:11" x14ac:dyDescent="0.25">
      <c r="C1060"/>
      <c r="D1060"/>
      <c r="E1060"/>
      <c r="F1060" s="77"/>
      <c r="G1060" s="77"/>
      <c r="H1060"/>
      <c r="I1060"/>
      <c r="J1060"/>
      <c r="K1060"/>
    </row>
    <row r="1061" spans="3:11" x14ac:dyDescent="0.25">
      <c r="C1061"/>
      <c r="D1061"/>
      <c r="E1061"/>
      <c r="F1061" s="77"/>
      <c r="G1061" s="77"/>
      <c r="H1061"/>
      <c r="I1061"/>
      <c r="J1061"/>
      <c r="K1061"/>
    </row>
    <row r="1062" spans="3:11" x14ac:dyDescent="0.25">
      <c r="C1062"/>
      <c r="D1062"/>
      <c r="E1062"/>
      <c r="F1062" s="77"/>
      <c r="G1062" s="77"/>
      <c r="H1062"/>
      <c r="I1062"/>
      <c r="J1062"/>
      <c r="K1062"/>
    </row>
    <row r="1063" spans="3:11" x14ac:dyDescent="0.25">
      <c r="C1063"/>
      <c r="D1063"/>
      <c r="E1063"/>
      <c r="F1063" s="77"/>
      <c r="G1063" s="77"/>
      <c r="H1063"/>
      <c r="I1063"/>
      <c r="J1063"/>
      <c r="K1063"/>
    </row>
    <row r="1064" spans="3:11" x14ac:dyDescent="0.25">
      <c r="C1064"/>
      <c r="D1064"/>
      <c r="E1064"/>
      <c r="F1064" s="77"/>
      <c r="G1064" s="77"/>
      <c r="H1064"/>
      <c r="I1064"/>
      <c r="J1064"/>
      <c r="K1064"/>
    </row>
    <row r="1065" spans="3:11" x14ac:dyDescent="0.25">
      <c r="C1065"/>
      <c r="D1065"/>
      <c r="E1065"/>
      <c r="F1065" s="77"/>
      <c r="G1065" s="77"/>
      <c r="H1065"/>
      <c r="I1065"/>
      <c r="J1065"/>
      <c r="K1065"/>
    </row>
    <row r="1066" spans="3:11" x14ac:dyDescent="0.25">
      <c r="C1066"/>
      <c r="D1066"/>
      <c r="E1066"/>
      <c r="F1066" s="77"/>
      <c r="G1066" s="77"/>
      <c r="H1066"/>
      <c r="I1066"/>
      <c r="J1066"/>
      <c r="K1066"/>
    </row>
    <row r="1067" spans="3:11" x14ac:dyDescent="0.25">
      <c r="C1067"/>
      <c r="D1067"/>
      <c r="E1067"/>
      <c r="F1067" s="77"/>
      <c r="G1067" s="77"/>
      <c r="H1067"/>
      <c r="I1067"/>
      <c r="J1067"/>
      <c r="K1067"/>
    </row>
    <row r="1068" spans="3:11" x14ac:dyDescent="0.25">
      <c r="C1068"/>
      <c r="D1068"/>
      <c r="E1068"/>
      <c r="F1068" s="77"/>
      <c r="G1068" s="77"/>
      <c r="H1068"/>
      <c r="I1068"/>
      <c r="J1068"/>
      <c r="K1068"/>
    </row>
    <row r="1069" spans="3:11" x14ac:dyDescent="0.25">
      <c r="C1069"/>
      <c r="D1069"/>
      <c r="E1069"/>
      <c r="F1069" s="77"/>
      <c r="G1069" s="77"/>
      <c r="H1069"/>
      <c r="I1069"/>
      <c r="J1069"/>
      <c r="K1069"/>
    </row>
    <row r="1070" spans="3:11" x14ac:dyDescent="0.25">
      <c r="C1070"/>
      <c r="D1070"/>
      <c r="E1070"/>
      <c r="F1070" s="77"/>
      <c r="G1070" s="77"/>
      <c r="H1070"/>
      <c r="I1070"/>
      <c r="J1070"/>
      <c r="K1070"/>
    </row>
    <row r="1071" spans="3:11" x14ac:dyDescent="0.25">
      <c r="C1071"/>
      <c r="D1071"/>
      <c r="E1071"/>
      <c r="F1071" s="77"/>
      <c r="G1071" s="77"/>
      <c r="H1071"/>
      <c r="I1071"/>
      <c r="J1071"/>
      <c r="K1071"/>
    </row>
    <row r="1072" spans="3:11" x14ac:dyDescent="0.25">
      <c r="C1072"/>
      <c r="D1072"/>
      <c r="E1072"/>
      <c r="F1072" s="77"/>
      <c r="G1072" s="77"/>
      <c r="H1072"/>
      <c r="I1072"/>
      <c r="J1072"/>
      <c r="K1072"/>
    </row>
    <row r="1073" spans="3:11" x14ac:dyDescent="0.25">
      <c r="C1073"/>
      <c r="D1073"/>
      <c r="E1073"/>
      <c r="F1073" s="77"/>
      <c r="G1073" s="77"/>
      <c r="H1073"/>
      <c r="I1073"/>
      <c r="J1073"/>
      <c r="K1073"/>
    </row>
    <row r="1074" spans="3:11" x14ac:dyDescent="0.25">
      <c r="C1074"/>
      <c r="D1074"/>
      <c r="E1074"/>
      <c r="F1074" s="77"/>
      <c r="G1074" s="77"/>
      <c r="H1074"/>
      <c r="I1074"/>
      <c r="J1074"/>
      <c r="K1074"/>
    </row>
    <row r="1075" spans="3:11" x14ac:dyDescent="0.25">
      <c r="C1075"/>
      <c r="D1075"/>
      <c r="E1075"/>
      <c r="F1075" s="77"/>
      <c r="G1075" s="77"/>
      <c r="H1075"/>
      <c r="I1075"/>
      <c r="J1075"/>
      <c r="K1075"/>
    </row>
    <row r="1076" spans="3:11" x14ac:dyDescent="0.25">
      <c r="C1076"/>
      <c r="D1076"/>
      <c r="E1076"/>
      <c r="F1076" s="77"/>
      <c r="G1076" s="77"/>
      <c r="H1076"/>
      <c r="I1076"/>
      <c r="J1076"/>
      <c r="K1076"/>
    </row>
    <row r="1077" spans="3:11" x14ac:dyDescent="0.25">
      <c r="C1077"/>
      <c r="D1077"/>
      <c r="E1077"/>
      <c r="F1077" s="77"/>
      <c r="G1077" s="77"/>
      <c r="H1077"/>
      <c r="I1077"/>
      <c r="J1077"/>
      <c r="K1077"/>
    </row>
    <row r="1078" spans="3:11" x14ac:dyDescent="0.25">
      <c r="C1078"/>
      <c r="D1078"/>
      <c r="E1078"/>
      <c r="F1078" s="77"/>
      <c r="G1078" s="77"/>
      <c r="H1078"/>
      <c r="I1078"/>
      <c r="J1078"/>
      <c r="K1078"/>
    </row>
    <row r="1079" spans="3:11" x14ac:dyDescent="0.25">
      <c r="C1079"/>
      <c r="D1079"/>
      <c r="E1079"/>
      <c r="F1079" s="77"/>
      <c r="G1079" s="77"/>
      <c r="H1079"/>
      <c r="I1079"/>
      <c r="J1079"/>
      <c r="K1079"/>
    </row>
    <row r="1080" spans="3:11" x14ac:dyDescent="0.25">
      <c r="C1080"/>
      <c r="D1080"/>
      <c r="E1080"/>
      <c r="F1080" s="77"/>
      <c r="G1080" s="77"/>
      <c r="H1080"/>
      <c r="I1080"/>
      <c r="J1080"/>
      <c r="K1080"/>
    </row>
    <row r="1081" spans="3:11" x14ac:dyDescent="0.25">
      <c r="C1081"/>
      <c r="D1081"/>
      <c r="E1081"/>
      <c r="F1081" s="77"/>
      <c r="G1081" s="77"/>
      <c r="H1081"/>
      <c r="I1081"/>
      <c r="J1081"/>
      <c r="K1081"/>
    </row>
    <row r="1082" spans="3:11" x14ac:dyDescent="0.25">
      <c r="C1082"/>
      <c r="D1082"/>
      <c r="E1082"/>
      <c r="F1082" s="77"/>
      <c r="G1082" s="77"/>
      <c r="H1082"/>
      <c r="I1082"/>
      <c r="J1082"/>
      <c r="K1082"/>
    </row>
    <row r="1083" spans="3:11" x14ac:dyDescent="0.25">
      <c r="C1083"/>
      <c r="D1083"/>
      <c r="E1083"/>
      <c r="F1083" s="77"/>
      <c r="G1083" s="77"/>
      <c r="H1083"/>
      <c r="I1083"/>
      <c r="J1083"/>
      <c r="K1083"/>
    </row>
    <row r="1084" spans="3:11" x14ac:dyDescent="0.25">
      <c r="C1084"/>
      <c r="D1084"/>
      <c r="E1084"/>
      <c r="F1084" s="77"/>
      <c r="G1084" s="77"/>
      <c r="H1084"/>
      <c r="I1084"/>
      <c r="J1084"/>
      <c r="K1084"/>
    </row>
    <row r="1085" spans="3:11" x14ac:dyDescent="0.25">
      <c r="C1085"/>
      <c r="D1085"/>
      <c r="E1085"/>
      <c r="F1085" s="77"/>
      <c r="G1085" s="77"/>
      <c r="H1085"/>
      <c r="I1085"/>
      <c r="J1085"/>
      <c r="K1085"/>
    </row>
    <row r="1086" spans="3:11" x14ac:dyDescent="0.25">
      <c r="C1086"/>
      <c r="D1086"/>
      <c r="E1086"/>
      <c r="F1086" s="77"/>
      <c r="G1086" s="77"/>
      <c r="H1086"/>
      <c r="I1086"/>
      <c r="J1086"/>
      <c r="K1086"/>
    </row>
    <row r="1087" spans="3:11" x14ac:dyDescent="0.25">
      <c r="C1087"/>
      <c r="D1087"/>
      <c r="E1087"/>
      <c r="F1087" s="77"/>
      <c r="G1087" s="77"/>
      <c r="H1087"/>
      <c r="I1087"/>
      <c r="J1087"/>
      <c r="K1087"/>
    </row>
    <row r="1088" spans="3:11" x14ac:dyDescent="0.25">
      <c r="C1088"/>
      <c r="D1088"/>
      <c r="E1088"/>
      <c r="F1088" s="77"/>
      <c r="G1088" s="77"/>
      <c r="H1088"/>
      <c r="I1088"/>
      <c r="J1088"/>
      <c r="K1088"/>
    </row>
    <row r="1089" spans="3:11" x14ac:dyDescent="0.25">
      <c r="C1089"/>
      <c r="D1089"/>
      <c r="E1089"/>
      <c r="F1089" s="77"/>
      <c r="G1089" s="77"/>
      <c r="H1089"/>
      <c r="I1089"/>
      <c r="J1089"/>
      <c r="K1089"/>
    </row>
    <row r="1090" spans="3:11" x14ac:dyDescent="0.25">
      <c r="C1090"/>
      <c r="D1090"/>
      <c r="E1090"/>
      <c r="F1090" s="77"/>
      <c r="G1090" s="77"/>
      <c r="H1090"/>
      <c r="I1090"/>
      <c r="J1090"/>
      <c r="K1090"/>
    </row>
    <row r="1091" spans="3:11" x14ac:dyDescent="0.25">
      <c r="C1091"/>
      <c r="D1091"/>
      <c r="E1091"/>
      <c r="F1091" s="77"/>
      <c r="G1091" s="77"/>
      <c r="H1091"/>
      <c r="I1091"/>
      <c r="J1091"/>
      <c r="K1091"/>
    </row>
    <row r="1092" spans="3:11" x14ac:dyDescent="0.25">
      <c r="C1092"/>
      <c r="D1092"/>
      <c r="E1092"/>
      <c r="F1092" s="77"/>
      <c r="G1092" s="77"/>
      <c r="H1092"/>
      <c r="I1092"/>
      <c r="J1092"/>
      <c r="K1092"/>
    </row>
    <row r="1093" spans="3:11" x14ac:dyDescent="0.25">
      <c r="C1093"/>
      <c r="D1093"/>
      <c r="E1093"/>
      <c r="F1093" s="77"/>
      <c r="G1093" s="77"/>
      <c r="H1093"/>
      <c r="I1093"/>
      <c r="J1093"/>
      <c r="K1093"/>
    </row>
    <row r="1094" spans="3:11" x14ac:dyDescent="0.25">
      <c r="C1094"/>
      <c r="D1094"/>
      <c r="E1094"/>
      <c r="F1094" s="77"/>
      <c r="G1094" s="77"/>
      <c r="H1094"/>
      <c r="I1094"/>
      <c r="J1094"/>
      <c r="K1094"/>
    </row>
    <row r="1095" spans="3:11" x14ac:dyDescent="0.25">
      <c r="C1095"/>
      <c r="D1095"/>
      <c r="E1095"/>
      <c r="F1095" s="77"/>
      <c r="G1095" s="77"/>
      <c r="H1095"/>
      <c r="I1095"/>
      <c r="J1095"/>
      <c r="K1095"/>
    </row>
    <row r="1096" spans="3:11" x14ac:dyDescent="0.25">
      <c r="C1096"/>
      <c r="D1096"/>
      <c r="E1096"/>
      <c r="F1096" s="77"/>
      <c r="G1096" s="77"/>
      <c r="H1096"/>
      <c r="I1096"/>
      <c r="J1096"/>
      <c r="K1096"/>
    </row>
    <row r="1097" spans="3:11" x14ac:dyDescent="0.25">
      <c r="C1097"/>
      <c r="D1097"/>
      <c r="E1097"/>
      <c r="F1097" s="77"/>
      <c r="G1097" s="77"/>
      <c r="H1097"/>
      <c r="I1097"/>
      <c r="J1097"/>
      <c r="K1097"/>
    </row>
    <row r="1098" spans="3:11" x14ac:dyDescent="0.25">
      <c r="C1098"/>
      <c r="D1098"/>
      <c r="E1098"/>
      <c r="F1098" s="77"/>
      <c r="G1098" s="77"/>
      <c r="H1098"/>
      <c r="I1098"/>
      <c r="J1098"/>
      <c r="K1098"/>
    </row>
    <row r="1099" spans="3:11" x14ac:dyDescent="0.25">
      <c r="C1099"/>
      <c r="D1099"/>
      <c r="E1099"/>
      <c r="F1099" s="77"/>
      <c r="G1099" s="77"/>
      <c r="H1099"/>
      <c r="I1099"/>
      <c r="J1099"/>
      <c r="K1099"/>
    </row>
    <row r="1100" spans="3:11" x14ac:dyDescent="0.25">
      <c r="C1100"/>
      <c r="D1100"/>
      <c r="E1100"/>
      <c r="F1100" s="77"/>
      <c r="G1100" s="77"/>
      <c r="H1100"/>
      <c r="I1100"/>
      <c r="J1100"/>
      <c r="K1100"/>
    </row>
    <row r="1101" spans="3:11" x14ac:dyDescent="0.25">
      <c r="C1101"/>
      <c r="D1101"/>
      <c r="E1101"/>
      <c r="F1101" s="77"/>
      <c r="G1101" s="77"/>
      <c r="H1101"/>
      <c r="I1101"/>
      <c r="J1101"/>
      <c r="K1101"/>
    </row>
    <row r="1102" spans="3:11" x14ac:dyDescent="0.25">
      <c r="C1102"/>
      <c r="D1102"/>
      <c r="E1102"/>
      <c r="F1102" s="77"/>
      <c r="G1102" s="77"/>
      <c r="H1102"/>
      <c r="I1102"/>
      <c r="J1102"/>
      <c r="K1102"/>
    </row>
    <row r="1103" spans="3:11" x14ac:dyDescent="0.25">
      <c r="C1103"/>
      <c r="D1103"/>
      <c r="E1103"/>
      <c r="F1103" s="77"/>
      <c r="G1103" s="77"/>
      <c r="H1103"/>
      <c r="I1103"/>
      <c r="J1103"/>
      <c r="K1103"/>
    </row>
    <row r="1104" spans="3:11" x14ac:dyDescent="0.25">
      <c r="C1104"/>
      <c r="D1104"/>
      <c r="E1104"/>
      <c r="F1104" s="77"/>
      <c r="G1104" s="77"/>
      <c r="H1104"/>
      <c r="I1104"/>
      <c r="J1104"/>
      <c r="K1104"/>
    </row>
    <row r="1105" spans="3:11" x14ac:dyDescent="0.25">
      <c r="C1105"/>
      <c r="D1105"/>
      <c r="E1105"/>
      <c r="F1105" s="77"/>
      <c r="G1105" s="77"/>
      <c r="H1105"/>
      <c r="I1105"/>
      <c r="J1105"/>
      <c r="K1105"/>
    </row>
    <row r="1106" spans="3:11" x14ac:dyDescent="0.25">
      <c r="C1106"/>
      <c r="D1106"/>
      <c r="E1106"/>
      <c r="F1106" s="77"/>
      <c r="G1106" s="77"/>
      <c r="H1106"/>
      <c r="I1106"/>
      <c r="J1106"/>
      <c r="K1106"/>
    </row>
    <row r="1107" spans="3:11" x14ac:dyDescent="0.25">
      <c r="C1107"/>
      <c r="D1107"/>
      <c r="E1107"/>
      <c r="F1107" s="77"/>
      <c r="G1107" s="77"/>
      <c r="H1107"/>
      <c r="I1107"/>
      <c r="J1107"/>
      <c r="K1107"/>
    </row>
    <row r="1108" spans="3:11" x14ac:dyDescent="0.25">
      <c r="C1108"/>
      <c r="D1108"/>
      <c r="E1108"/>
      <c r="F1108" s="77"/>
      <c r="G1108" s="77"/>
      <c r="H1108"/>
      <c r="I1108"/>
      <c r="J1108"/>
      <c r="K1108"/>
    </row>
    <row r="1109" spans="3:11" x14ac:dyDescent="0.25">
      <c r="C1109"/>
      <c r="D1109"/>
      <c r="E1109"/>
      <c r="F1109" s="77"/>
      <c r="G1109" s="77"/>
      <c r="H1109"/>
      <c r="I1109"/>
      <c r="J1109"/>
      <c r="K1109"/>
    </row>
    <row r="1110" spans="3:11" x14ac:dyDescent="0.25">
      <c r="C1110"/>
      <c r="D1110"/>
      <c r="E1110"/>
      <c r="F1110" s="77"/>
      <c r="G1110" s="77"/>
      <c r="H1110"/>
      <c r="I1110"/>
      <c r="J1110"/>
      <c r="K1110"/>
    </row>
    <row r="1111" spans="3:11" x14ac:dyDescent="0.25">
      <c r="C1111"/>
      <c r="D1111"/>
      <c r="E1111"/>
      <c r="F1111" s="77"/>
      <c r="G1111" s="77"/>
      <c r="H1111"/>
      <c r="I1111"/>
      <c r="J1111"/>
      <c r="K1111"/>
    </row>
    <row r="1112" spans="3:11" x14ac:dyDescent="0.25">
      <c r="C1112"/>
      <c r="D1112"/>
      <c r="E1112"/>
      <c r="F1112" s="77"/>
      <c r="G1112" s="77"/>
      <c r="H1112"/>
      <c r="I1112"/>
      <c r="J1112"/>
      <c r="K1112"/>
    </row>
    <row r="1113" spans="3:11" x14ac:dyDescent="0.25">
      <c r="C1113"/>
      <c r="D1113"/>
      <c r="E1113"/>
      <c r="F1113" s="77"/>
      <c r="G1113" s="77"/>
      <c r="H1113"/>
      <c r="I1113"/>
      <c r="J1113"/>
      <c r="K1113"/>
    </row>
    <row r="1114" spans="3:11" x14ac:dyDescent="0.25">
      <c r="C1114"/>
      <c r="D1114"/>
      <c r="E1114"/>
      <c r="F1114" s="77"/>
      <c r="G1114" s="77"/>
      <c r="H1114"/>
      <c r="I1114"/>
      <c r="J1114"/>
      <c r="K1114"/>
    </row>
    <row r="1115" spans="3:11" x14ac:dyDescent="0.25">
      <c r="C1115"/>
      <c r="D1115"/>
      <c r="E1115"/>
      <c r="F1115" s="77"/>
      <c r="G1115" s="77"/>
      <c r="H1115"/>
      <c r="I1115"/>
      <c r="J1115"/>
      <c r="K1115"/>
    </row>
    <row r="1116" spans="3:11" x14ac:dyDescent="0.25">
      <c r="C1116"/>
      <c r="D1116"/>
      <c r="E1116"/>
      <c r="F1116" s="77"/>
      <c r="G1116" s="77"/>
      <c r="H1116"/>
      <c r="I1116"/>
      <c r="J1116"/>
      <c r="K1116"/>
    </row>
    <row r="1117" spans="3:11" x14ac:dyDescent="0.25">
      <c r="C1117"/>
      <c r="D1117"/>
      <c r="E1117"/>
      <c r="F1117" s="77"/>
      <c r="G1117" s="77"/>
      <c r="H1117"/>
      <c r="I1117"/>
      <c r="J1117"/>
      <c r="K1117"/>
    </row>
    <row r="1118" spans="3:11" x14ac:dyDescent="0.25">
      <c r="C1118"/>
      <c r="D1118"/>
      <c r="E1118"/>
      <c r="F1118" s="77"/>
      <c r="G1118" s="77"/>
      <c r="H1118"/>
      <c r="I1118"/>
      <c r="J1118"/>
      <c r="K1118"/>
    </row>
    <row r="1119" spans="3:11" x14ac:dyDescent="0.25">
      <c r="C1119"/>
      <c r="D1119"/>
      <c r="E1119"/>
      <c r="F1119" s="77"/>
      <c r="G1119" s="77"/>
      <c r="H1119"/>
      <c r="I1119"/>
      <c r="J1119"/>
      <c r="K1119"/>
    </row>
    <row r="1120" spans="3:11" x14ac:dyDescent="0.25">
      <c r="C1120"/>
      <c r="D1120"/>
      <c r="E1120"/>
      <c r="F1120" s="77"/>
      <c r="G1120" s="77"/>
      <c r="H1120"/>
      <c r="I1120"/>
      <c r="J1120"/>
      <c r="K1120"/>
    </row>
    <row r="1121" spans="3:11" x14ac:dyDescent="0.25">
      <c r="C1121"/>
      <c r="D1121"/>
      <c r="E1121"/>
      <c r="F1121" s="77"/>
      <c r="G1121" s="77"/>
      <c r="H1121"/>
      <c r="I1121"/>
      <c r="J1121"/>
      <c r="K1121"/>
    </row>
    <row r="1122" spans="3:11" x14ac:dyDescent="0.25">
      <c r="C1122"/>
      <c r="D1122"/>
      <c r="E1122"/>
      <c r="F1122" s="77"/>
      <c r="G1122" s="77"/>
      <c r="H1122"/>
      <c r="I1122"/>
      <c r="J1122"/>
      <c r="K1122"/>
    </row>
    <row r="1123" spans="3:11" x14ac:dyDescent="0.25">
      <c r="C1123"/>
      <c r="D1123"/>
      <c r="E1123"/>
      <c r="F1123" s="77"/>
      <c r="G1123" s="77"/>
      <c r="H1123"/>
      <c r="I1123"/>
      <c r="J1123"/>
      <c r="K1123"/>
    </row>
    <row r="1124" spans="3:11" x14ac:dyDescent="0.25">
      <c r="C1124"/>
      <c r="D1124"/>
      <c r="E1124"/>
      <c r="F1124" s="77"/>
      <c r="G1124" s="77"/>
      <c r="H1124"/>
      <c r="I1124"/>
      <c r="J1124"/>
      <c r="K1124"/>
    </row>
    <row r="1125" spans="3:11" x14ac:dyDescent="0.25">
      <c r="C1125"/>
      <c r="D1125"/>
      <c r="E1125"/>
      <c r="F1125" s="77"/>
      <c r="G1125" s="77"/>
      <c r="H1125"/>
      <c r="I1125"/>
      <c r="J1125"/>
      <c r="K1125"/>
    </row>
    <row r="1126" spans="3:11" x14ac:dyDescent="0.25">
      <c r="C1126"/>
      <c r="D1126"/>
      <c r="E1126"/>
      <c r="F1126" s="77"/>
      <c r="G1126" s="77"/>
      <c r="H1126"/>
      <c r="I1126"/>
      <c r="J1126"/>
      <c r="K1126"/>
    </row>
    <row r="1127" spans="3:11" x14ac:dyDescent="0.25">
      <c r="C1127"/>
      <c r="D1127"/>
      <c r="E1127"/>
      <c r="F1127" s="77"/>
      <c r="G1127" s="77"/>
      <c r="H1127"/>
      <c r="I1127"/>
      <c r="J1127"/>
      <c r="K1127"/>
    </row>
    <row r="1128" spans="3:11" x14ac:dyDescent="0.25">
      <c r="C1128"/>
      <c r="D1128"/>
      <c r="E1128"/>
      <c r="F1128" s="77"/>
      <c r="G1128" s="77"/>
      <c r="H1128"/>
      <c r="I1128"/>
      <c r="J1128"/>
      <c r="K1128"/>
    </row>
    <row r="1129" spans="3:11" x14ac:dyDescent="0.25">
      <c r="C1129"/>
      <c r="D1129"/>
      <c r="E1129"/>
      <c r="F1129" s="77"/>
      <c r="G1129" s="77"/>
      <c r="H1129"/>
      <c r="I1129"/>
      <c r="J1129"/>
      <c r="K1129"/>
    </row>
    <row r="1130" spans="3:11" x14ac:dyDescent="0.25">
      <c r="C1130"/>
      <c r="D1130"/>
      <c r="E1130"/>
      <c r="F1130" s="77"/>
      <c r="G1130" s="77"/>
      <c r="H1130"/>
      <c r="I1130"/>
      <c r="J1130"/>
      <c r="K1130"/>
    </row>
    <row r="1131" spans="3:11" x14ac:dyDescent="0.25">
      <c r="C1131"/>
      <c r="D1131"/>
      <c r="E1131"/>
      <c r="F1131" s="77"/>
      <c r="G1131" s="77"/>
      <c r="H1131"/>
      <c r="I1131"/>
      <c r="J1131"/>
      <c r="K1131"/>
    </row>
    <row r="1132" spans="3:11" x14ac:dyDescent="0.25">
      <c r="C1132"/>
      <c r="D1132"/>
      <c r="E1132"/>
      <c r="F1132" s="77"/>
      <c r="G1132" s="77"/>
      <c r="H1132"/>
      <c r="I1132"/>
      <c r="J1132"/>
      <c r="K1132"/>
    </row>
    <row r="1133" spans="3:11" x14ac:dyDescent="0.25">
      <c r="C1133"/>
      <c r="D1133"/>
      <c r="E1133"/>
      <c r="F1133" s="77"/>
      <c r="G1133" s="77"/>
      <c r="H1133"/>
      <c r="I1133"/>
      <c r="J1133"/>
      <c r="K1133"/>
    </row>
    <row r="1134" spans="3:11" x14ac:dyDescent="0.25">
      <c r="C1134"/>
      <c r="D1134"/>
      <c r="E1134"/>
      <c r="F1134" s="77"/>
      <c r="G1134" s="77"/>
      <c r="H1134"/>
      <c r="I1134"/>
      <c r="J1134"/>
      <c r="K1134"/>
    </row>
    <row r="1135" spans="3:11" x14ac:dyDescent="0.25">
      <c r="C1135"/>
      <c r="D1135"/>
      <c r="E1135"/>
      <c r="F1135" s="77"/>
      <c r="G1135" s="77"/>
      <c r="H1135"/>
      <c r="I1135"/>
      <c r="J1135"/>
      <c r="K1135"/>
    </row>
    <row r="1136" spans="3:11" x14ac:dyDescent="0.25">
      <c r="C1136"/>
      <c r="D1136"/>
      <c r="E1136"/>
      <c r="F1136" s="77"/>
      <c r="G1136" s="77"/>
      <c r="H1136"/>
      <c r="I1136"/>
      <c r="J1136"/>
      <c r="K1136"/>
    </row>
    <row r="1137" spans="3:11" x14ac:dyDescent="0.25">
      <c r="C1137"/>
      <c r="D1137"/>
      <c r="E1137"/>
      <c r="F1137" s="77"/>
      <c r="G1137" s="77"/>
      <c r="H1137"/>
      <c r="I1137"/>
      <c r="J1137"/>
      <c r="K1137"/>
    </row>
    <row r="1138" spans="3:11" x14ac:dyDescent="0.25">
      <c r="C1138"/>
      <c r="D1138"/>
      <c r="E1138"/>
      <c r="F1138" s="77"/>
      <c r="G1138" s="77"/>
      <c r="H1138"/>
      <c r="I1138"/>
      <c r="J1138"/>
      <c r="K1138"/>
    </row>
    <row r="1139" spans="3:11" x14ac:dyDescent="0.25">
      <c r="C1139"/>
      <c r="D1139"/>
      <c r="E1139"/>
      <c r="F1139" s="77"/>
      <c r="G1139" s="77"/>
      <c r="H1139"/>
      <c r="I1139"/>
      <c r="J1139"/>
      <c r="K1139"/>
    </row>
    <row r="1140" spans="3:11" x14ac:dyDescent="0.25">
      <c r="C1140"/>
      <c r="D1140"/>
      <c r="E1140"/>
      <c r="F1140" s="77"/>
      <c r="G1140" s="77"/>
      <c r="H1140"/>
      <c r="I1140"/>
      <c r="J1140"/>
      <c r="K1140"/>
    </row>
    <row r="1141" spans="3:11" x14ac:dyDescent="0.25">
      <c r="C1141"/>
      <c r="D1141"/>
      <c r="E1141"/>
      <c r="F1141" s="77"/>
      <c r="G1141" s="77"/>
      <c r="H1141"/>
      <c r="I1141"/>
      <c r="J1141"/>
      <c r="K1141"/>
    </row>
    <row r="1142" spans="3:11" x14ac:dyDescent="0.25">
      <c r="C1142"/>
      <c r="D1142"/>
      <c r="E1142"/>
      <c r="F1142" s="77"/>
      <c r="G1142" s="77"/>
      <c r="H1142"/>
      <c r="I1142"/>
      <c r="J1142"/>
      <c r="K1142"/>
    </row>
    <row r="1143" spans="3:11" x14ac:dyDescent="0.25">
      <c r="C1143"/>
      <c r="D1143"/>
      <c r="E1143"/>
      <c r="F1143" s="77"/>
      <c r="G1143" s="77"/>
      <c r="H1143"/>
      <c r="I1143"/>
      <c r="J1143"/>
      <c r="K1143"/>
    </row>
    <row r="1144" spans="3:11" x14ac:dyDescent="0.25">
      <c r="C1144"/>
      <c r="D1144"/>
      <c r="E1144"/>
      <c r="F1144" s="77"/>
      <c r="G1144" s="77"/>
      <c r="H1144"/>
      <c r="I1144"/>
      <c r="J1144"/>
      <c r="K1144"/>
    </row>
    <row r="1145" spans="3:11" x14ac:dyDescent="0.25">
      <c r="C1145"/>
      <c r="D1145"/>
      <c r="E1145"/>
      <c r="F1145" s="77"/>
      <c r="G1145" s="77"/>
      <c r="H1145"/>
      <c r="I1145"/>
      <c r="J1145"/>
      <c r="K1145"/>
    </row>
    <row r="1146" spans="3:11" x14ac:dyDescent="0.25">
      <c r="C1146"/>
      <c r="D1146"/>
      <c r="E1146"/>
      <c r="F1146" s="77"/>
      <c r="G1146" s="77"/>
      <c r="H1146"/>
      <c r="I1146"/>
      <c r="J1146"/>
      <c r="K1146"/>
    </row>
    <row r="1147" spans="3:11" x14ac:dyDescent="0.25">
      <c r="C1147"/>
      <c r="D1147"/>
      <c r="E1147"/>
      <c r="F1147" s="77"/>
      <c r="G1147" s="77"/>
      <c r="H1147"/>
      <c r="I1147"/>
      <c r="J1147"/>
      <c r="K1147"/>
    </row>
    <row r="1148" spans="3:11" x14ac:dyDescent="0.25">
      <c r="C1148"/>
      <c r="D1148"/>
      <c r="E1148"/>
      <c r="F1148" s="77"/>
      <c r="G1148" s="77"/>
      <c r="H1148"/>
      <c r="I1148"/>
      <c r="J1148"/>
      <c r="K1148"/>
    </row>
    <row r="1149" spans="3:11" x14ac:dyDescent="0.25">
      <c r="C1149"/>
      <c r="D1149"/>
      <c r="E1149"/>
      <c r="F1149" s="77"/>
      <c r="G1149" s="77"/>
      <c r="H1149"/>
      <c r="I1149"/>
      <c r="J1149"/>
      <c r="K1149"/>
    </row>
    <row r="1150" spans="3:11" x14ac:dyDescent="0.25">
      <c r="C1150"/>
      <c r="D1150"/>
      <c r="E1150"/>
      <c r="F1150" s="77"/>
      <c r="G1150" s="77"/>
      <c r="H1150"/>
      <c r="I1150"/>
      <c r="J1150"/>
      <c r="K1150"/>
    </row>
    <row r="1151" spans="3:11" x14ac:dyDescent="0.25">
      <c r="C1151"/>
      <c r="D1151"/>
      <c r="E1151"/>
      <c r="F1151" s="77"/>
      <c r="G1151" s="77"/>
      <c r="H1151"/>
      <c r="I1151"/>
      <c r="J1151"/>
      <c r="K1151"/>
    </row>
    <row r="1152" spans="3:11" x14ac:dyDescent="0.25">
      <c r="C1152"/>
      <c r="D1152"/>
      <c r="E1152"/>
      <c r="F1152" s="77"/>
      <c r="G1152" s="77"/>
      <c r="H1152"/>
      <c r="I1152"/>
      <c r="J1152"/>
      <c r="K1152"/>
    </row>
    <row r="1153" spans="3:11" x14ac:dyDescent="0.25">
      <c r="C1153"/>
      <c r="D1153"/>
      <c r="E1153"/>
      <c r="F1153" s="77"/>
      <c r="G1153" s="77"/>
      <c r="H1153"/>
      <c r="I1153"/>
      <c r="J1153"/>
      <c r="K1153"/>
    </row>
    <row r="1154" spans="3:11" x14ac:dyDescent="0.25">
      <c r="C1154"/>
      <c r="D1154"/>
      <c r="E1154"/>
      <c r="F1154" s="77"/>
      <c r="G1154" s="77"/>
      <c r="H1154"/>
      <c r="I1154"/>
      <c r="J1154"/>
      <c r="K1154"/>
    </row>
    <row r="1155" spans="3:11" x14ac:dyDescent="0.25">
      <c r="C1155"/>
      <c r="D1155"/>
      <c r="E1155"/>
      <c r="F1155" s="77"/>
      <c r="G1155" s="77"/>
      <c r="H1155"/>
      <c r="I1155"/>
      <c r="J1155"/>
      <c r="K1155"/>
    </row>
    <row r="1156" spans="3:11" x14ac:dyDescent="0.25">
      <c r="C1156"/>
      <c r="D1156"/>
      <c r="E1156"/>
      <c r="F1156" s="77"/>
      <c r="G1156" s="77"/>
      <c r="H1156"/>
      <c r="I1156"/>
      <c r="J1156"/>
      <c r="K1156"/>
    </row>
    <row r="1157" spans="3:11" x14ac:dyDescent="0.25">
      <c r="C1157"/>
      <c r="D1157"/>
      <c r="E1157"/>
      <c r="F1157" s="77"/>
      <c r="G1157" s="77"/>
      <c r="H1157"/>
      <c r="I1157"/>
      <c r="J1157"/>
      <c r="K1157"/>
    </row>
    <row r="1158" spans="3:11" x14ac:dyDescent="0.25">
      <c r="C1158"/>
      <c r="D1158"/>
      <c r="E1158"/>
      <c r="F1158" s="77"/>
      <c r="G1158" s="77"/>
      <c r="H1158"/>
      <c r="I1158"/>
      <c r="J1158"/>
      <c r="K1158"/>
    </row>
    <row r="1159" spans="3:11" x14ac:dyDescent="0.25">
      <c r="C1159"/>
      <c r="D1159"/>
      <c r="E1159"/>
      <c r="F1159" s="77"/>
      <c r="G1159" s="77"/>
      <c r="H1159"/>
      <c r="I1159"/>
      <c r="J1159"/>
      <c r="K1159"/>
    </row>
    <row r="1160" spans="3:11" x14ac:dyDescent="0.25">
      <c r="C1160"/>
      <c r="D1160"/>
      <c r="E1160"/>
      <c r="F1160" s="77"/>
      <c r="G1160" s="77"/>
      <c r="H1160"/>
      <c r="I1160"/>
      <c r="J1160"/>
      <c r="K1160"/>
    </row>
    <row r="1161" spans="3:11" x14ac:dyDescent="0.25">
      <c r="C1161"/>
      <c r="D1161"/>
      <c r="E1161"/>
      <c r="F1161" s="77"/>
      <c r="G1161" s="77"/>
      <c r="H1161"/>
      <c r="I1161"/>
      <c r="J1161"/>
      <c r="K1161"/>
    </row>
    <row r="1162" spans="3:11" x14ac:dyDescent="0.25">
      <c r="C1162"/>
      <c r="D1162"/>
      <c r="E1162"/>
      <c r="F1162" s="77"/>
      <c r="G1162" s="77"/>
      <c r="H1162"/>
      <c r="I1162"/>
      <c r="J1162"/>
      <c r="K1162"/>
    </row>
    <row r="1163" spans="3:11" x14ac:dyDescent="0.25">
      <c r="C1163"/>
      <c r="D1163"/>
      <c r="E1163"/>
      <c r="F1163" s="77"/>
      <c r="G1163" s="77"/>
      <c r="H1163"/>
      <c r="I1163"/>
      <c r="J1163"/>
      <c r="K1163"/>
    </row>
    <row r="1164" spans="3:11" x14ac:dyDescent="0.25">
      <c r="C1164"/>
      <c r="D1164"/>
      <c r="E1164"/>
      <c r="F1164" s="77"/>
      <c r="G1164" s="77"/>
      <c r="H1164"/>
      <c r="I1164"/>
      <c r="J1164"/>
      <c r="K1164"/>
    </row>
    <row r="1165" spans="3:11" x14ac:dyDescent="0.25">
      <c r="C1165"/>
      <c r="D1165"/>
      <c r="E1165"/>
      <c r="F1165" s="77"/>
      <c r="G1165" s="77"/>
      <c r="H1165"/>
      <c r="I1165"/>
      <c r="J1165"/>
      <c r="K1165"/>
    </row>
    <row r="1166" spans="3:11" x14ac:dyDescent="0.25">
      <c r="C1166"/>
      <c r="D1166"/>
      <c r="E1166"/>
      <c r="F1166" s="77"/>
      <c r="G1166" s="77"/>
      <c r="H1166"/>
      <c r="I1166"/>
      <c r="J1166"/>
      <c r="K1166"/>
    </row>
    <row r="1167" spans="3:11" x14ac:dyDescent="0.25">
      <c r="C1167"/>
      <c r="D1167"/>
      <c r="E1167"/>
      <c r="F1167" s="77"/>
      <c r="G1167" s="77"/>
      <c r="H1167"/>
      <c r="I1167"/>
      <c r="J1167"/>
      <c r="K1167"/>
    </row>
    <row r="1168" spans="3:11" x14ac:dyDescent="0.25">
      <c r="C1168"/>
      <c r="D1168"/>
      <c r="E1168"/>
      <c r="F1168" s="77"/>
      <c r="G1168" s="77"/>
      <c r="H1168"/>
      <c r="I1168"/>
      <c r="J1168"/>
      <c r="K1168"/>
    </row>
    <row r="1169" spans="3:11" x14ac:dyDescent="0.25">
      <c r="C1169"/>
      <c r="D1169"/>
      <c r="E1169"/>
      <c r="F1169" s="77"/>
      <c r="G1169" s="77"/>
      <c r="H1169"/>
      <c r="I1169"/>
      <c r="J1169"/>
      <c r="K1169"/>
    </row>
    <row r="1170" spans="3:11" x14ac:dyDescent="0.25">
      <c r="C1170"/>
      <c r="D1170"/>
      <c r="E1170"/>
      <c r="F1170" s="77"/>
      <c r="G1170" s="77"/>
      <c r="H1170"/>
      <c r="I1170"/>
      <c r="J1170"/>
      <c r="K1170"/>
    </row>
    <row r="1171" spans="3:11" x14ac:dyDescent="0.25">
      <c r="C1171"/>
      <c r="D1171"/>
      <c r="E1171"/>
      <c r="F1171" s="77"/>
      <c r="G1171" s="77"/>
      <c r="H1171"/>
      <c r="I1171"/>
      <c r="J1171"/>
      <c r="K1171"/>
    </row>
    <row r="1172" spans="3:11" x14ac:dyDescent="0.25">
      <c r="C1172"/>
      <c r="D1172"/>
      <c r="E1172"/>
      <c r="F1172" s="77"/>
      <c r="G1172" s="77"/>
      <c r="H1172"/>
      <c r="I1172"/>
      <c r="J1172"/>
      <c r="K1172"/>
    </row>
    <row r="1173" spans="3:11" x14ac:dyDescent="0.25">
      <c r="C1173"/>
      <c r="D1173"/>
      <c r="E1173"/>
      <c r="F1173" s="77"/>
      <c r="G1173" s="77"/>
      <c r="H1173"/>
      <c r="I1173"/>
      <c r="J1173"/>
      <c r="K1173"/>
    </row>
    <row r="1174" spans="3:11" x14ac:dyDescent="0.25">
      <c r="C1174"/>
      <c r="D1174"/>
      <c r="E1174"/>
      <c r="F1174" s="77"/>
      <c r="G1174" s="77"/>
      <c r="H1174"/>
      <c r="I1174"/>
      <c r="J1174"/>
      <c r="K1174"/>
    </row>
    <row r="1175" spans="3:11" x14ac:dyDescent="0.25">
      <c r="C1175"/>
      <c r="D1175"/>
      <c r="E1175"/>
      <c r="F1175" s="77"/>
      <c r="G1175" s="77"/>
      <c r="H1175"/>
      <c r="I1175"/>
      <c r="J1175"/>
      <c r="K1175"/>
    </row>
    <row r="1176" spans="3:11" x14ac:dyDescent="0.25">
      <c r="C1176"/>
      <c r="D1176"/>
      <c r="E1176"/>
      <c r="F1176" s="77"/>
      <c r="G1176" s="77"/>
      <c r="H1176"/>
      <c r="I1176"/>
      <c r="J1176"/>
      <c r="K1176"/>
    </row>
    <row r="1177" spans="3:11" x14ac:dyDescent="0.25">
      <c r="C1177"/>
      <c r="D1177"/>
      <c r="E1177"/>
      <c r="F1177" s="77"/>
      <c r="G1177" s="77"/>
      <c r="H1177"/>
      <c r="I1177"/>
      <c r="J1177"/>
      <c r="K1177"/>
    </row>
    <row r="1178" spans="3:11" x14ac:dyDescent="0.25">
      <c r="C1178"/>
      <c r="D1178"/>
      <c r="E1178"/>
      <c r="F1178" s="77"/>
      <c r="G1178" s="77"/>
      <c r="H1178"/>
      <c r="I1178"/>
      <c r="J1178"/>
      <c r="K1178"/>
    </row>
    <row r="1179" spans="3:11" x14ac:dyDescent="0.25">
      <c r="C1179"/>
      <c r="D1179" s="79"/>
      <c r="E1179"/>
      <c r="F1179" s="77"/>
      <c r="G1179" s="77"/>
      <c r="H1179"/>
      <c r="I1179"/>
      <c r="J1179"/>
      <c r="K1179"/>
    </row>
    <row r="1180" spans="3:11" x14ac:dyDescent="0.25">
      <c r="C1180"/>
      <c r="D1180" s="79"/>
      <c r="E1180"/>
      <c r="F1180" s="77"/>
      <c r="G1180" s="77"/>
      <c r="H1180"/>
      <c r="I1180"/>
      <c r="J1180"/>
      <c r="K1180"/>
    </row>
    <row r="1181" spans="3:11" x14ac:dyDescent="0.25">
      <c r="C1181"/>
      <c r="D1181" s="79"/>
      <c r="E1181"/>
      <c r="F1181" s="77"/>
      <c r="G1181" s="77"/>
      <c r="H1181"/>
      <c r="I1181"/>
      <c r="J1181"/>
      <c r="K1181"/>
    </row>
    <row r="1182" spans="3:11" x14ac:dyDescent="0.25">
      <c r="C1182"/>
      <c r="D1182" s="79"/>
      <c r="E1182"/>
      <c r="F1182" s="77"/>
      <c r="G1182" s="77"/>
      <c r="H1182"/>
      <c r="I1182"/>
      <c r="J1182"/>
      <c r="K1182"/>
    </row>
    <row r="1183" spans="3:11" x14ac:dyDescent="0.25">
      <c r="C1183"/>
      <c r="D1183" s="79"/>
      <c r="E1183"/>
      <c r="F1183" s="77"/>
      <c r="G1183" s="77"/>
      <c r="H1183"/>
      <c r="I1183"/>
      <c r="J1183"/>
      <c r="K1183"/>
    </row>
    <row r="1184" spans="3:11" x14ac:dyDescent="0.25">
      <c r="C1184"/>
      <c r="D1184" s="79"/>
      <c r="E1184"/>
      <c r="F1184" s="77"/>
      <c r="G1184" s="77"/>
      <c r="H1184"/>
      <c r="I1184"/>
      <c r="J1184"/>
      <c r="K1184"/>
    </row>
    <row r="1185" spans="3:11" x14ac:dyDescent="0.25">
      <c r="C1185"/>
      <c r="D1185" s="79"/>
      <c r="E1185"/>
      <c r="F1185" s="77"/>
      <c r="G1185" s="77"/>
      <c r="H1185"/>
      <c r="I1185"/>
      <c r="J1185"/>
      <c r="K1185"/>
    </row>
    <row r="1186" spans="3:11" x14ac:dyDescent="0.25">
      <c r="C1186"/>
      <c r="D1186" s="79"/>
      <c r="E1186"/>
      <c r="F1186" s="77"/>
      <c r="G1186" s="77"/>
      <c r="H1186"/>
      <c r="I1186"/>
      <c r="J1186"/>
      <c r="K1186"/>
    </row>
    <row r="1187" spans="3:11" x14ac:dyDescent="0.25">
      <c r="C1187"/>
      <c r="D1187" s="79"/>
      <c r="E1187"/>
      <c r="F1187" s="77"/>
      <c r="G1187" s="77"/>
      <c r="H1187"/>
      <c r="I1187"/>
      <c r="J1187"/>
      <c r="K1187"/>
    </row>
    <row r="1188" spans="3:11" x14ac:dyDescent="0.25">
      <c r="C1188"/>
      <c r="D1188" s="79"/>
      <c r="E1188"/>
      <c r="F1188" s="77"/>
      <c r="G1188" s="77"/>
      <c r="H1188"/>
      <c r="I1188"/>
      <c r="J1188"/>
      <c r="K1188"/>
    </row>
    <row r="1189" spans="3:11" x14ac:dyDescent="0.25">
      <c r="C1189"/>
      <c r="D1189" s="79"/>
      <c r="E1189"/>
      <c r="F1189" s="77"/>
      <c r="G1189" s="77"/>
      <c r="H1189"/>
      <c r="I1189"/>
      <c r="J1189"/>
      <c r="K1189"/>
    </row>
    <row r="1190" spans="3:11" x14ac:dyDescent="0.25">
      <c r="C1190"/>
      <c r="D1190" s="79"/>
      <c r="E1190"/>
      <c r="F1190" s="77"/>
      <c r="G1190" s="77"/>
      <c r="H1190"/>
      <c r="I1190"/>
      <c r="J1190"/>
      <c r="K1190"/>
    </row>
    <row r="1191" spans="3:11" x14ac:dyDescent="0.25">
      <c r="C1191"/>
      <c r="D1191" s="79"/>
      <c r="E1191"/>
      <c r="F1191" s="77"/>
      <c r="G1191" s="77"/>
      <c r="H1191"/>
      <c r="I1191"/>
      <c r="J1191"/>
      <c r="K1191"/>
    </row>
    <row r="1192" spans="3:11" x14ac:dyDescent="0.25">
      <c r="C1192"/>
      <c r="D1192" s="79"/>
      <c r="E1192"/>
      <c r="F1192" s="77"/>
      <c r="G1192" s="77"/>
      <c r="H1192"/>
      <c r="I1192"/>
      <c r="J1192"/>
      <c r="K1192"/>
    </row>
    <row r="1193" spans="3:11" x14ac:dyDescent="0.25">
      <c r="C1193"/>
      <c r="D1193" s="79"/>
      <c r="E1193"/>
      <c r="F1193" s="77"/>
      <c r="G1193" s="77"/>
      <c r="H1193"/>
      <c r="I1193"/>
      <c r="J1193"/>
      <c r="K1193"/>
    </row>
    <row r="1194" spans="3:11" x14ac:dyDescent="0.25">
      <c r="C1194"/>
      <c r="D1194" s="79"/>
      <c r="E1194"/>
      <c r="F1194" s="77"/>
      <c r="G1194" s="77"/>
      <c r="H1194"/>
      <c r="I1194"/>
      <c r="J1194"/>
      <c r="K1194"/>
    </row>
    <row r="1195" spans="3:11" x14ac:dyDescent="0.25">
      <c r="C1195"/>
      <c r="D1195" s="79"/>
      <c r="E1195"/>
      <c r="F1195" s="77"/>
      <c r="G1195" s="77"/>
      <c r="H1195"/>
      <c r="I1195"/>
      <c r="J1195"/>
      <c r="K1195"/>
    </row>
    <row r="1196" spans="3:11" x14ac:dyDescent="0.25">
      <c r="C1196"/>
      <c r="D1196" s="79"/>
      <c r="E1196"/>
      <c r="F1196" s="77"/>
      <c r="G1196" s="77"/>
      <c r="H1196"/>
      <c r="I1196"/>
      <c r="J1196"/>
      <c r="K1196"/>
    </row>
    <row r="1197" spans="3:11" x14ac:dyDescent="0.25">
      <c r="C1197"/>
      <c r="D1197" s="79"/>
      <c r="E1197"/>
      <c r="F1197" s="77"/>
      <c r="G1197" s="77"/>
      <c r="H1197"/>
      <c r="I1197"/>
      <c r="J1197"/>
      <c r="K1197"/>
    </row>
    <row r="1198" spans="3:11" x14ac:dyDescent="0.25">
      <c r="C1198"/>
      <c r="D1198" s="79"/>
      <c r="E1198"/>
      <c r="F1198" s="77"/>
      <c r="G1198" s="77"/>
      <c r="H1198"/>
      <c r="I1198"/>
      <c r="J1198"/>
      <c r="K1198"/>
    </row>
    <row r="1199" spans="3:11" x14ac:dyDescent="0.25">
      <c r="C1199"/>
      <c r="D1199" s="79"/>
      <c r="E1199"/>
      <c r="F1199" s="77"/>
      <c r="G1199" s="77"/>
      <c r="H1199"/>
      <c r="I1199"/>
      <c r="J1199"/>
      <c r="K1199"/>
    </row>
    <row r="1200" spans="3:11" x14ac:dyDescent="0.25">
      <c r="C1200"/>
      <c r="D1200" s="79"/>
      <c r="E1200"/>
      <c r="F1200" s="77"/>
      <c r="G1200" s="77"/>
      <c r="H1200"/>
      <c r="I1200"/>
      <c r="J1200"/>
      <c r="K1200"/>
    </row>
    <row r="1201" spans="3:11" x14ac:dyDescent="0.25">
      <c r="C1201"/>
      <c r="D1201" s="79"/>
      <c r="E1201"/>
      <c r="F1201" s="77"/>
      <c r="G1201" s="77"/>
      <c r="H1201"/>
      <c r="I1201"/>
      <c r="J1201"/>
      <c r="K1201"/>
    </row>
    <row r="1202" spans="3:11" x14ac:dyDescent="0.25">
      <c r="C1202"/>
      <c r="D1202" s="79"/>
      <c r="E1202"/>
      <c r="F1202" s="77"/>
      <c r="G1202" s="77"/>
      <c r="H1202"/>
      <c r="I1202"/>
      <c r="J1202"/>
      <c r="K1202"/>
    </row>
    <row r="1203" spans="3:11" x14ac:dyDescent="0.25">
      <c r="C1203"/>
      <c r="D1203" s="79"/>
      <c r="E1203"/>
      <c r="F1203" s="77"/>
      <c r="G1203" s="77"/>
      <c r="H1203"/>
      <c r="I1203"/>
      <c r="J1203"/>
      <c r="K1203"/>
    </row>
    <row r="1204" spans="3:11" x14ac:dyDescent="0.25">
      <c r="C1204"/>
      <c r="D1204" s="79"/>
      <c r="E1204"/>
      <c r="F1204" s="77"/>
      <c r="G1204" s="77"/>
      <c r="H1204"/>
      <c r="I1204"/>
      <c r="J1204"/>
      <c r="K1204"/>
    </row>
    <row r="1205" spans="3:11" x14ac:dyDescent="0.25">
      <c r="C1205"/>
      <c r="D1205" s="79"/>
      <c r="E1205"/>
      <c r="F1205" s="77"/>
      <c r="G1205" s="77"/>
      <c r="H1205"/>
      <c r="I1205"/>
      <c r="J1205"/>
      <c r="K1205"/>
    </row>
    <row r="1206" spans="3:11" x14ac:dyDescent="0.25">
      <c r="C1206"/>
      <c r="D1206" s="79"/>
      <c r="E1206"/>
      <c r="F1206" s="77"/>
      <c r="G1206" s="77"/>
      <c r="H1206"/>
      <c r="I1206"/>
      <c r="J1206"/>
      <c r="K1206"/>
    </row>
    <row r="1207" spans="3:11" x14ac:dyDescent="0.25">
      <c r="C1207"/>
      <c r="D1207" s="79"/>
      <c r="E1207"/>
      <c r="F1207" s="77"/>
      <c r="G1207" s="77"/>
      <c r="H1207"/>
      <c r="I1207"/>
      <c r="J1207"/>
      <c r="K1207"/>
    </row>
    <row r="1208" spans="3:11" x14ac:dyDescent="0.25">
      <c r="C1208"/>
      <c r="D1208" s="79"/>
      <c r="E1208"/>
      <c r="F1208" s="77"/>
      <c r="G1208" s="77"/>
      <c r="H1208"/>
      <c r="I1208"/>
      <c r="J1208"/>
      <c r="K1208"/>
    </row>
    <row r="1209" spans="3:11" x14ac:dyDescent="0.25">
      <c r="C1209"/>
      <c r="D1209" s="79"/>
      <c r="E1209"/>
      <c r="F1209" s="77"/>
      <c r="G1209" s="77"/>
      <c r="H1209"/>
      <c r="I1209"/>
      <c r="J1209"/>
      <c r="K1209"/>
    </row>
    <row r="1210" spans="3:11" x14ac:dyDescent="0.25">
      <c r="C1210"/>
      <c r="D1210" s="79"/>
      <c r="E1210"/>
      <c r="F1210" s="77"/>
      <c r="G1210" s="77"/>
      <c r="H1210"/>
      <c r="I1210"/>
      <c r="J1210"/>
      <c r="K1210"/>
    </row>
    <row r="1211" spans="3:11" x14ac:dyDescent="0.25">
      <c r="C1211"/>
      <c r="D1211" s="79"/>
      <c r="E1211"/>
      <c r="F1211" s="77"/>
      <c r="G1211" s="77"/>
      <c r="H1211"/>
      <c r="I1211"/>
      <c r="J1211"/>
      <c r="K1211"/>
    </row>
    <row r="1212" spans="3:11" x14ac:dyDescent="0.25">
      <c r="C1212"/>
      <c r="D1212" s="79"/>
      <c r="E1212"/>
      <c r="F1212" s="77"/>
      <c r="G1212" s="77"/>
      <c r="H1212"/>
      <c r="I1212"/>
      <c r="J1212"/>
      <c r="K1212"/>
    </row>
    <row r="1213" spans="3:11" x14ac:dyDescent="0.25">
      <c r="C1213"/>
      <c r="D1213" s="79"/>
      <c r="E1213"/>
      <c r="F1213" s="77"/>
      <c r="G1213" s="77"/>
      <c r="H1213"/>
      <c r="I1213"/>
      <c r="J1213"/>
      <c r="K1213"/>
    </row>
    <row r="1214" spans="3:11" x14ac:dyDescent="0.25">
      <c r="C1214"/>
      <c r="D1214" s="79"/>
      <c r="E1214"/>
      <c r="F1214" s="77"/>
      <c r="G1214" s="77"/>
      <c r="H1214"/>
      <c r="I1214"/>
      <c r="J1214"/>
      <c r="K1214"/>
    </row>
    <row r="1215" spans="3:11" x14ac:dyDescent="0.25">
      <c r="C1215"/>
      <c r="D1215" s="79"/>
      <c r="E1215"/>
      <c r="F1215" s="77"/>
      <c r="G1215" s="77"/>
      <c r="H1215"/>
      <c r="I1215"/>
      <c r="J1215"/>
      <c r="K1215"/>
    </row>
    <row r="1216" spans="3:11" x14ac:dyDescent="0.25">
      <c r="C1216"/>
      <c r="D1216" s="79"/>
      <c r="E1216"/>
      <c r="F1216" s="77"/>
      <c r="G1216" s="77"/>
      <c r="H1216"/>
      <c r="I1216"/>
      <c r="J1216"/>
      <c r="K1216"/>
    </row>
    <row r="1217" spans="3:11" x14ac:dyDescent="0.25">
      <c r="C1217"/>
      <c r="D1217" s="79"/>
      <c r="E1217"/>
      <c r="F1217" s="77"/>
      <c r="G1217" s="77"/>
      <c r="H1217"/>
      <c r="I1217"/>
      <c r="J1217"/>
      <c r="K1217"/>
    </row>
    <row r="1218" spans="3:11" x14ac:dyDescent="0.25">
      <c r="C1218"/>
      <c r="D1218" s="79"/>
      <c r="E1218"/>
      <c r="F1218" s="77"/>
      <c r="G1218" s="77"/>
      <c r="H1218"/>
      <c r="I1218"/>
      <c r="J1218"/>
      <c r="K1218"/>
    </row>
    <row r="1219" spans="3:11" x14ac:dyDescent="0.25">
      <c r="C1219"/>
      <c r="D1219" s="79"/>
      <c r="E1219"/>
      <c r="F1219" s="77"/>
      <c r="G1219" s="77"/>
      <c r="H1219"/>
      <c r="I1219"/>
      <c r="J1219"/>
      <c r="K1219"/>
    </row>
    <row r="1220" spans="3:11" x14ac:dyDescent="0.25">
      <c r="C1220"/>
      <c r="D1220" s="79"/>
      <c r="E1220"/>
      <c r="F1220" s="77"/>
      <c r="G1220" s="77"/>
      <c r="H1220"/>
      <c r="I1220"/>
      <c r="J1220"/>
      <c r="K1220"/>
    </row>
    <row r="1221" spans="3:11" x14ac:dyDescent="0.25">
      <c r="C1221"/>
      <c r="D1221" s="79"/>
      <c r="E1221"/>
      <c r="F1221" s="77"/>
      <c r="G1221" s="77"/>
      <c r="H1221"/>
      <c r="I1221"/>
      <c r="J1221"/>
      <c r="K1221"/>
    </row>
    <row r="1222" spans="3:11" x14ac:dyDescent="0.25">
      <c r="C1222"/>
      <c r="D1222" s="79"/>
      <c r="E1222"/>
      <c r="F1222" s="77"/>
      <c r="G1222" s="77"/>
      <c r="H1222"/>
      <c r="I1222"/>
      <c r="J1222"/>
      <c r="K1222"/>
    </row>
    <row r="1223" spans="3:11" x14ac:dyDescent="0.25">
      <c r="C1223"/>
      <c r="D1223" s="79"/>
      <c r="E1223"/>
      <c r="F1223" s="77"/>
      <c r="G1223" s="77"/>
      <c r="H1223"/>
      <c r="I1223"/>
      <c r="J1223"/>
      <c r="K1223"/>
    </row>
    <row r="1224" spans="3:11" x14ac:dyDescent="0.25">
      <c r="C1224"/>
      <c r="D1224" s="79"/>
      <c r="E1224"/>
      <c r="F1224" s="77"/>
      <c r="G1224" s="77"/>
      <c r="H1224"/>
      <c r="I1224"/>
      <c r="J1224"/>
      <c r="K1224"/>
    </row>
    <row r="1225" spans="3:11" x14ac:dyDescent="0.25">
      <c r="C1225"/>
      <c r="D1225" s="79"/>
      <c r="E1225"/>
      <c r="F1225" s="77"/>
      <c r="G1225" s="77"/>
      <c r="H1225"/>
      <c r="I1225"/>
      <c r="J1225"/>
      <c r="K1225"/>
    </row>
    <row r="1226" spans="3:11" x14ac:dyDescent="0.25">
      <c r="C1226"/>
      <c r="D1226" s="79"/>
      <c r="E1226"/>
      <c r="F1226" s="77"/>
      <c r="G1226" s="77"/>
      <c r="H1226"/>
      <c r="I1226"/>
      <c r="J1226"/>
      <c r="K1226"/>
    </row>
    <row r="1227" spans="3:11" x14ac:dyDescent="0.25">
      <c r="C1227"/>
      <c r="D1227" s="79"/>
      <c r="E1227"/>
      <c r="F1227" s="77"/>
      <c r="G1227" s="77"/>
      <c r="H1227"/>
      <c r="I1227"/>
      <c r="J1227"/>
      <c r="K1227"/>
    </row>
    <row r="1228" spans="3:11" x14ac:dyDescent="0.25">
      <c r="C1228"/>
      <c r="D1228" s="79"/>
      <c r="E1228"/>
      <c r="F1228" s="77"/>
      <c r="G1228" s="77"/>
      <c r="H1228"/>
      <c r="I1228"/>
      <c r="J1228"/>
      <c r="K1228"/>
    </row>
    <row r="1229" spans="3:11" x14ac:dyDescent="0.25">
      <c r="C1229"/>
      <c r="D1229" s="79"/>
      <c r="E1229"/>
      <c r="F1229" s="77"/>
      <c r="G1229" s="77"/>
      <c r="H1229"/>
      <c r="I1229"/>
      <c r="J1229"/>
      <c r="K1229"/>
    </row>
    <row r="1230" spans="3:11" x14ac:dyDescent="0.25">
      <c r="C1230"/>
      <c r="D1230" s="79"/>
      <c r="E1230"/>
      <c r="F1230" s="77"/>
      <c r="G1230" s="77"/>
      <c r="H1230"/>
      <c r="I1230"/>
      <c r="J1230"/>
      <c r="K1230"/>
    </row>
    <row r="1231" spans="3:11" x14ac:dyDescent="0.25">
      <c r="C1231"/>
      <c r="D1231" s="79"/>
      <c r="E1231"/>
      <c r="F1231" s="77"/>
      <c r="G1231" s="77"/>
      <c r="H1231"/>
      <c r="I1231"/>
      <c r="J1231"/>
      <c r="K1231"/>
    </row>
    <row r="1232" spans="3:11" x14ac:dyDescent="0.25">
      <c r="C1232"/>
      <c r="D1232" s="79"/>
      <c r="E1232"/>
      <c r="F1232" s="77"/>
      <c r="G1232" s="77"/>
      <c r="H1232"/>
      <c r="I1232"/>
      <c r="J1232"/>
      <c r="K1232"/>
    </row>
    <row r="1233" spans="3:11" x14ac:dyDescent="0.25">
      <c r="C1233"/>
      <c r="D1233" s="79"/>
      <c r="E1233"/>
      <c r="F1233" s="77"/>
      <c r="G1233" s="77"/>
      <c r="H1233"/>
      <c r="I1233"/>
      <c r="J1233"/>
      <c r="K1233"/>
    </row>
    <row r="1234" spans="3:11" x14ac:dyDescent="0.25">
      <c r="C1234"/>
      <c r="D1234" s="79"/>
      <c r="E1234"/>
      <c r="F1234" s="77"/>
      <c r="G1234" s="77"/>
      <c r="H1234"/>
      <c r="I1234"/>
      <c r="J1234"/>
      <c r="K1234"/>
    </row>
    <row r="1235" spans="3:11" x14ac:dyDescent="0.25">
      <c r="C1235"/>
      <c r="D1235" s="79"/>
      <c r="E1235"/>
      <c r="F1235" s="77"/>
      <c r="G1235" s="77"/>
      <c r="H1235"/>
      <c r="I1235"/>
      <c r="J1235"/>
      <c r="K1235"/>
    </row>
    <row r="1236" spans="3:11" x14ac:dyDescent="0.25">
      <c r="C1236"/>
      <c r="D1236" s="79"/>
      <c r="E1236"/>
      <c r="F1236" s="77"/>
      <c r="G1236" s="77"/>
      <c r="H1236"/>
      <c r="I1236"/>
      <c r="J1236"/>
      <c r="K1236"/>
    </row>
    <row r="1237" spans="3:11" x14ac:dyDescent="0.25">
      <c r="C1237"/>
      <c r="D1237" s="79"/>
      <c r="E1237"/>
      <c r="F1237" s="77"/>
      <c r="G1237" s="77"/>
      <c r="H1237"/>
      <c r="I1237"/>
      <c r="J1237"/>
      <c r="K1237"/>
    </row>
    <row r="1238" spans="3:11" x14ac:dyDescent="0.25">
      <c r="C1238"/>
      <c r="D1238" s="79"/>
      <c r="E1238"/>
      <c r="F1238" s="77"/>
      <c r="G1238" s="77"/>
      <c r="H1238"/>
      <c r="I1238"/>
      <c r="J1238"/>
      <c r="K1238"/>
    </row>
    <row r="1239" spans="3:11" x14ac:dyDescent="0.25">
      <c r="C1239"/>
      <c r="D1239" s="79"/>
      <c r="E1239"/>
      <c r="F1239" s="77"/>
      <c r="G1239" s="77"/>
      <c r="H1239"/>
      <c r="I1239"/>
      <c r="J1239"/>
      <c r="K1239"/>
    </row>
    <row r="1240" spans="3:11" x14ac:dyDescent="0.25">
      <c r="C1240"/>
      <c r="D1240" s="79"/>
      <c r="E1240"/>
      <c r="F1240" s="77"/>
      <c r="G1240" s="77"/>
      <c r="H1240"/>
      <c r="I1240"/>
      <c r="J1240"/>
      <c r="K1240"/>
    </row>
    <row r="1241" spans="3:11" x14ac:dyDescent="0.25">
      <c r="C1241"/>
      <c r="D1241" s="79"/>
      <c r="E1241"/>
      <c r="F1241" s="77"/>
      <c r="G1241" s="77"/>
      <c r="H1241"/>
      <c r="I1241"/>
      <c r="J1241"/>
      <c r="K1241"/>
    </row>
    <row r="1242" spans="3:11" x14ac:dyDescent="0.25">
      <c r="C1242"/>
      <c r="D1242" s="79"/>
      <c r="E1242"/>
      <c r="F1242" s="77"/>
      <c r="G1242" s="77"/>
      <c r="H1242"/>
      <c r="I1242"/>
      <c r="J1242"/>
      <c r="K1242"/>
    </row>
    <row r="1243" spans="3:11" x14ac:dyDescent="0.25">
      <c r="C1243"/>
      <c r="D1243" s="79"/>
      <c r="E1243"/>
      <c r="F1243" s="77"/>
      <c r="G1243" s="77"/>
      <c r="H1243"/>
      <c r="I1243"/>
      <c r="J1243"/>
      <c r="K1243"/>
    </row>
    <row r="1244" spans="3:11" x14ac:dyDescent="0.25">
      <c r="C1244"/>
      <c r="D1244" s="79"/>
      <c r="E1244"/>
      <c r="F1244" s="77"/>
      <c r="G1244" s="77"/>
      <c r="H1244"/>
      <c r="I1244"/>
      <c r="J1244"/>
      <c r="K1244"/>
    </row>
    <row r="1245" spans="3:11" x14ac:dyDescent="0.25">
      <c r="C1245"/>
      <c r="D1245" s="79"/>
      <c r="E1245"/>
      <c r="F1245" s="77"/>
      <c r="G1245" s="77"/>
      <c r="H1245"/>
      <c r="I1245"/>
      <c r="J1245"/>
      <c r="K1245"/>
    </row>
    <row r="1246" spans="3:11" x14ac:dyDescent="0.25">
      <c r="C1246"/>
      <c r="D1246" s="79"/>
      <c r="E1246"/>
      <c r="F1246" s="77"/>
      <c r="G1246" s="77"/>
      <c r="H1246"/>
      <c r="I1246"/>
      <c r="J1246"/>
      <c r="K1246"/>
    </row>
    <row r="1247" spans="3:11" x14ac:dyDescent="0.25">
      <c r="C1247"/>
      <c r="D1247" s="79"/>
      <c r="E1247"/>
      <c r="F1247" s="77"/>
      <c r="G1247" s="77"/>
      <c r="H1247"/>
      <c r="I1247"/>
      <c r="J1247"/>
      <c r="K1247"/>
    </row>
    <row r="1248" spans="3:11" x14ac:dyDescent="0.25">
      <c r="C1248"/>
      <c r="D1248" s="79"/>
      <c r="E1248"/>
      <c r="F1248" s="77"/>
      <c r="G1248" s="77"/>
      <c r="H1248"/>
      <c r="I1248"/>
      <c r="J1248"/>
      <c r="K1248"/>
    </row>
    <row r="1249" spans="3:11" x14ac:dyDescent="0.25">
      <c r="C1249"/>
      <c r="D1249" s="79"/>
      <c r="E1249"/>
      <c r="F1249" s="77"/>
      <c r="G1249" s="77"/>
      <c r="H1249"/>
      <c r="I1249"/>
      <c r="J1249"/>
      <c r="K1249"/>
    </row>
    <row r="1250" spans="3:11" x14ac:dyDescent="0.25">
      <c r="C1250"/>
      <c r="D1250" s="79"/>
      <c r="E1250"/>
      <c r="F1250" s="77"/>
      <c r="G1250" s="77"/>
      <c r="H1250"/>
      <c r="I1250"/>
      <c r="J1250"/>
      <c r="K1250"/>
    </row>
    <row r="1251" spans="3:11" x14ac:dyDescent="0.25">
      <c r="C1251"/>
      <c r="D1251" s="79"/>
      <c r="E1251"/>
      <c r="F1251" s="77"/>
      <c r="G1251" s="77"/>
      <c r="H1251"/>
      <c r="I1251"/>
      <c r="J1251"/>
      <c r="K1251"/>
    </row>
    <row r="1252" spans="3:11" x14ac:dyDescent="0.25">
      <c r="C1252"/>
      <c r="D1252" s="79"/>
      <c r="E1252"/>
      <c r="F1252" s="77"/>
      <c r="G1252" s="77"/>
      <c r="H1252"/>
      <c r="I1252"/>
      <c r="J1252"/>
      <c r="K1252"/>
    </row>
    <row r="1253" spans="3:11" x14ac:dyDescent="0.25">
      <c r="C1253"/>
      <c r="D1253" s="79"/>
      <c r="E1253"/>
      <c r="F1253" s="77"/>
      <c r="G1253" s="77"/>
      <c r="H1253"/>
      <c r="I1253"/>
      <c r="J1253"/>
      <c r="K1253"/>
    </row>
    <row r="1254" spans="3:11" x14ac:dyDescent="0.25">
      <c r="C1254"/>
      <c r="D1254" s="79"/>
      <c r="E1254"/>
      <c r="F1254" s="77"/>
      <c r="G1254" s="77"/>
      <c r="H1254"/>
      <c r="I1254"/>
      <c r="J1254"/>
      <c r="K1254"/>
    </row>
    <row r="1255" spans="3:11" x14ac:dyDescent="0.25">
      <c r="C1255"/>
      <c r="D1255" s="79"/>
      <c r="E1255"/>
      <c r="F1255" s="77"/>
      <c r="G1255" s="77"/>
      <c r="H1255"/>
      <c r="I1255"/>
      <c r="J1255"/>
      <c r="K1255"/>
    </row>
    <row r="1256" spans="3:11" x14ac:dyDescent="0.25">
      <c r="C1256"/>
      <c r="D1256" s="79"/>
      <c r="E1256"/>
      <c r="F1256" s="77"/>
      <c r="G1256" s="77"/>
      <c r="H1256"/>
      <c r="I1256"/>
      <c r="J1256"/>
      <c r="K1256"/>
    </row>
    <row r="1257" spans="3:11" x14ac:dyDescent="0.25">
      <c r="C1257"/>
      <c r="D1257" s="79"/>
      <c r="E1257"/>
      <c r="F1257" s="77"/>
      <c r="G1257" s="77"/>
      <c r="H1257"/>
      <c r="I1257"/>
      <c r="J1257"/>
      <c r="K1257"/>
    </row>
    <row r="1258" spans="3:11" x14ac:dyDescent="0.25">
      <c r="C1258"/>
      <c r="D1258" s="79"/>
      <c r="E1258"/>
      <c r="F1258" s="77"/>
      <c r="G1258" s="77"/>
      <c r="H1258"/>
      <c r="I1258"/>
      <c r="J1258"/>
      <c r="K1258"/>
    </row>
    <row r="1259" spans="3:11" x14ac:dyDescent="0.25">
      <c r="C1259"/>
      <c r="D1259" s="79"/>
      <c r="E1259"/>
      <c r="F1259" s="77"/>
      <c r="G1259" s="77"/>
      <c r="H1259"/>
      <c r="I1259"/>
      <c r="J1259"/>
      <c r="K1259"/>
    </row>
    <row r="1260" spans="3:11" x14ac:dyDescent="0.25">
      <c r="C1260"/>
      <c r="D1260" s="79"/>
      <c r="E1260"/>
      <c r="F1260" s="77"/>
      <c r="G1260" s="77"/>
      <c r="H1260"/>
      <c r="I1260"/>
      <c r="J1260"/>
      <c r="K1260"/>
    </row>
    <row r="1261" spans="3:11" x14ac:dyDescent="0.25">
      <c r="C1261"/>
      <c r="D1261" s="79"/>
      <c r="E1261"/>
      <c r="F1261" s="77"/>
      <c r="G1261" s="77"/>
      <c r="H1261"/>
      <c r="I1261"/>
      <c r="J1261"/>
      <c r="K1261"/>
    </row>
    <row r="1262" spans="3:11" x14ac:dyDescent="0.25">
      <c r="C1262"/>
      <c r="D1262" s="79"/>
      <c r="E1262"/>
      <c r="F1262" s="77"/>
      <c r="G1262" s="77"/>
      <c r="H1262"/>
      <c r="I1262"/>
      <c r="J1262"/>
      <c r="K1262"/>
    </row>
    <row r="1263" spans="3:11" x14ac:dyDescent="0.25">
      <c r="C1263"/>
      <c r="D1263" s="79"/>
      <c r="E1263"/>
      <c r="F1263" s="77"/>
      <c r="G1263" s="77"/>
      <c r="H1263"/>
      <c r="I1263"/>
      <c r="J1263"/>
      <c r="K1263"/>
    </row>
    <row r="1264" spans="3:11" x14ac:dyDescent="0.25">
      <c r="C1264"/>
      <c r="D1264" s="79"/>
      <c r="E1264"/>
      <c r="F1264" s="77"/>
      <c r="G1264" s="77"/>
      <c r="H1264"/>
      <c r="I1264"/>
      <c r="J1264"/>
      <c r="K1264"/>
    </row>
    <row r="1265" spans="3:11" x14ac:dyDescent="0.25">
      <c r="C1265"/>
      <c r="D1265" s="79"/>
      <c r="E1265"/>
      <c r="F1265" s="77"/>
      <c r="G1265" s="77"/>
      <c r="H1265"/>
      <c r="I1265"/>
      <c r="J1265"/>
      <c r="K1265"/>
    </row>
    <row r="1266" spans="3:11" x14ac:dyDescent="0.25">
      <c r="C1266"/>
      <c r="D1266" s="79"/>
      <c r="E1266"/>
      <c r="F1266" s="77"/>
      <c r="G1266" s="77"/>
      <c r="H1266"/>
      <c r="I1266"/>
      <c r="J1266"/>
      <c r="K1266"/>
    </row>
    <row r="1267" spans="3:11" x14ac:dyDescent="0.25">
      <c r="C1267"/>
      <c r="D1267" s="79"/>
      <c r="E1267"/>
      <c r="F1267" s="77"/>
      <c r="G1267" s="77"/>
      <c r="H1267"/>
      <c r="I1267"/>
      <c r="J1267"/>
      <c r="K1267"/>
    </row>
    <row r="1268" spans="3:11" x14ac:dyDescent="0.25">
      <c r="C1268"/>
      <c r="D1268" s="79"/>
      <c r="E1268"/>
      <c r="F1268" s="77"/>
      <c r="G1268" s="77"/>
      <c r="H1268"/>
      <c r="I1268"/>
      <c r="J1268"/>
      <c r="K1268"/>
    </row>
    <row r="1269" spans="3:11" x14ac:dyDescent="0.25">
      <c r="C1269"/>
      <c r="D1269" s="79"/>
      <c r="E1269"/>
      <c r="F1269" s="77"/>
      <c r="G1269" s="77"/>
      <c r="H1269"/>
      <c r="I1269"/>
      <c r="J1269"/>
      <c r="K1269"/>
    </row>
    <row r="1270" spans="3:11" x14ac:dyDescent="0.25">
      <c r="C1270"/>
      <c r="D1270" s="79"/>
      <c r="E1270"/>
      <c r="F1270" s="77"/>
      <c r="G1270" s="77"/>
      <c r="H1270"/>
      <c r="I1270"/>
      <c r="J1270"/>
      <c r="K1270"/>
    </row>
    <row r="1271" spans="3:11" x14ac:dyDescent="0.25">
      <c r="C1271"/>
      <c r="D1271" s="79"/>
      <c r="E1271"/>
      <c r="F1271" s="77"/>
      <c r="G1271" s="77"/>
      <c r="H1271"/>
      <c r="I1271"/>
      <c r="J1271"/>
      <c r="K1271"/>
    </row>
    <row r="1272" spans="3:11" x14ac:dyDescent="0.25">
      <c r="C1272"/>
      <c r="D1272" s="79"/>
      <c r="E1272"/>
      <c r="F1272" s="77"/>
      <c r="G1272" s="77"/>
      <c r="H1272"/>
      <c r="I1272"/>
      <c r="J1272"/>
      <c r="K1272"/>
    </row>
    <row r="1273" spans="3:11" x14ac:dyDescent="0.25">
      <c r="C1273"/>
      <c r="D1273" s="79"/>
      <c r="E1273"/>
      <c r="F1273" s="77"/>
      <c r="G1273" s="77"/>
      <c r="H1273"/>
      <c r="I1273"/>
      <c r="J1273"/>
      <c r="K1273"/>
    </row>
    <row r="1274" spans="3:11" x14ac:dyDescent="0.25">
      <c r="C1274"/>
      <c r="D1274" s="79"/>
      <c r="E1274"/>
      <c r="F1274" s="77"/>
      <c r="G1274" s="77"/>
      <c r="H1274"/>
      <c r="I1274"/>
      <c r="J1274"/>
      <c r="K1274"/>
    </row>
    <row r="1275" spans="3:11" x14ac:dyDescent="0.25">
      <c r="C1275"/>
      <c r="D1275" s="79"/>
      <c r="E1275"/>
      <c r="F1275" s="77"/>
      <c r="G1275" s="77"/>
      <c r="H1275"/>
      <c r="I1275"/>
      <c r="J1275"/>
      <c r="K1275"/>
    </row>
    <row r="1276" spans="3:11" x14ac:dyDescent="0.25">
      <c r="C1276"/>
      <c r="D1276" s="79"/>
      <c r="E1276"/>
      <c r="F1276" s="77"/>
      <c r="G1276" s="77"/>
      <c r="H1276"/>
      <c r="I1276"/>
      <c r="J1276"/>
      <c r="K1276"/>
    </row>
    <row r="1277" spans="3:11" x14ac:dyDescent="0.25">
      <c r="C1277"/>
      <c r="D1277" s="79"/>
      <c r="E1277"/>
      <c r="F1277" s="77"/>
      <c r="G1277" s="77"/>
      <c r="H1277"/>
      <c r="I1277"/>
      <c r="J1277"/>
      <c r="K1277"/>
    </row>
    <row r="1278" spans="3:11" x14ac:dyDescent="0.25">
      <c r="C1278"/>
      <c r="D1278" s="79"/>
      <c r="E1278"/>
      <c r="F1278" s="77"/>
      <c r="G1278" s="77"/>
      <c r="H1278"/>
      <c r="I1278"/>
      <c r="J1278"/>
      <c r="K1278"/>
    </row>
    <row r="1279" spans="3:11" x14ac:dyDescent="0.25">
      <c r="C1279"/>
      <c r="D1279" s="79"/>
      <c r="E1279"/>
      <c r="F1279" s="77"/>
      <c r="G1279" s="77"/>
      <c r="H1279"/>
      <c r="I1279"/>
      <c r="J1279"/>
      <c r="K1279"/>
    </row>
    <row r="1280" spans="3:11" x14ac:dyDescent="0.25">
      <c r="C1280"/>
      <c r="D1280" s="79"/>
      <c r="E1280"/>
      <c r="F1280" s="77"/>
      <c r="G1280" s="77"/>
      <c r="H1280"/>
      <c r="I1280"/>
      <c r="J1280"/>
      <c r="K1280"/>
    </row>
    <row r="1281" spans="3:11" x14ac:dyDescent="0.25">
      <c r="C1281"/>
      <c r="D1281" s="79"/>
      <c r="E1281"/>
      <c r="F1281" s="77"/>
      <c r="G1281" s="77"/>
      <c r="H1281"/>
      <c r="I1281"/>
      <c r="J1281"/>
      <c r="K1281"/>
    </row>
    <row r="1282" spans="3:11" x14ac:dyDescent="0.25">
      <c r="C1282"/>
      <c r="D1282" s="79"/>
      <c r="E1282"/>
      <c r="F1282" s="77"/>
      <c r="G1282" s="77"/>
      <c r="H1282"/>
      <c r="I1282"/>
      <c r="J1282"/>
      <c r="K1282"/>
    </row>
    <row r="1283" spans="3:11" x14ac:dyDescent="0.25">
      <c r="C1283"/>
      <c r="D1283" s="79"/>
      <c r="E1283"/>
      <c r="F1283" s="77"/>
      <c r="G1283" s="77"/>
      <c r="H1283"/>
      <c r="I1283"/>
      <c r="J1283"/>
      <c r="K1283"/>
    </row>
    <row r="1284" spans="3:11" x14ac:dyDescent="0.25">
      <c r="C1284"/>
      <c r="D1284" s="79"/>
      <c r="E1284"/>
      <c r="F1284" s="77"/>
      <c r="G1284" s="77"/>
      <c r="H1284"/>
      <c r="I1284"/>
      <c r="J1284"/>
      <c r="K1284"/>
    </row>
    <row r="1285" spans="3:11" x14ac:dyDescent="0.25">
      <c r="C1285"/>
      <c r="D1285" s="79"/>
      <c r="E1285"/>
      <c r="F1285" s="77"/>
      <c r="G1285" s="77"/>
      <c r="H1285"/>
      <c r="I1285"/>
      <c r="J1285"/>
      <c r="K1285"/>
    </row>
    <row r="1286" spans="3:11" x14ac:dyDescent="0.25">
      <c r="C1286"/>
      <c r="D1286" s="79"/>
      <c r="E1286"/>
      <c r="F1286" s="77"/>
      <c r="G1286" s="77"/>
      <c r="H1286"/>
      <c r="I1286"/>
      <c r="J1286"/>
      <c r="K1286"/>
    </row>
    <row r="1287" spans="3:11" x14ac:dyDescent="0.25">
      <c r="C1287"/>
      <c r="D1287" s="79"/>
      <c r="E1287"/>
      <c r="F1287" s="77"/>
      <c r="G1287" s="77"/>
      <c r="H1287"/>
      <c r="I1287"/>
      <c r="J1287"/>
      <c r="K1287"/>
    </row>
    <row r="1288" spans="3:11" x14ac:dyDescent="0.25">
      <c r="C1288"/>
      <c r="D1288" s="79"/>
      <c r="E1288"/>
      <c r="F1288" s="77"/>
      <c r="G1288" s="77"/>
      <c r="H1288"/>
      <c r="I1288"/>
      <c r="J1288"/>
      <c r="K1288"/>
    </row>
    <row r="1289" spans="3:11" x14ac:dyDescent="0.25">
      <c r="C1289"/>
      <c r="D1289" s="79"/>
      <c r="E1289"/>
      <c r="F1289" s="77"/>
      <c r="G1289" s="77"/>
      <c r="H1289"/>
      <c r="I1289"/>
      <c r="J1289"/>
      <c r="K1289"/>
    </row>
    <row r="1290" spans="3:11" x14ac:dyDescent="0.25">
      <c r="C1290"/>
      <c r="D1290" s="79"/>
      <c r="E1290"/>
      <c r="F1290" s="77"/>
      <c r="G1290" s="77"/>
      <c r="H1290"/>
      <c r="I1290"/>
      <c r="J1290"/>
      <c r="K1290"/>
    </row>
    <row r="1291" spans="3:11" x14ac:dyDescent="0.25">
      <c r="C1291"/>
      <c r="D1291" s="79"/>
      <c r="E1291"/>
      <c r="F1291" s="77"/>
      <c r="G1291" s="77"/>
      <c r="H1291"/>
      <c r="I1291"/>
      <c r="J1291"/>
      <c r="K1291"/>
    </row>
    <row r="1292" spans="3:11" x14ac:dyDescent="0.25">
      <c r="C1292"/>
      <c r="D1292" s="79"/>
      <c r="E1292"/>
      <c r="F1292" s="77"/>
      <c r="G1292" s="77"/>
      <c r="H1292"/>
      <c r="I1292"/>
      <c r="J1292"/>
      <c r="K1292"/>
    </row>
    <row r="1293" spans="3:11" x14ac:dyDescent="0.25">
      <c r="C1293"/>
      <c r="D1293" s="79"/>
      <c r="E1293"/>
      <c r="F1293" s="77"/>
      <c r="G1293" s="77"/>
      <c r="H1293"/>
      <c r="I1293"/>
      <c r="J1293"/>
      <c r="K1293"/>
    </row>
    <row r="1294" spans="3:11" x14ac:dyDescent="0.25">
      <c r="C1294"/>
      <c r="D1294" s="79"/>
      <c r="E1294"/>
      <c r="F1294" s="77"/>
      <c r="G1294" s="77"/>
      <c r="H1294"/>
      <c r="I1294"/>
      <c r="J1294"/>
      <c r="K1294"/>
    </row>
    <row r="1295" spans="3:11" x14ac:dyDescent="0.25">
      <c r="C1295"/>
      <c r="D1295" s="79"/>
      <c r="E1295"/>
      <c r="F1295" s="77"/>
      <c r="G1295" s="77"/>
      <c r="H1295"/>
      <c r="I1295"/>
      <c r="J1295"/>
      <c r="K1295"/>
    </row>
    <row r="1296" spans="3:11" x14ac:dyDescent="0.25">
      <c r="C1296"/>
      <c r="D1296" s="79"/>
      <c r="E1296"/>
      <c r="F1296" s="77"/>
      <c r="G1296" s="77"/>
      <c r="H1296"/>
      <c r="I1296"/>
      <c r="J1296"/>
      <c r="K1296"/>
    </row>
    <row r="1297" spans="3:11" x14ac:dyDescent="0.25">
      <c r="C1297"/>
      <c r="D1297" s="79"/>
      <c r="E1297"/>
      <c r="F1297" s="77"/>
      <c r="G1297" s="77"/>
      <c r="H1297"/>
      <c r="I1297"/>
      <c r="J1297"/>
      <c r="K1297"/>
    </row>
    <row r="1298" spans="3:11" x14ac:dyDescent="0.25">
      <c r="C1298"/>
      <c r="D1298" s="79"/>
      <c r="E1298"/>
      <c r="F1298" s="77"/>
      <c r="G1298" s="77"/>
      <c r="H1298"/>
      <c r="I1298"/>
      <c r="J1298"/>
      <c r="K1298"/>
    </row>
    <row r="1299" spans="3:11" x14ac:dyDescent="0.25">
      <c r="C1299"/>
      <c r="D1299" s="79"/>
      <c r="E1299"/>
      <c r="F1299" s="77"/>
      <c r="G1299" s="77"/>
      <c r="H1299"/>
      <c r="I1299"/>
      <c r="J1299"/>
      <c r="K1299"/>
    </row>
    <row r="1300" spans="3:11" x14ac:dyDescent="0.25">
      <c r="C1300"/>
      <c r="D1300" s="79"/>
      <c r="E1300"/>
      <c r="F1300" s="77"/>
      <c r="G1300" s="77"/>
      <c r="H1300"/>
      <c r="I1300"/>
      <c r="J1300"/>
      <c r="K1300"/>
    </row>
    <row r="1301" spans="3:11" x14ac:dyDescent="0.25">
      <c r="C1301"/>
      <c r="D1301" s="79"/>
      <c r="E1301"/>
      <c r="F1301" s="77"/>
      <c r="G1301" s="77"/>
      <c r="H1301"/>
      <c r="I1301"/>
      <c r="J1301"/>
      <c r="K1301"/>
    </row>
    <row r="1302" spans="3:11" x14ac:dyDescent="0.25">
      <c r="C1302"/>
      <c r="D1302" s="79"/>
      <c r="E1302"/>
      <c r="F1302" s="77"/>
      <c r="G1302" s="77"/>
      <c r="H1302"/>
      <c r="I1302"/>
      <c r="J1302"/>
      <c r="K1302"/>
    </row>
    <row r="1303" spans="3:11" x14ac:dyDescent="0.25">
      <c r="C1303"/>
      <c r="D1303" s="79"/>
      <c r="E1303"/>
      <c r="F1303" s="77"/>
      <c r="G1303" s="77"/>
      <c r="H1303"/>
      <c r="I1303"/>
      <c r="J1303"/>
      <c r="K1303"/>
    </row>
    <row r="1304" spans="3:11" x14ac:dyDescent="0.25">
      <c r="C1304"/>
      <c r="D1304" s="79"/>
      <c r="E1304"/>
      <c r="F1304" s="77"/>
      <c r="G1304" s="77"/>
      <c r="H1304"/>
      <c r="I1304"/>
      <c r="J1304"/>
      <c r="K1304"/>
    </row>
    <row r="1305" spans="3:11" x14ac:dyDescent="0.25">
      <c r="C1305"/>
      <c r="D1305" s="79"/>
      <c r="E1305"/>
      <c r="F1305" s="77"/>
      <c r="G1305" s="77"/>
      <c r="H1305"/>
      <c r="I1305"/>
      <c r="J1305"/>
      <c r="K1305"/>
    </row>
    <row r="1306" spans="3:11" x14ac:dyDescent="0.25">
      <c r="C1306"/>
      <c r="D1306" s="79"/>
      <c r="E1306"/>
      <c r="F1306" s="77"/>
      <c r="G1306" s="77"/>
      <c r="H1306"/>
      <c r="I1306"/>
      <c r="J1306"/>
      <c r="K1306"/>
    </row>
    <row r="1307" spans="3:11" x14ac:dyDescent="0.25">
      <c r="C1307"/>
      <c r="D1307" s="79"/>
      <c r="E1307"/>
      <c r="F1307" s="77"/>
      <c r="G1307" s="77"/>
      <c r="H1307"/>
      <c r="I1307"/>
      <c r="J1307"/>
      <c r="K1307"/>
    </row>
    <row r="1308" spans="3:11" x14ac:dyDescent="0.25">
      <c r="C1308"/>
      <c r="D1308" s="79"/>
      <c r="E1308"/>
      <c r="F1308" s="77"/>
      <c r="G1308" s="77"/>
      <c r="H1308"/>
      <c r="I1308"/>
      <c r="J1308"/>
      <c r="K1308"/>
    </row>
    <row r="1309" spans="3:11" x14ac:dyDescent="0.25">
      <c r="C1309"/>
      <c r="D1309" s="79"/>
      <c r="E1309"/>
      <c r="F1309" s="77"/>
      <c r="G1309" s="77"/>
      <c r="H1309"/>
      <c r="I1309"/>
      <c r="J1309"/>
      <c r="K1309"/>
    </row>
    <row r="1310" spans="3:11" x14ac:dyDescent="0.25">
      <c r="C1310"/>
      <c r="D1310" s="79"/>
      <c r="E1310"/>
      <c r="F1310" s="77"/>
      <c r="G1310" s="77"/>
      <c r="H1310"/>
      <c r="I1310"/>
      <c r="J1310"/>
      <c r="K1310"/>
    </row>
    <row r="1311" spans="3:11" x14ac:dyDescent="0.25">
      <c r="C1311"/>
      <c r="D1311" s="79"/>
      <c r="E1311"/>
      <c r="F1311" s="77"/>
      <c r="G1311" s="77"/>
      <c r="H1311"/>
      <c r="I1311"/>
      <c r="J1311"/>
      <c r="K1311"/>
    </row>
    <row r="1312" spans="3:11" x14ac:dyDescent="0.25">
      <c r="C1312"/>
      <c r="D1312" s="79"/>
      <c r="E1312"/>
      <c r="F1312" s="77"/>
      <c r="G1312" s="77"/>
      <c r="H1312"/>
      <c r="I1312"/>
      <c r="J1312"/>
      <c r="K1312"/>
    </row>
    <row r="1313" spans="3:11" x14ac:dyDescent="0.25">
      <c r="C1313"/>
      <c r="D1313" s="79"/>
      <c r="E1313"/>
      <c r="F1313" s="77"/>
      <c r="G1313" s="77"/>
      <c r="H1313"/>
      <c r="I1313"/>
      <c r="J1313"/>
      <c r="K1313"/>
    </row>
    <row r="1314" spans="3:11" x14ac:dyDescent="0.25">
      <c r="C1314"/>
      <c r="D1314" s="79"/>
      <c r="E1314"/>
      <c r="F1314" s="77"/>
      <c r="G1314" s="77"/>
      <c r="H1314"/>
      <c r="I1314"/>
      <c r="J1314"/>
      <c r="K1314"/>
    </row>
    <row r="1315" spans="3:11" x14ac:dyDescent="0.25">
      <c r="C1315"/>
      <c r="D1315" s="79"/>
      <c r="E1315"/>
      <c r="F1315" s="77"/>
      <c r="G1315" s="77"/>
      <c r="H1315"/>
      <c r="I1315"/>
      <c r="J1315"/>
      <c r="K1315"/>
    </row>
    <row r="1316" spans="3:11" x14ac:dyDescent="0.25">
      <c r="C1316"/>
      <c r="D1316" s="79"/>
      <c r="E1316"/>
      <c r="F1316" s="77"/>
      <c r="G1316" s="77"/>
      <c r="H1316"/>
      <c r="I1316"/>
      <c r="J1316"/>
      <c r="K1316"/>
    </row>
    <row r="1317" spans="3:11" x14ac:dyDescent="0.25">
      <c r="C1317"/>
      <c r="D1317" s="79"/>
      <c r="E1317"/>
      <c r="F1317" s="77"/>
      <c r="G1317" s="77"/>
      <c r="H1317"/>
      <c r="I1317"/>
      <c r="J1317"/>
      <c r="K1317"/>
    </row>
    <row r="1318" spans="3:11" x14ac:dyDescent="0.25">
      <c r="C1318"/>
      <c r="D1318" s="79"/>
      <c r="E1318"/>
      <c r="F1318" s="77"/>
      <c r="G1318" s="77"/>
      <c r="H1318"/>
      <c r="I1318"/>
      <c r="J1318"/>
      <c r="K1318"/>
    </row>
    <row r="1319" spans="3:11" x14ac:dyDescent="0.25">
      <c r="C1319"/>
      <c r="D1319" s="79"/>
      <c r="E1319"/>
      <c r="F1319" s="77"/>
      <c r="G1319" s="77"/>
      <c r="H1319"/>
      <c r="I1319"/>
      <c r="J1319"/>
      <c r="K1319"/>
    </row>
    <row r="1320" spans="3:11" x14ac:dyDescent="0.25">
      <c r="C1320"/>
      <c r="D1320" s="79"/>
      <c r="E1320"/>
      <c r="F1320" s="77"/>
      <c r="G1320" s="77"/>
      <c r="H1320"/>
      <c r="I1320"/>
      <c r="J1320"/>
      <c r="K1320"/>
    </row>
    <row r="1321" spans="3:11" x14ac:dyDescent="0.25">
      <c r="C1321"/>
      <c r="D1321" s="79"/>
      <c r="E1321"/>
      <c r="F1321" s="77"/>
      <c r="G1321" s="77"/>
      <c r="H1321"/>
      <c r="I1321"/>
      <c r="J1321"/>
      <c r="K1321"/>
    </row>
    <row r="1322" spans="3:11" x14ac:dyDescent="0.25">
      <c r="C1322"/>
      <c r="D1322" s="79"/>
      <c r="E1322"/>
      <c r="F1322" s="77"/>
      <c r="G1322" s="77"/>
      <c r="H1322"/>
      <c r="I1322"/>
      <c r="J1322"/>
      <c r="K1322"/>
    </row>
    <row r="1323" spans="3:11" x14ac:dyDescent="0.25">
      <c r="C1323"/>
      <c r="D1323" s="79"/>
      <c r="E1323"/>
      <c r="F1323" s="77"/>
      <c r="G1323" s="77"/>
      <c r="H1323"/>
      <c r="I1323"/>
      <c r="J1323"/>
      <c r="K1323"/>
    </row>
    <row r="1324" spans="3:11" x14ac:dyDescent="0.25">
      <c r="C1324"/>
      <c r="D1324" s="79"/>
      <c r="E1324"/>
      <c r="F1324" s="77"/>
      <c r="G1324" s="77"/>
      <c r="H1324"/>
      <c r="I1324"/>
      <c r="J1324"/>
      <c r="K1324"/>
    </row>
    <row r="1325" spans="3:11" x14ac:dyDescent="0.25">
      <c r="C1325"/>
      <c r="D1325" s="79"/>
      <c r="E1325"/>
      <c r="F1325" s="77"/>
      <c r="G1325" s="77"/>
      <c r="H1325"/>
      <c r="I1325"/>
      <c r="J1325"/>
      <c r="K1325"/>
    </row>
    <row r="1326" spans="3:11" x14ac:dyDescent="0.25">
      <c r="C1326"/>
      <c r="D1326" s="79"/>
      <c r="E1326"/>
      <c r="F1326" s="77"/>
      <c r="G1326" s="77"/>
      <c r="H1326"/>
      <c r="I1326"/>
      <c r="J1326"/>
      <c r="K1326"/>
    </row>
    <row r="1327" spans="3:11" x14ac:dyDescent="0.25">
      <c r="C1327"/>
      <c r="D1327" s="79"/>
      <c r="E1327"/>
      <c r="F1327" s="77"/>
      <c r="G1327" s="77"/>
      <c r="H1327"/>
      <c r="I1327"/>
      <c r="J1327"/>
      <c r="K1327"/>
    </row>
    <row r="1328" spans="3:11" x14ac:dyDescent="0.25">
      <c r="C1328"/>
      <c r="D1328" s="79"/>
      <c r="E1328"/>
      <c r="F1328" s="77"/>
      <c r="G1328" s="77"/>
      <c r="H1328"/>
      <c r="I1328"/>
      <c r="J1328"/>
      <c r="K1328"/>
    </row>
    <row r="1329" spans="3:11" x14ac:dyDescent="0.25">
      <c r="C1329"/>
      <c r="D1329" s="79"/>
      <c r="E1329"/>
      <c r="F1329" s="77"/>
      <c r="G1329" s="77"/>
      <c r="H1329"/>
      <c r="I1329"/>
      <c r="J1329"/>
      <c r="K1329"/>
    </row>
    <row r="1330" spans="3:11" x14ac:dyDescent="0.25">
      <c r="C1330"/>
      <c r="D1330" s="79"/>
      <c r="E1330"/>
      <c r="F1330" s="77"/>
      <c r="G1330" s="77"/>
      <c r="H1330"/>
      <c r="I1330"/>
      <c r="J1330"/>
      <c r="K1330"/>
    </row>
    <row r="1331" spans="3:11" x14ac:dyDescent="0.25">
      <c r="C1331"/>
      <c r="D1331" s="79"/>
      <c r="E1331"/>
      <c r="F1331" s="77"/>
      <c r="G1331" s="77"/>
      <c r="H1331"/>
      <c r="I1331"/>
      <c r="J1331"/>
      <c r="K1331"/>
    </row>
    <row r="1332" spans="3:11" x14ac:dyDescent="0.25">
      <c r="C1332"/>
      <c r="D1332" s="79"/>
      <c r="E1332"/>
      <c r="F1332" s="77"/>
      <c r="G1332" s="77"/>
      <c r="H1332"/>
      <c r="I1332"/>
      <c r="J1332"/>
      <c r="K1332"/>
    </row>
    <row r="1333" spans="3:11" x14ac:dyDescent="0.25">
      <c r="C1333"/>
      <c r="D1333" s="79"/>
      <c r="E1333"/>
      <c r="F1333" s="77"/>
      <c r="G1333" s="77"/>
      <c r="H1333"/>
      <c r="I1333"/>
      <c r="J1333"/>
      <c r="K1333"/>
    </row>
    <row r="1334" spans="3:11" x14ac:dyDescent="0.25">
      <c r="C1334"/>
      <c r="D1334" s="79"/>
      <c r="E1334"/>
      <c r="F1334" s="77"/>
      <c r="G1334" s="77"/>
      <c r="H1334"/>
      <c r="I1334"/>
      <c r="J1334"/>
      <c r="K1334"/>
    </row>
    <row r="1335" spans="3:11" x14ac:dyDescent="0.25">
      <c r="C1335"/>
      <c r="D1335" s="79"/>
      <c r="E1335"/>
      <c r="F1335" s="77"/>
      <c r="G1335" s="77"/>
      <c r="H1335"/>
      <c r="I1335"/>
      <c r="J1335"/>
      <c r="K1335"/>
    </row>
    <row r="1336" spans="3:11" x14ac:dyDescent="0.25">
      <c r="C1336"/>
      <c r="D1336" s="79"/>
      <c r="E1336"/>
      <c r="F1336" s="77"/>
      <c r="G1336" s="77"/>
      <c r="H1336"/>
      <c r="I1336"/>
      <c r="J1336"/>
      <c r="K1336"/>
    </row>
    <row r="1337" spans="3:11" x14ac:dyDescent="0.25">
      <c r="C1337"/>
      <c r="D1337" s="79"/>
      <c r="E1337"/>
      <c r="F1337" s="77"/>
      <c r="G1337" s="77"/>
      <c r="H1337"/>
      <c r="I1337"/>
      <c r="J1337"/>
      <c r="K1337"/>
    </row>
    <row r="1338" spans="3:11" x14ac:dyDescent="0.25">
      <c r="C1338"/>
      <c r="D1338" s="79"/>
      <c r="E1338"/>
      <c r="F1338" s="77"/>
      <c r="G1338" s="77"/>
      <c r="H1338"/>
      <c r="I1338"/>
      <c r="J1338"/>
      <c r="K1338"/>
    </row>
    <row r="1339" spans="3:11" x14ac:dyDescent="0.25">
      <c r="C1339"/>
      <c r="D1339" s="79"/>
      <c r="E1339"/>
      <c r="F1339" s="77"/>
      <c r="G1339" s="77"/>
      <c r="H1339"/>
      <c r="I1339"/>
      <c r="J1339"/>
      <c r="K1339"/>
    </row>
    <row r="1340" spans="3:11" x14ac:dyDescent="0.25">
      <c r="C1340"/>
      <c r="D1340" s="79"/>
      <c r="E1340"/>
      <c r="F1340" s="77"/>
      <c r="G1340" s="77"/>
      <c r="H1340"/>
      <c r="I1340"/>
      <c r="J1340"/>
      <c r="K1340"/>
    </row>
    <row r="1341" spans="3:11" x14ac:dyDescent="0.25">
      <c r="C1341"/>
      <c r="D1341" s="79"/>
      <c r="E1341"/>
      <c r="F1341" s="77"/>
      <c r="G1341" s="77"/>
      <c r="H1341"/>
      <c r="I1341"/>
      <c r="J1341"/>
      <c r="K1341"/>
    </row>
    <row r="1342" spans="3:11" x14ac:dyDescent="0.25">
      <c r="C1342"/>
      <c r="D1342" s="79"/>
      <c r="E1342"/>
      <c r="F1342" s="77"/>
      <c r="G1342" s="77"/>
      <c r="H1342"/>
      <c r="I1342"/>
      <c r="J1342"/>
      <c r="K1342"/>
    </row>
    <row r="1343" spans="3:11" x14ac:dyDescent="0.25">
      <c r="C1343"/>
      <c r="D1343" s="79"/>
      <c r="E1343"/>
      <c r="F1343" s="77"/>
      <c r="G1343" s="77"/>
      <c r="H1343"/>
      <c r="I1343"/>
      <c r="J1343"/>
      <c r="K1343"/>
    </row>
    <row r="1344" spans="3:11" x14ac:dyDescent="0.25">
      <c r="C1344"/>
      <c r="D1344" s="79"/>
      <c r="E1344"/>
      <c r="F1344" s="77"/>
      <c r="G1344" s="77"/>
      <c r="H1344"/>
      <c r="I1344"/>
      <c r="J1344"/>
      <c r="K1344"/>
    </row>
    <row r="1345" spans="3:11" x14ac:dyDescent="0.25">
      <c r="C1345"/>
      <c r="D1345" s="79"/>
      <c r="E1345"/>
      <c r="F1345" s="77"/>
      <c r="G1345" s="77"/>
      <c r="H1345"/>
      <c r="I1345"/>
      <c r="J1345"/>
      <c r="K1345"/>
    </row>
    <row r="1346" spans="3:11" x14ac:dyDescent="0.25">
      <c r="C1346"/>
      <c r="D1346" s="79"/>
      <c r="E1346"/>
      <c r="F1346" s="77"/>
      <c r="G1346" s="77"/>
      <c r="H1346"/>
      <c r="I1346"/>
      <c r="J1346"/>
      <c r="K1346"/>
    </row>
    <row r="1347" spans="3:11" x14ac:dyDescent="0.25">
      <c r="C1347"/>
      <c r="D1347" s="79"/>
      <c r="E1347"/>
      <c r="F1347" s="77"/>
      <c r="G1347" s="77"/>
      <c r="H1347"/>
      <c r="I1347"/>
      <c r="J1347"/>
      <c r="K1347"/>
    </row>
    <row r="1348" spans="3:11" x14ac:dyDescent="0.25">
      <c r="C1348"/>
      <c r="D1348" s="79"/>
      <c r="E1348"/>
      <c r="F1348" s="77"/>
      <c r="G1348" s="77"/>
      <c r="H1348"/>
      <c r="I1348"/>
      <c r="J1348"/>
      <c r="K1348"/>
    </row>
    <row r="1349" spans="3:11" x14ac:dyDescent="0.25">
      <c r="C1349"/>
      <c r="D1349" s="79"/>
      <c r="E1349"/>
      <c r="F1349" s="77"/>
      <c r="G1349" s="77"/>
      <c r="H1349"/>
      <c r="I1349"/>
      <c r="J1349"/>
      <c r="K1349"/>
    </row>
    <row r="1350" spans="3:11" x14ac:dyDescent="0.25">
      <c r="C1350"/>
      <c r="D1350" s="79"/>
      <c r="E1350"/>
      <c r="F1350" s="77"/>
      <c r="G1350" s="77"/>
      <c r="H1350"/>
      <c r="I1350"/>
      <c r="J1350"/>
      <c r="K1350"/>
    </row>
    <row r="1351" spans="3:11" x14ac:dyDescent="0.25">
      <c r="C1351"/>
      <c r="D1351" s="79"/>
      <c r="E1351"/>
      <c r="F1351" s="77"/>
      <c r="G1351" s="77"/>
      <c r="H1351"/>
      <c r="I1351"/>
      <c r="J1351"/>
      <c r="K1351"/>
    </row>
    <row r="1352" spans="3:11" x14ac:dyDescent="0.25">
      <c r="C1352"/>
      <c r="D1352" s="79"/>
      <c r="E1352"/>
      <c r="F1352" s="77"/>
      <c r="G1352" s="77"/>
      <c r="H1352"/>
      <c r="I1352"/>
      <c r="J1352"/>
      <c r="K1352"/>
    </row>
    <row r="1353" spans="3:11" x14ac:dyDescent="0.25">
      <c r="C1353"/>
      <c r="D1353" s="79"/>
      <c r="E1353"/>
      <c r="F1353" s="77"/>
      <c r="G1353" s="77"/>
      <c r="H1353"/>
      <c r="I1353"/>
      <c r="J1353"/>
      <c r="K1353"/>
    </row>
    <row r="1354" spans="3:11" x14ac:dyDescent="0.25">
      <c r="C1354"/>
      <c r="D1354" s="79"/>
      <c r="E1354"/>
      <c r="F1354" s="77"/>
      <c r="G1354" s="77"/>
      <c r="H1354"/>
      <c r="I1354"/>
      <c r="J1354"/>
      <c r="K1354"/>
    </row>
    <row r="1355" spans="3:11" x14ac:dyDescent="0.25">
      <c r="C1355"/>
      <c r="D1355" s="79"/>
      <c r="E1355"/>
      <c r="F1355" s="77"/>
      <c r="G1355" s="77"/>
      <c r="H1355"/>
      <c r="I1355"/>
      <c r="J1355"/>
      <c r="K1355"/>
    </row>
    <row r="1356" spans="3:11" x14ac:dyDescent="0.25">
      <c r="C1356"/>
      <c r="D1356" s="79"/>
      <c r="E1356"/>
      <c r="F1356" s="77"/>
      <c r="G1356" s="77"/>
      <c r="H1356"/>
      <c r="I1356"/>
      <c r="J1356"/>
      <c r="K1356"/>
    </row>
    <row r="1357" spans="3:11" x14ac:dyDescent="0.25">
      <c r="C1357"/>
      <c r="D1357" s="79"/>
      <c r="E1357"/>
      <c r="F1357" s="77"/>
      <c r="G1357" s="77"/>
      <c r="H1357"/>
      <c r="I1357"/>
      <c r="J1357"/>
      <c r="K1357"/>
    </row>
    <row r="1358" spans="3:11" x14ac:dyDescent="0.25">
      <c r="C1358"/>
      <c r="D1358" s="79"/>
      <c r="E1358"/>
      <c r="F1358" s="77"/>
      <c r="G1358" s="77"/>
      <c r="H1358"/>
      <c r="I1358"/>
      <c r="J1358"/>
      <c r="K1358"/>
    </row>
    <row r="1359" spans="3:11" x14ac:dyDescent="0.25">
      <c r="C1359"/>
      <c r="D1359" s="79"/>
      <c r="E1359"/>
      <c r="F1359" s="77"/>
      <c r="G1359" s="77"/>
      <c r="H1359"/>
      <c r="I1359"/>
      <c r="J1359"/>
      <c r="K1359"/>
    </row>
    <row r="1360" spans="3:11" x14ac:dyDescent="0.25">
      <c r="C1360"/>
      <c r="D1360" s="79"/>
      <c r="E1360"/>
      <c r="F1360" s="77"/>
      <c r="G1360" s="77"/>
      <c r="H1360"/>
      <c r="I1360"/>
      <c r="J1360"/>
      <c r="K1360"/>
    </row>
    <row r="1361" spans="3:11" x14ac:dyDescent="0.25">
      <c r="C1361"/>
      <c r="D1361" s="79"/>
      <c r="E1361"/>
      <c r="F1361" s="77"/>
      <c r="G1361" s="77"/>
      <c r="H1361"/>
      <c r="I1361"/>
      <c r="J1361"/>
      <c r="K1361"/>
    </row>
    <row r="1362" spans="3:11" x14ac:dyDescent="0.25">
      <c r="C1362"/>
      <c r="D1362" s="79"/>
      <c r="E1362"/>
      <c r="F1362" s="77"/>
      <c r="G1362" s="77"/>
      <c r="H1362"/>
      <c r="I1362"/>
      <c r="J1362"/>
      <c r="K1362"/>
    </row>
    <row r="1363" spans="3:11" x14ac:dyDescent="0.25">
      <c r="C1363"/>
      <c r="D1363" s="79"/>
      <c r="E1363"/>
      <c r="F1363" s="77"/>
      <c r="G1363" s="77"/>
      <c r="H1363"/>
      <c r="I1363"/>
      <c r="J1363"/>
      <c r="K1363"/>
    </row>
    <row r="1364" spans="3:11" x14ac:dyDescent="0.25">
      <c r="C1364"/>
      <c r="D1364" s="79"/>
      <c r="E1364"/>
      <c r="F1364" s="77"/>
      <c r="G1364" s="77"/>
      <c r="H1364"/>
      <c r="I1364"/>
      <c r="J1364"/>
      <c r="K1364"/>
    </row>
    <row r="1365" spans="3:11" x14ac:dyDescent="0.25">
      <c r="C1365"/>
      <c r="D1365" s="79"/>
      <c r="E1365"/>
      <c r="F1365" s="77"/>
      <c r="G1365" s="77"/>
      <c r="H1365"/>
      <c r="I1365"/>
      <c r="J1365"/>
      <c r="K1365"/>
    </row>
    <row r="1366" spans="3:11" x14ac:dyDescent="0.25">
      <c r="C1366"/>
      <c r="D1366" s="79"/>
      <c r="E1366"/>
      <c r="F1366" s="77"/>
      <c r="G1366" s="77"/>
      <c r="H1366"/>
      <c r="I1366"/>
      <c r="J1366"/>
      <c r="K1366"/>
    </row>
    <row r="1367" spans="3:11" x14ac:dyDescent="0.25">
      <c r="C1367"/>
      <c r="D1367" s="79"/>
      <c r="E1367"/>
      <c r="F1367" s="77"/>
      <c r="G1367" s="77"/>
      <c r="H1367"/>
      <c r="I1367"/>
      <c r="J1367"/>
      <c r="K1367"/>
    </row>
    <row r="1368" spans="3:11" x14ac:dyDescent="0.25">
      <c r="C1368"/>
      <c r="D1368" s="79"/>
      <c r="E1368"/>
      <c r="F1368" s="77"/>
      <c r="G1368" s="77"/>
      <c r="H1368"/>
      <c r="I1368"/>
      <c r="J1368"/>
      <c r="K1368"/>
    </row>
    <row r="1369" spans="3:11" x14ac:dyDescent="0.25">
      <c r="C1369"/>
      <c r="D1369" s="79"/>
      <c r="E1369"/>
      <c r="F1369" s="77"/>
      <c r="G1369" s="77"/>
      <c r="H1369"/>
      <c r="I1369"/>
      <c r="J1369"/>
      <c r="K1369"/>
    </row>
    <row r="1370" spans="3:11" x14ac:dyDescent="0.25">
      <c r="C1370"/>
      <c r="D1370" s="79"/>
      <c r="E1370"/>
      <c r="F1370" s="77"/>
      <c r="G1370" s="77"/>
      <c r="H1370"/>
      <c r="I1370"/>
      <c r="J1370"/>
      <c r="K1370"/>
    </row>
    <row r="1371" spans="3:11" x14ac:dyDescent="0.25">
      <c r="C1371"/>
      <c r="D1371" s="79"/>
      <c r="E1371"/>
      <c r="F1371" s="77"/>
      <c r="G1371" s="77"/>
      <c r="H1371"/>
      <c r="I1371"/>
      <c r="J1371"/>
      <c r="K1371"/>
    </row>
    <row r="1372" spans="3:11" x14ac:dyDescent="0.25">
      <c r="C1372"/>
      <c r="D1372" s="79"/>
      <c r="E1372"/>
      <c r="F1372" s="77"/>
      <c r="G1372" s="77"/>
      <c r="H1372"/>
      <c r="I1372"/>
      <c r="J1372"/>
      <c r="K1372"/>
    </row>
    <row r="1373" spans="3:11" x14ac:dyDescent="0.25">
      <c r="C1373"/>
      <c r="D1373" s="79"/>
      <c r="E1373"/>
      <c r="F1373" s="77"/>
      <c r="G1373" s="77"/>
      <c r="H1373"/>
      <c r="I1373"/>
      <c r="J1373"/>
      <c r="K1373"/>
    </row>
    <row r="1374" spans="3:11" x14ac:dyDescent="0.25">
      <c r="C1374"/>
      <c r="D1374" s="79"/>
      <c r="E1374"/>
      <c r="F1374" s="77"/>
      <c r="G1374" s="77"/>
      <c r="H1374"/>
      <c r="I1374"/>
      <c r="J1374"/>
      <c r="K1374"/>
    </row>
    <row r="1375" spans="3:11" x14ac:dyDescent="0.25">
      <c r="C1375"/>
      <c r="D1375" s="79"/>
      <c r="E1375"/>
      <c r="F1375" s="77"/>
      <c r="G1375" s="77"/>
      <c r="H1375"/>
      <c r="I1375"/>
      <c r="J1375"/>
      <c r="K1375"/>
    </row>
    <row r="1376" spans="3:11" x14ac:dyDescent="0.25">
      <c r="C1376"/>
      <c r="D1376" s="79"/>
      <c r="E1376"/>
      <c r="F1376" s="77"/>
      <c r="G1376" s="77"/>
      <c r="H1376"/>
      <c r="I1376"/>
      <c r="J1376"/>
      <c r="K1376"/>
    </row>
    <row r="1377" spans="3:11" x14ac:dyDescent="0.25">
      <c r="C1377"/>
      <c r="D1377" s="79"/>
      <c r="E1377"/>
      <c r="F1377" s="77"/>
      <c r="G1377" s="77"/>
      <c r="H1377"/>
      <c r="I1377"/>
      <c r="J1377"/>
      <c r="K1377"/>
    </row>
    <row r="1378" spans="3:11" x14ac:dyDescent="0.25">
      <c r="C1378"/>
      <c r="D1378" s="79"/>
      <c r="E1378"/>
      <c r="F1378" s="77"/>
      <c r="G1378" s="77"/>
      <c r="H1378"/>
      <c r="I1378"/>
      <c r="J1378"/>
      <c r="K1378"/>
    </row>
    <row r="1379" spans="3:11" x14ac:dyDescent="0.25">
      <c r="C1379"/>
      <c r="D1379" s="79"/>
      <c r="E1379"/>
      <c r="F1379" s="77"/>
      <c r="G1379" s="77"/>
      <c r="H1379"/>
      <c r="I1379"/>
      <c r="J1379"/>
      <c r="K1379"/>
    </row>
    <row r="1380" spans="3:11" x14ac:dyDescent="0.25">
      <c r="C1380"/>
      <c r="D1380" s="79"/>
      <c r="E1380"/>
      <c r="F1380" s="77"/>
      <c r="G1380" s="77"/>
      <c r="H1380"/>
      <c r="I1380"/>
      <c r="J1380"/>
      <c r="K1380"/>
    </row>
    <row r="1381" spans="3:11" x14ac:dyDescent="0.25">
      <c r="C1381"/>
      <c r="D1381" s="79"/>
      <c r="E1381"/>
      <c r="F1381" s="77"/>
      <c r="G1381" s="77"/>
      <c r="H1381"/>
      <c r="I1381"/>
      <c r="J1381"/>
      <c r="K1381"/>
    </row>
    <row r="1382" spans="3:11" x14ac:dyDescent="0.25">
      <c r="C1382"/>
      <c r="D1382" s="79"/>
      <c r="E1382"/>
      <c r="F1382" s="77"/>
      <c r="G1382" s="77"/>
      <c r="H1382"/>
      <c r="I1382"/>
      <c r="J1382"/>
      <c r="K1382"/>
    </row>
    <row r="1383" spans="3:11" x14ac:dyDescent="0.25">
      <c r="C1383"/>
      <c r="D1383" s="79"/>
      <c r="E1383"/>
      <c r="F1383" s="77"/>
      <c r="G1383" s="77"/>
      <c r="H1383"/>
      <c r="I1383"/>
      <c r="J1383"/>
      <c r="K1383"/>
    </row>
    <row r="1384" spans="3:11" x14ac:dyDescent="0.25">
      <c r="C1384"/>
      <c r="D1384" s="79"/>
      <c r="E1384"/>
      <c r="F1384" s="77"/>
      <c r="G1384" s="77"/>
      <c r="H1384"/>
      <c r="I1384"/>
      <c r="J1384"/>
      <c r="K1384"/>
    </row>
    <row r="1385" spans="3:11" x14ac:dyDescent="0.25">
      <c r="C1385"/>
      <c r="D1385" s="79"/>
      <c r="E1385"/>
      <c r="F1385" s="77"/>
      <c r="G1385" s="77"/>
      <c r="H1385"/>
      <c r="I1385"/>
      <c r="J1385"/>
      <c r="K1385"/>
    </row>
    <row r="1386" spans="3:11" x14ac:dyDescent="0.25">
      <c r="C1386"/>
      <c r="D1386" s="79"/>
      <c r="E1386"/>
      <c r="F1386" s="77"/>
      <c r="G1386" s="77"/>
      <c r="H1386"/>
      <c r="I1386"/>
      <c r="J1386"/>
      <c r="K1386"/>
    </row>
    <row r="1387" spans="3:11" x14ac:dyDescent="0.25">
      <c r="C1387"/>
      <c r="D1387" s="79"/>
      <c r="E1387"/>
      <c r="F1387" s="77"/>
      <c r="G1387" s="77"/>
      <c r="H1387"/>
      <c r="I1387"/>
      <c r="J1387"/>
      <c r="K1387"/>
    </row>
    <row r="1388" spans="3:11" x14ac:dyDescent="0.25">
      <c r="C1388"/>
      <c r="D1388" s="79"/>
      <c r="E1388"/>
      <c r="F1388" s="77"/>
      <c r="G1388" s="77"/>
      <c r="H1388"/>
      <c r="I1388"/>
      <c r="J1388"/>
      <c r="K1388"/>
    </row>
    <row r="1389" spans="3:11" x14ac:dyDescent="0.25">
      <c r="C1389"/>
      <c r="D1389" s="79"/>
      <c r="E1389"/>
      <c r="F1389" s="77"/>
      <c r="G1389" s="77"/>
      <c r="H1389"/>
      <c r="I1389"/>
      <c r="J1389"/>
      <c r="K1389"/>
    </row>
    <row r="1390" spans="3:11" x14ac:dyDescent="0.25">
      <c r="C1390"/>
      <c r="D1390" s="79"/>
      <c r="E1390"/>
      <c r="F1390" s="77"/>
      <c r="G1390" s="77"/>
      <c r="H1390"/>
      <c r="I1390"/>
      <c r="J1390"/>
      <c r="K1390"/>
    </row>
    <row r="1391" spans="3:11" x14ac:dyDescent="0.25">
      <c r="C1391"/>
      <c r="D1391" s="79"/>
      <c r="E1391"/>
      <c r="F1391" s="77"/>
      <c r="G1391" s="77"/>
      <c r="H1391"/>
      <c r="I1391"/>
      <c r="J1391"/>
      <c r="K1391"/>
    </row>
    <row r="1392" spans="3:11" x14ac:dyDescent="0.25">
      <c r="C1392"/>
      <c r="D1392" s="79"/>
      <c r="E1392"/>
      <c r="F1392" s="77"/>
      <c r="G1392" s="77"/>
      <c r="H1392"/>
      <c r="I1392"/>
      <c r="J1392"/>
      <c r="K1392"/>
    </row>
    <row r="1393" spans="3:11" x14ac:dyDescent="0.25">
      <c r="C1393"/>
      <c r="D1393" s="79"/>
      <c r="E1393"/>
      <c r="F1393" s="77"/>
      <c r="G1393" s="77"/>
      <c r="H1393"/>
      <c r="I1393"/>
      <c r="J1393"/>
      <c r="K1393"/>
    </row>
    <row r="1394" spans="3:11" x14ac:dyDescent="0.25">
      <c r="C1394"/>
      <c r="D1394" s="79"/>
      <c r="E1394"/>
      <c r="F1394" s="77"/>
      <c r="G1394" s="77"/>
      <c r="H1394"/>
      <c r="I1394"/>
      <c r="J1394"/>
      <c r="K1394"/>
    </row>
    <row r="1395" spans="3:11" x14ac:dyDescent="0.25">
      <c r="C1395"/>
      <c r="D1395" s="79"/>
      <c r="E1395"/>
      <c r="F1395" s="77"/>
      <c r="G1395" s="77"/>
      <c r="H1395"/>
      <c r="I1395"/>
      <c r="J1395"/>
      <c r="K1395"/>
    </row>
    <row r="1396" spans="3:11" x14ac:dyDescent="0.25">
      <c r="C1396"/>
      <c r="D1396" s="79"/>
      <c r="E1396"/>
      <c r="F1396" s="77"/>
      <c r="G1396" s="77"/>
      <c r="H1396"/>
      <c r="I1396"/>
      <c r="J1396"/>
      <c r="K1396"/>
    </row>
    <row r="1397" spans="3:11" x14ac:dyDescent="0.25">
      <c r="C1397"/>
      <c r="D1397" s="79"/>
      <c r="E1397"/>
      <c r="F1397" s="77"/>
      <c r="G1397" s="77"/>
      <c r="H1397"/>
      <c r="I1397"/>
      <c r="J1397"/>
      <c r="K1397"/>
    </row>
    <row r="1398" spans="3:11" x14ac:dyDescent="0.25">
      <c r="C1398"/>
      <c r="D1398" s="79"/>
      <c r="E1398"/>
      <c r="F1398" s="77"/>
      <c r="G1398" s="77"/>
      <c r="H1398"/>
      <c r="I1398"/>
      <c r="J1398"/>
      <c r="K1398"/>
    </row>
    <row r="1399" spans="3:11" x14ac:dyDescent="0.25">
      <c r="C1399"/>
      <c r="D1399" s="79"/>
      <c r="E1399"/>
      <c r="F1399" s="77"/>
      <c r="G1399" s="77"/>
      <c r="H1399"/>
      <c r="I1399"/>
      <c r="J1399"/>
      <c r="K1399"/>
    </row>
    <row r="1400" spans="3:11" x14ac:dyDescent="0.25">
      <c r="C1400"/>
      <c r="D1400" s="79"/>
      <c r="E1400"/>
      <c r="F1400" s="77"/>
      <c r="G1400" s="77"/>
      <c r="H1400"/>
      <c r="I1400"/>
      <c r="J1400"/>
      <c r="K1400"/>
    </row>
    <row r="1401" spans="3:11" x14ac:dyDescent="0.25">
      <c r="C1401"/>
      <c r="D1401" s="79"/>
      <c r="E1401"/>
      <c r="F1401" s="77"/>
      <c r="G1401" s="77"/>
      <c r="H1401"/>
      <c r="I1401"/>
      <c r="J1401"/>
      <c r="K1401"/>
    </row>
    <row r="1402" spans="3:11" x14ac:dyDescent="0.25">
      <c r="C1402"/>
      <c r="D1402" s="79"/>
      <c r="E1402"/>
      <c r="F1402" s="77"/>
      <c r="G1402" s="77"/>
      <c r="H1402"/>
      <c r="I1402"/>
      <c r="J1402"/>
      <c r="K1402"/>
    </row>
    <row r="1403" spans="3:11" x14ac:dyDescent="0.25">
      <c r="C1403"/>
      <c r="D1403" s="79"/>
      <c r="E1403"/>
      <c r="F1403" s="77"/>
      <c r="G1403" s="77"/>
      <c r="H1403"/>
      <c r="I1403"/>
      <c r="J1403"/>
      <c r="K1403"/>
    </row>
    <row r="1404" spans="3:11" x14ac:dyDescent="0.25">
      <c r="C1404"/>
      <c r="D1404" s="79"/>
      <c r="E1404"/>
      <c r="F1404" s="77"/>
      <c r="G1404" s="77"/>
      <c r="H1404"/>
      <c r="I1404"/>
      <c r="J1404"/>
      <c r="K1404"/>
    </row>
    <row r="1405" spans="3:11" x14ac:dyDescent="0.25">
      <c r="C1405"/>
      <c r="D1405" s="79"/>
      <c r="E1405"/>
      <c r="F1405" s="77"/>
      <c r="G1405" s="77"/>
      <c r="H1405"/>
      <c r="I1405"/>
      <c r="J1405"/>
      <c r="K1405"/>
    </row>
    <row r="1406" spans="3:11" x14ac:dyDescent="0.25">
      <c r="C1406"/>
      <c r="D1406" s="79"/>
      <c r="E1406"/>
      <c r="F1406" s="77"/>
      <c r="G1406" s="77"/>
      <c r="H1406"/>
      <c r="I1406"/>
      <c r="J1406"/>
      <c r="K1406"/>
    </row>
    <row r="1407" spans="3:11" x14ac:dyDescent="0.25">
      <c r="C1407"/>
      <c r="D1407" s="79"/>
      <c r="E1407"/>
      <c r="F1407" s="77"/>
      <c r="G1407" s="77"/>
      <c r="H1407"/>
      <c r="I1407"/>
      <c r="J1407"/>
      <c r="K1407"/>
    </row>
    <row r="1408" spans="3:11" x14ac:dyDescent="0.25">
      <c r="C1408"/>
      <c r="D1408" s="79"/>
      <c r="E1408"/>
      <c r="F1408" s="77"/>
      <c r="G1408" s="77"/>
      <c r="H1408"/>
      <c r="I1408"/>
      <c r="J1408"/>
      <c r="K1408"/>
    </row>
    <row r="1409" spans="3:11" x14ac:dyDescent="0.25">
      <c r="C1409"/>
      <c r="D1409" s="79"/>
      <c r="E1409"/>
      <c r="F1409" s="77"/>
      <c r="G1409" s="77"/>
      <c r="H1409"/>
      <c r="I1409"/>
      <c r="J1409"/>
      <c r="K1409"/>
    </row>
    <row r="1410" spans="3:11" x14ac:dyDescent="0.25">
      <c r="C1410"/>
      <c r="D1410" s="79"/>
      <c r="E1410"/>
      <c r="F1410" s="77"/>
      <c r="G1410" s="77"/>
      <c r="H1410"/>
      <c r="I1410"/>
      <c r="J1410"/>
      <c r="K1410"/>
    </row>
    <row r="1411" spans="3:11" x14ac:dyDescent="0.25">
      <c r="C1411"/>
      <c r="D1411" s="79"/>
      <c r="E1411"/>
      <c r="F1411" s="77"/>
      <c r="G1411" s="77"/>
      <c r="H1411"/>
      <c r="I1411"/>
      <c r="J1411"/>
      <c r="K1411"/>
    </row>
    <row r="1412" spans="3:11" x14ac:dyDescent="0.25">
      <c r="C1412"/>
      <c r="D1412" s="79"/>
      <c r="E1412"/>
      <c r="F1412" s="77"/>
      <c r="G1412" s="77"/>
      <c r="H1412"/>
      <c r="I1412"/>
      <c r="J1412"/>
      <c r="K1412"/>
    </row>
    <row r="1413" spans="3:11" x14ac:dyDescent="0.25">
      <c r="C1413"/>
      <c r="D1413" s="79"/>
      <c r="E1413"/>
      <c r="F1413" s="77"/>
      <c r="G1413" s="77"/>
      <c r="H1413"/>
      <c r="I1413"/>
      <c r="J1413"/>
      <c r="K1413"/>
    </row>
    <row r="1414" spans="3:11" x14ac:dyDescent="0.25">
      <c r="C1414"/>
      <c r="D1414" s="79"/>
      <c r="E1414"/>
      <c r="F1414" s="77"/>
      <c r="G1414" s="77"/>
      <c r="H1414"/>
      <c r="I1414"/>
      <c r="J1414"/>
      <c r="K1414"/>
    </row>
    <row r="1415" spans="3:11" x14ac:dyDescent="0.25">
      <c r="C1415"/>
      <c r="D1415" s="79"/>
      <c r="E1415"/>
      <c r="F1415" s="77"/>
      <c r="G1415" s="77"/>
      <c r="H1415"/>
      <c r="I1415"/>
      <c r="J1415"/>
      <c r="K1415"/>
    </row>
    <row r="1416" spans="3:11" x14ac:dyDescent="0.25">
      <c r="C1416"/>
      <c r="D1416" s="79"/>
      <c r="E1416"/>
      <c r="F1416" s="77"/>
      <c r="G1416" s="77"/>
      <c r="H1416"/>
      <c r="I1416"/>
      <c r="J1416"/>
      <c r="K1416"/>
    </row>
    <row r="1417" spans="3:11" x14ac:dyDescent="0.25">
      <c r="C1417"/>
      <c r="D1417" s="79"/>
      <c r="E1417"/>
      <c r="F1417" s="77"/>
      <c r="G1417" s="77"/>
      <c r="H1417"/>
      <c r="I1417"/>
      <c r="J1417"/>
      <c r="K1417"/>
    </row>
    <row r="1418" spans="3:11" x14ac:dyDescent="0.25">
      <c r="C1418"/>
      <c r="D1418" s="79"/>
      <c r="E1418"/>
      <c r="F1418" s="77"/>
      <c r="G1418" s="77"/>
      <c r="H1418"/>
      <c r="I1418"/>
      <c r="J1418"/>
      <c r="K1418"/>
    </row>
    <row r="1419" spans="3:11" x14ac:dyDescent="0.25">
      <c r="C1419"/>
      <c r="D1419" s="79"/>
      <c r="E1419"/>
      <c r="F1419" s="77"/>
      <c r="G1419" s="77"/>
      <c r="H1419"/>
      <c r="I1419"/>
      <c r="J1419"/>
      <c r="K1419"/>
    </row>
    <row r="1420" spans="3:11" x14ac:dyDescent="0.25">
      <c r="C1420"/>
      <c r="D1420" s="79"/>
      <c r="E1420"/>
      <c r="F1420" s="77"/>
      <c r="G1420" s="77"/>
      <c r="H1420"/>
      <c r="I1420"/>
      <c r="J1420"/>
      <c r="K1420"/>
    </row>
    <row r="1421" spans="3:11" x14ac:dyDescent="0.25">
      <c r="C1421"/>
      <c r="D1421" s="79"/>
      <c r="E1421"/>
      <c r="F1421" s="77"/>
      <c r="G1421" s="77"/>
      <c r="H1421"/>
      <c r="I1421"/>
      <c r="J1421"/>
      <c r="K1421"/>
    </row>
    <row r="1422" spans="3:11" x14ac:dyDescent="0.25">
      <c r="C1422"/>
      <c r="D1422" s="79"/>
      <c r="E1422"/>
      <c r="F1422" s="77"/>
      <c r="G1422" s="77"/>
      <c r="H1422"/>
      <c r="I1422"/>
      <c r="J1422"/>
      <c r="K1422"/>
    </row>
    <row r="1423" spans="3:11" x14ac:dyDescent="0.25">
      <c r="C1423"/>
      <c r="D1423" s="79"/>
      <c r="E1423"/>
      <c r="F1423" s="77"/>
      <c r="G1423" s="77"/>
      <c r="H1423"/>
      <c r="I1423"/>
      <c r="J1423"/>
      <c r="K1423"/>
    </row>
    <row r="1424" spans="3:11" x14ac:dyDescent="0.25">
      <c r="C1424"/>
      <c r="D1424" s="79"/>
      <c r="E1424"/>
      <c r="F1424" s="77"/>
      <c r="G1424" s="77"/>
      <c r="H1424"/>
      <c r="I1424"/>
      <c r="J1424"/>
      <c r="K1424"/>
    </row>
    <row r="1425" spans="3:11" x14ac:dyDescent="0.25">
      <c r="C1425"/>
      <c r="D1425" s="79"/>
      <c r="E1425"/>
      <c r="F1425" s="77"/>
      <c r="G1425" s="77"/>
      <c r="H1425"/>
      <c r="I1425"/>
      <c r="J1425"/>
      <c r="K1425"/>
    </row>
    <row r="1426" spans="3:11" x14ac:dyDescent="0.25">
      <c r="C1426"/>
      <c r="D1426" s="79"/>
      <c r="E1426"/>
      <c r="F1426" s="77"/>
      <c r="G1426" s="77"/>
      <c r="H1426"/>
      <c r="I1426"/>
      <c r="J1426"/>
      <c r="K1426"/>
    </row>
    <row r="1427" spans="3:11" x14ac:dyDescent="0.25">
      <c r="C1427"/>
      <c r="D1427" s="79"/>
      <c r="E1427"/>
      <c r="F1427" s="77"/>
      <c r="G1427" s="77"/>
      <c r="H1427"/>
      <c r="I1427"/>
      <c r="J1427"/>
      <c r="K1427"/>
    </row>
    <row r="1428" spans="3:11" x14ac:dyDescent="0.25">
      <c r="C1428"/>
      <c r="D1428" s="79"/>
      <c r="E1428"/>
      <c r="F1428" s="77"/>
      <c r="G1428" s="77"/>
      <c r="H1428"/>
      <c r="I1428"/>
      <c r="J1428"/>
      <c r="K1428"/>
    </row>
    <row r="1429" spans="3:11" x14ac:dyDescent="0.25">
      <c r="C1429"/>
      <c r="D1429" s="79"/>
      <c r="E1429"/>
      <c r="F1429" s="77"/>
      <c r="G1429" s="77"/>
      <c r="H1429"/>
      <c r="I1429"/>
      <c r="J1429"/>
      <c r="K1429"/>
    </row>
    <row r="1430" spans="3:11" x14ac:dyDescent="0.25">
      <c r="C1430"/>
      <c r="D1430" s="79"/>
      <c r="E1430"/>
      <c r="F1430" s="77"/>
      <c r="G1430" s="77"/>
      <c r="H1430"/>
      <c r="I1430"/>
      <c r="J1430"/>
      <c r="K1430"/>
    </row>
    <row r="1431" spans="3:11" x14ac:dyDescent="0.25">
      <c r="C1431"/>
      <c r="D1431" s="79"/>
      <c r="E1431"/>
      <c r="F1431" s="77"/>
      <c r="G1431" s="77"/>
      <c r="H1431"/>
      <c r="I1431"/>
      <c r="J1431"/>
      <c r="K1431"/>
    </row>
    <row r="1432" spans="3:11" x14ac:dyDescent="0.25">
      <c r="C1432"/>
      <c r="D1432" s="79"/>
      <c r="E1432"/>
      <c r="F1432" s="77"/>
      <c r="G1432" s="77"/>
      <c r="H1432"/>
      <c r="I1432"/>
      <c r="J1432"/>
      <c r="K1432"/>
    </row>
    <row r="1433" spans="3:11" x14ac:dyDescent="0.25">
      <c r="C1433"/>
      <c r="D1433" s="79"/>
      <c r="E1433"/>
      <c r="F1433" s="77"/>
      <c r="G1433" s="77"/>
      <c r="H1433"/>
      <c r="I1433"/>
      <c r="J1433"/>
      <c r="K1433"/>
    </row>
    <row r="1434" spans="3:11" x14ac:dyDescent="0.25">
      <c r="C1434"/>
      <c r="D1434" s="79"/>
      <c r="E1434"/>
      <c r="F1434" s="77"/>
      <c r="G1434" s="77"/>
      <c r="H1434"/>
      <c r="I1434"/>
      <c r="J1434"/>
      <c r="K1434"/>
    </row>
    <row r="1435" spans="3:11" x14ac:dyDescent="0.25">
      <c r="C1435"/>
      <c r="D1435" s="79"/>
      <c r="E1435"/>
      <c r="F1435" s="77"/>
      <c r="G1435" s="77"/>
      <c r="H1435"/>
      <c r="I1435"/>
      <c r="J1435"/>
      <c r="K1435"/>
    </row>
    <row r="1436" spans="3:11" x14ac:dyDescent="0.25">
      <c r="C1436"/>
      <c r="D1436" s="79"/>
      <c r="E1436"/>
      <c r="F1436" s="77"/>
      <c r="G1436" s="77"/>
      <c r="H1436"/>
      <c r="I1436"/>
      <c r="J1436"/>
      <c r="K1436"/>
    </row>
    <row r="1437" spans="3:11" x14ac:dyDescent="0.25">
      <c r="C1437"/>
      <c r="D1437" s="79"/>
      <c r="E1437"/>
      <c r="F1437" s="77"/>
      <c r="G1437" s="77"/>
      <c r="H1437"/>
      <c r="I1437"/>
      <c r="J1437"/>
      <c r="K1437"/>
    </row>
    <row r="1438" spans="3:11" x14ac:dyDescent="0.25">
      <c r="C1438"/>
      <c r="D1438" s="79"/>
      <c r="E1438"/>
      <c r="F1438" s="77"/>
      <c r="G1438" s="77"/>
      <c r="H1438"/>
      <c r="I1438"/>
      <c r="J1438"/>
      <c r="K1438"/>
    </row>
    <row r="1439" spans="3:11" x14ac:dyDescent="0.25">
      <c r="C1439"/>
      <c r="D1439" s="79"/>
      <c r="E1439"/>
      <c r="F1439" s="77"/>
      <c r="G1439" s="77"/>
      <c r="H1439"/>
      <c r="I1439"/>
      <c r="J1439"/>
      <c r="K1439"/>
    </row>
    <row r="1440" spans="3:11" x14ac:dyDescent="0.25">
      <c r="C1440"/>
      <c r="D1440" s="79"/>
      <c r="E1440"/>
      <c r="F1440" s="77"/>
      <c r="G1440" s="77"/>
      <c r="H1440"/>
      <c r="I1440"/>
      <c r="J1440"/>
      <c r="K1440"/>
    </row>
    <row r="1441" spans="3:11" x14ac:dyDescent="0.25">
      <c r="C1441"/>
      <c r="D1441" s="79"/>
      <c r="E1441"/>
      <c r="F1441" s="77"/>
      <c r="G1441" s="77"/>
      <c r="H1441"/>
      <c r="I1441"/>
      <c r="J1441"/>
      <c r="K1441"/>
    </row>
    <row r="1442" spans="3:11" x14ac:dyDescent="0.25">
      <c r="C1442"/>
      <c r="D1442" s="79"/>
      <c r="E1442"/>
      <c r="F1442" s="77"/>
      <c r="G1442" s="77"/>
      <c r="H1442"/>
      <c r="I1442"/>
      <c r="J1442"/>
      <c r="K1442"/>
    </row>
    <row r="1443" spans="3:11" x14ac:dyDescent="0.25">
      <c r="C1443"/>
      <c r="D1443" s="79"/>
      <c r="E1443"/>
      <c r="F1443" s="77"/>
      <c r="G1443" s="77"/>
      <c r="H1443"/>
      <c r="I1443"/>
      <c r="J1443"/>
      <c r="K1443"/>
    </row>
    <row r="1444" spans="3:11" x14ac:dyDescent="0.25">
      <c r="C1444"/>
      <c r="D1444" s="79"/>
      <c r="E1444"/>
      <c r="F1444" s="77"/>
      <c r="G1444" s="77"/>
      <c r="H1444"/>
      <c r="I1444"/>
      <c r="J1444"/>
      <c r="K1444"/>
    </row>
    <row r="1445" spans="3:11" x14ac:dyDescent="0.25">
      <c r="C1445"/>
      <c r="D1445" s="79"/>
      <c r="E1445"/>
      <c r="F1445" s="77"/>
      <c r="G1445" s="77"/>
      <c r="H1445"/>
      <c r="I1445"/>
      <c r="J1445"/>
      <c r="K1445"/>
    </row>
    <row r="1446" spans="3:11" x14ac:dyDescent="0.25">
      <c r="C1446"/>
      <c r="D1446" s="79"/>
      <c r="E1446"/>
      <c r="F1446" s="77"/>
      <c r="G1446" s="77"/>
      <c r="H1446"/>
      <c r="I1446"/>
      <c r="J1446"/>
      <c r="K1446"/>
    </row>
    <row r="1447" spans="3:11" x14ac:dyDescent="0.25">
      <c r="C1447"/>
      <c r="D1447" s="79"/>
      <c r="E1447"/>
      <c r="F1447" s="77"/>
      <c r="G1447" s="77"/>
      <c r="H1447"/>
      <c r="I1447"/>
      <c r="J1447"/>
      <c r="K1447"/>
    </row>
    <row r="1448" spans="3:11" x14ac:dyDescent="0.25">
      <c r="C1448"/>
      <c r="D1448" s="79"/>
      <c r="E1448"/>
      <c r="F1448" s="77"/>
      <c r="G1448" s="77"/>
      <c r="H1448"/>
      <c r="I1448"/>
      <c r="J1448"/>
      <c r="K1448"/>
    </row>
    <row r="1449" spans="3:11" x14ac:dyDescent="0.25">
      <c r="C1449"/>
      <c r="D1449" s="79"/>
      <c r="E1449"/>
      <c r="F1449" s="77"/>
      <c r="G1449" s="77"/>
      <c r="H1449"/>
      <c r="I1449"/>
      <c r="J1449"/>
      <c r="K1449"/>
    </row>
    <row r="1450" spans="3:11" x14ac:dyDescent="0.25">
      <c r="C1450"/>
      <c r="D1450" s="79"/>
      <c r="E1450"/>
      <c r="F1450" s="77"/>
      <c r="G1450" s="77"/>
      <c r="H1450"/>
      <c r="I1450"/>
      <c r="J1450"/>
      <c r="K1450"/>
    </row>
    <row r="1451" spans="3:11" x14ac:dyDescent="0.25">
      <c r="C1451"/>
      <c r="D1451" s="79"/>
      <c r="E1451"/>
      <c r="F1451" s="77"/>
      <c r="G1451" s="77"/>
      <c r="H1451"/>
      <c r="I1451"/>
      <c r="J1451"/>
      <c r="K1451"/>
    </row>
    <row r="1452" spans="3:11" x14ac:dyDescent="0.25">
      <c r="C1452"/>
      <c r="D1452" s="79"/>
      <c r="E1452"/>
      <c r="F1452" s="77"/>
      <c r="G1452" s="77"/>
      <c r="H1452"/>
      <c r="I1452"/>
      <c r="J1452"/>
      <c r="K1452"/>
    </row>
    <row r="1453" spans="3:11" x14ac:dyDescent="0.25">
      <c r="C1453"/>
      <c r="D1453" s="79"/>
      <c r="E1453"/>
      <c r="F1453" s="77"/>
      <c r="G1453" s="77"/>
      <c r="H1453"/>
      <c r="I1453"/>
      <c r="J1453"/>
      <c r="K1453"/>
    </row>
    <row r="1454" spans="3:11" x14ac:dyDescent="0.25">
      <c r="C1454"/>
      <c r="D1454" s="79"/>
      <c r="E1454"/>
      <c r="F1454" s="77"/>
      <c r="G1454" s="77"/>
      <c r="H1454"/>
      <c r="I1454"/>
      <c r="J1454"/>
      <c r="K1454"/>
    </row>
    <row r="1455" spans="3:11" x14ac:dyDescent="0.25">
      <c r="C1455"/>
      <c r="D1455" s="79"/>
      <c r="E1455"/>
      <c r="F1455" s="77"/>
      <c r="G1455" s="77"/>
      <c r="H1455"/>
      <c r="I1455"/>
      <c r="J1455"/>
      <c r="K1455"/>
    </row>
    <row r="1456" spans="3:11" x14ac:dyDescent="0.25">
      <c r="C1456"/>
      <c r="D1456" s="79"/>
      <c r="E1456"/>
      <c r="F1456" s="77"/>
      <c r="G1456" s="77"/>
      <c r="H1456"/>
      <c r="I1456"/>
      <c r="J1456"/>
      <c r="K1456"/>
    </row>
    <row r="1457" spans="3:11" x14ac:dyDescent="0.25">
      <c r="C1457"/>
      <c r="D1457" s="79"/>
      <c r="E1457"/>
      <c r="F1457" s="77"/>
      <c r="G1457" s="77"/>
      <c r="H1457"/>
      <c r="I1457"/>
      <c r="J1457"/>
      <c r="K1457"/>
    </row>
    <row r="1458" spans="3:11" x14ac:dyDescent="0.25">
      <c r="C1458"/>
      <c r="D1458" s="79"/>
      <c r="E1458"/>
      <c r="F1458" s="77"/>
      <c r="G1458" s="77"/>
      <c r="H1458"/>
      <c r="I1458"/>
      <c r="J1458"/>
      <c r="K1458"/>
    </row>
    <row r="1459" spans="3:11" x14ac:dyDescent="0.25">
      <c r="C1459"/>
      <c r="D1459" s="79"/>
      <c r="E1459"/>
      <c r="F1459" s="77"/>
      <c r="G1459" s="77"/>
      <c r="H1459"/>
      <c r="I1459"/>
      <c r="J1459"/>
      <c r="K1459"/>
    </row>
    <row r="1460" spans="3:11" x14ac:dyDescent="0.25">
      <c r="C1460"/>
      <c r="D1460" s="79"/>
      <c r="E1460"/>
      <c r="F1460" s="77"/>
      <c r="G1460" s="77"/>
      <c r="H1460"/>
      <c r="I1460"/>
      <c r="J1460"/>
      <c r="K1460"/>
    </row>
    <row r="1461" spans="3:11" x14ac:dyDescent="0.25">
      <c r="C1461"/>
      <c r="D1461" s="79"/>
      <c r="E1461"/>
      <c r="F1461" s="77"/>
      <c r="G1461" s="77"/>
      <c r="H1461"/>
      <c r="I1461"/>
      <c r="J1461"/>
      <c r="K1461"/>
    </row>
    <row r="1462" spans="3:11" x14ac:dyDescent="0.25">
      <c r="C1462"/>
      <c r="D1462" s="79"/>
      <c r="E1462"/>
      <c r="F1462" s="77"/>
      <c r="G1462" s="77"/>
      <c r="H1462"/>
      <c r="I1462"/>
      <c r="J1462"/>
      <c r="K1462"/>
    </row>
    <row r="1463" spans="3:11" x14ac:dyDescent="0.25">
      <c r="C1463"/>
      <c r="D1463" s="79"/>
      <c r="E1463"/>
      <c r="F1463" s="77"/>
      <c r="G1463" s="77"/>
      <c r="H1463"/>
      <c r="I1463"/>
      <c r="J1463"/>
      <c r="K1463"/>
    </row>
  </sheetData>
  <mergeCells count="2">
    <mergeCell ref="A2:C2"/>
    <mergeCell ref="P17:S17"/>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7"/>
  <sheetViews>
    <sheetView topLeftCell="A16" workbookViewId="0">
      <selection activeCell="D11" sqref="D11"/>
    </sheetView>
  </sheetViews>
  <sheetFormatPr defaultRowHeight="13.2" x14ac:dyDescent="0.25"/>
  <cols>
    <col min="1" max="1" width="6.5546875" bestFit="1" customWidth="1"/>
    <col min="2" max="2" width="14" bestFit="1" customWidth="1"/>
    <col min="3" max="3" width="66.44140625" bestFit="1" customWidth="1"/>
    <col min="4" max="4" width="17.6640625" customWidth="1"/>
  </cols>
  <sheetData>
    <row r="1" spans="1:11" ht="51.75" customHeight="1" x14ac:dyDescent="0.25">
      <c r="A1" s="522" t="s">
        <v>9779</v>
      </c>
      <c r="B1" s="522"/>
      <c r="C1" s="522"/>
      <c r="D1" s="522"/>
      <c r="E1" s="522"/>
      <c r="F1" s="522"/>
      <c r="G1" s="522"/>
      <c r="H1" s="522"/>
      <c r="I1" s="522"/>
      <c r="J1" s="522"/>
      <c r="K1" s="522"/>
    </row>
    <row r="2" spans="1:11" s="61" customFormat="1" ht="146.25" customHeight="1" x14ac:dyDescent="0.25">
      <c r="A2" s="199" t="s">
        <v>5790</v>
      </c>
      <c r="B2" s="199" t="s">
        <v>5791</v>
      </c>
      <c r="C2" s="200" t="s">
        <v>5792</v>
      </c>
      <c r="D2" s="504" t="s">
        <v>9780</v>
      </c>
      <c r="E2" s="521" t="s">
        <v>5793</v>
      </c>
      <c r="F2" s="521"/>
      <c r="G2" s="521"/>
      <c r="H2" s="521"/>
      <c r="I2" s="521"/>
      <c r="J2" s="521"/>
      <c r="K2" s="521"/>
    </row>
    <row r="3" spans="1:11" ht="14.4" x14ac:dyDescent="0.3">
      <c r="A3" s="201" t="s">
        <v>5796</v>
      </c>
      <c r="B3" s="202" t="s">
        <v>5989</v>
      </c>
      <c r="C3" s="203" t="s">
        <v>8054</v>
      </c>
      <c r="D3" s="327"/>
      <c r="E3" s="18"/>
      <c r="F3" s="19"/>
      <c r="G3" s="19"/>
      <c r="H3" s="19"/>
      <c r="I3" s="19"/>
      <c r="J3" s="19"/>
      <c r="K3" s="20"/>
    </row>
    <row r="4" spans="1:11" ht="13.8" x14ac:dyDescent="0.3">
      <c r="A4" s="205" t="s">
        <v>5799</v>
      </c>
      <c r="B4" s="206" t="s">
        <v>8055</v>
      </c>
      <c r="C4" s="207" t="s">
        <v>8056</v>
      </c>
      <c r="D4" s="322">
        <f>+D5</f>
        <v>0</v>
      </c>
      <c r="E4" s="24"/>
      <c r="F4" s="25"/>
      <c r="G4" s="25"/>
      <c r="H4" s="25"/>
      <c r="I4" s="25"/>
      <c r="J4" s="25"/>
      <c r="K4" s="26"/>
    </row>
    <row r="5" spans="1:11" ht="13.8" x14ac:dyDescent="0.3">
      <c r="A5" s="208" t="s">
        <v>5800</v>
      </c>
      <c r="B5" s="209" t="s">
        <v>8057</v>
      </c>
      <c r="C5" s="210" t="s">
        <v>8056</v>
      </c>
      <c r="D5" s="320">
        <f>+D6</f>
        <v>0</v>
      </c>
      <c r="E5" s="30"/>
      <c r="F5" s="31"/>
      <c r="G5" s="31"/>
      <c r="H5" s="31"/>
      <c r="I5" s="31"/>
      <c r="J5" s="31"/>
      <c r="K5" s="32"/>
    </row>
    <row r="6" spans="1:11" ht="13.8" x14ac:dyDescent="0.3">
      <c r="A6" s="211" t="s">
        <v>5801</v>
      </c>
      <c r="B6" s="212" t="s">
        <v>8058</v>
      </c>
      <c r="C6" s="134" t="s">
        <v>8056</v>
      </c>
      <c r="D6" s="321">
        <f>+D7</f>
        <v>0</v>
      </c>
      <c r="E6" s="36"/>
      <c r="F6" s="37"/>
      <c r="G6" s="37"/>
      <c r="H6" s="37"/>
      <c r="I6" s="37"/>
      <c r="J6" s="37"/>
      <c r="K6" s="38"/>
    </row>
    <row r="7" spans="1:11" ht="13.8" x14ac:dyDescent="0.3">
      <c r="A7" s="211" t="s">
        <v>5802</v>
      </c>
      <c r="B7" s="213" t="s">
        <v>8059</v>
      </c>
      <c r="C7" s="135" t="s">
        <v>8056</v>
      </c>
      <c r="D7" s="271">
        <f>+D8</f>
        <v>0</v>
      </c>
      <c r="E7" s="36"/>
      <c r="F7" s="37"/>
      <c r="G7" s="37"/>
      <c r="H7" s="37"/>
      <c r="I7" s="37"/>
      <c r="J7" s="37"/>
      <c r="K7" s="38"/>
    </row>
    <row r="8" spans="1:11" ht="13.8" x14ac:dyDescent="0.3">
      <c r="A8" s="211" t="s">
        <v>5803</v>
      </c>
      <c r="B8" s="213" t="s">
        <v>8060</v>
      </c>
      <c r="C8" s="135" t="s">
        <v>8056</v>
      </c>
      <c r="D8" s="323"/>
      <c r="E8" s="36" t="s">
        <v>7970</v>
      </c>
      <c r="F8" s="37" t="s">
        <v>5821</v>
      </c>
      <c r="G8" s="37" t="s">
        <v>5805</v>
      </c>
      <c r="H8" s="37">
        <v>1</v>
      </c>
      <c r="I8" s="37" t="s">
        <v>5805</v>
      </c>
      <c r="J8" s="37" t="s">
        <v>5805</v>
      </c>
      <c r="K8" s="38"/>
    </row>
    <row r="9" spans="1:11" ht="13.8" x14ac:dyDescent="0.3">
      <c r="A9" s="205" t="s">
        <v>5799</v>
      </c>
      <c r="B9" s="206" t="s">
        <v>8061</v>
      </c>
      <c r="C9" s="207" t="s">
        <v>8062</v>
      </c>
      <c r="D9" s="322">
        <f>+D10</f>
        <v>0</v>
      </c>
      <c r="E9" s="24"/>
      <c r="F9" s="25"/>
      <c r="G9" s="25"/>
      <c r="H9" s="25"/>
      <c r="I9" s="25"/>
      <c r="J9" s="25"/>
      <c r="K9" s="26"/>
    </row>
    <row r="10" spans="1:11" ht="13.8" x14ac:dyDescent="0.3">
      <c r="A10" s="208" t="s">
        <v>5800</v>
      </c>
      <c r="B10" s="209" t="s">
        <v>8063</v>
      </c>
      <c r="C10" s="210" t="s">
        <v>8062</v>
      </c>
      <c r="D10" s="320">
        <f>+D11</f>
        <v>0</v>
      </c>
      <c r="E10" s="30"/>
      <c r="F10" s="31"/>
      <c r="G10" s="31"/>
      <c r="H10" s="31"/>
      <c r="I10" s="31"/>
      <c r="J10" s="31"/>
      <c r="K10" s="32"/>
    </row>
    <row r="11" spans="1:11" ht="13.8" x14ac:dyDescent="0.3">
      <c r="A11" s="211" t="s">
        <v>5801</v>
      </c>
      <c r="B11" s="212" t="s">
        <v>8064</v>
      </c>
      <c r="C11" s="134" t="s">
        <v>8062</v>
      </c>
      <c r="D11" s="321">
        <f>+D12</f>
        <v>0</v>
      </c>
      <c r="E11" s="36"/>
      <c r="F11" s="37"/>
      <c r="G11" s="37"/>
      <c r="H11" s="37"/>
      <c r="I11" s="37"/>
      <c r="J11" s="37"/>
      <c r="K11" s="38"/>
    </row>
    <row r="12" spans="1:11" ht="13.8" x14ac:dyDescent="0.3">
      <c r="A12" s="211" t="s">
        <v>5802</v>
      </c>
      <c r="B12" s="213" t="s">
        <v>8065</v>
      </c>
      <c r="C12" s="135" t="s">
        <v>8062</v>
      </c>
      <c r="D12" s="271">
        <f>+D13</f>
        <v>0</v>
      </c>
      <c r="E12" s="36"/>
      <c r="F12" s="37"/>
      <c r="G12" s="37"/>
      <c r="H12" s="37"/>
      <c r="I12" s="37"/>
      <c r="J12" s="37"/>
      <c r="K12" s="38"/>
    </row>
    <row r="13" spans="1:11" ht="13.8" x14ac:dyDescent="0.3">
      <c r="A13" s="211" t="s">
        <v>5803</v>
      </c>
      <c r="B13" s="213" t="s">
        <v>8066</v>
      </c>
      <c r="C13" s="135" t="s">
        <v>8062</v>
      </c>
      <c r="D13" s="323"/>
      <c r="E13" s="36" t="s">
        <v>7970</v>
      </c>
      <c r="F13" s="37" t="s">
        <v>5821</v>
      </c>
      <c r="G13" s="37" t="s">
        <v>5805</v>
      </c>
      <c r="H13" s="37">
        <v>2</v>
      </c>
      <c r="I13" s="37" t="s">
        <v>5805</v>
      </c>
      <c r="J13" s="37" t="s">
        <v>5805</v>
      </c>
      <c r="K13" s="38"/>
    </row>
    <row r="14" spans="1:11" ht="13.8" x14ac:dyDescent="0.3">
      <c r="A14" s="211"/>
      <c r="B14" s="213"/>
      <c r="C14" s="135"/>
      <c r="D14" s="271"/>
      <c r="E14" s="36"/>
      <c r="F14" s="37"/>
      <c r="G14" s="37"/>
      <c r="H14" s="37"/>
      <c r="I14" s="37"/>
      <c r="J14" s="37"/>
      <c r="K14" s="38"/>
    </row>
    <row r="15" spans="1:11" ht="13.8" x14ac:dyDescent="0.3">
      <c r="A15" s="205" t="s">
        <v>5799</v>
      </c>
      <c r="B15" s="206" t="s">
        <v>8214</v>
      </c>
      <c r="C15" s="207" t="s">
        <v>8215</v>
      </c>
      <c r="D15" s="322">
        <f>+D16+D20+D24</f>
        <v>0</v>
      </c>
      <c r="E15" s="24"/>
      <c r="F15" s="25"/>
      <c r="G15" s="25"/>
      <c r="H15" s="25"/>
      <c r="I15" s="25"/>
      <c r="J15" s="25"/>
      <c r="K15" s="26"/>
    </row>
    <row r="16" spans="1:11" ht="13.8" x14ac:dyDescent="0.3">
      <c r="A16" s="208" t="s">
        <v>5800</v>
      </c>
      <c r="B16" s="209" t="s">
        <v>8216</v>
      </c>
      <c r="C16" s="210" t="s">
        <v>8217</v>
      </c>
      <c r="D16" s="320">
        <f>+D17</f>
        <v>0</v>
      </c>
      <c r="E16" s="30"/>
      <c r="F16" s="31"/>
      <c r="G16" s="31"/>
      <c r="H16" s="31"/>
      <c r="I16" s="31"/>
      <c r="J16" s="31"/>
      <c r="K16" s="32"/>
    </row>
    <row r="17" spans="1:11" ht="13.8" x14ac:dyDescent="0.3">
      <c r="A17" s="211" t="s">
        <v>5801</v>
      </c>
      <c r="B17" s="212" t="s">
        <v>8218</v>
      </c>
      <c r="C17" s="134" t="s">
        <v>8217</v>
      </c>
      <c r="D17" s="321">
        <f>+D18</f>
        <v>0</v>
      </c>
      <c r="E17" s="36"/>
      <c r="F17" s="37"/>
      <c r="G17" s="37"/>
      <c r="H17" s="37"/>
      <c r="I17" s="37"/>
      <c r="J17" s="37"/>
      <c r="K17" s="38"/>
    </row>
    <row r="18" spans="1:11" ht="13.8" x14ac:dyDescent="0.3">
      <c r="A18" s="211" t="s">
        <v>5802</v>
      </c>
      <c r="B18" s="213" t="s">
        <v>8219</v>
      </c>
      <c r="C18" s="135" t="s">
        <v>8217</v>
      </c>
      <c r="D18" s="271">
        <f>+D19</f>
        <v>0</v>
      </c>
      <c r="E18" s="36"/>
      <c r="F18" s="37"/>
      <c r="G18" s="37"/>
      <c r="H18" s="37"/>
      <c r="I18" s="37"/>
      <c r="J18" s="37"/>
      <c r="K18" s="38"/>
    </row>
    <row r="19" spans="1:11" ht="13.8" x14ac:dyDescent="0.3">
      <c r="A19" s="211" t="s">
        <v>5803</v>
      </c>
      <c r="B19" s="213" t="s">
        <v>8220</v>
      </c>
      <c r="C19" s="135" t="s">
        <v>9760</v>
      </c>
      <c r="D19" s="323"/>
      <c r="E19" s="36" t="s">
        <v>7970</v>
      </c>
      <c r="F19" s="37" t="s">
        <v>5821</v>
      </c>
      <c r="G19" s="37" t="s">
        <v>5805</v>
      </c>
      <c r="H19" s="37">
        <v>3</v>
      </c>
      <c r="I19" s="37" t="s">
        <v>5805</v>
      </c>
      <c r="J19" s="37" t="s">
        <v>5805</v>
      </c>
      <c r="K19" s="38"/>
    </row>
    <row r="20" spans="1:11" ht="13.8" x14ac:dyDescent="0.3">
      <c r="A20" s="208" t="s">
        <v>5800</v>
      </c>
      <c r="B20" s="209" t="s">
        <v>8221</v>
      </c>
      <c r="C20" s="210" t="s">
        <v>8222</v>
      </c>
      <c r="D20" s="320">
        <f>+D21</f>
        <v>0</v>
      </c>
      <c r="E20" s="30"/>
      <c r="F20" s="31"/>
      <c r="G20" s="31"/>
      <c r="H20" s="31"/>
      <c r="I20" s="31"/>
      <c r="J20" s="31"/>
      <c r="K20" s="32"/>
    </row>
    <row r="21" spans="1:11" ht="13.8" x14ac:dyDescent="0.3">
      <c r="A21" s="211" t="s">
        <v>5801</v>
      </c>
      <c r="B21" s="212" t="s">
        <v>8223</v>
      </c>
      <c r="C21" s="134" t="s">
        <v>8222</v>
      </c>
      <c r="D21" s="321">
        <f>+D22</f>
        <v>0</v>
      </c>
      <c r="E21" s="36"/>
      <c r="F21" s="37"/>
      <c r="G21" s="37"/>
      <c r="H21" s="37"/>
      <c r="I21" s="37"/>
      <c r="J21" s="37"/>
      <c r="K21" s="38"/>
    </row>
    <row r="22" spans="1:11" ht="13.8" x14ac:dyDescent="0.3">
      <c r="A22" s="211" t="s">
        <v>5802</v>
      </c>
      <c r="B22" s="213" t="s">
        <v>8224</v>
      </c>
      <c r="C22" s="135" t="s">
        <v>8222</v>
      </c>
      <c r="D22" s="271">
        <f>+D23</f>
        <v>0</v>
      </c>
      <c r="E22" s="36"/>
      <c r="F22" s="37"/>
      <c r="G22" s="37"/>
      <c r="H22" s="37"/>
      <c r="I22" s="37"/>
      <c r="J22" s="37"/>
      <c r="K22" s="38"/>
    </row>
    <row r="23" spans="1:11" ht="13.8" x14ac:dyDescent="0.3">
      <c r="A23" s="211" t="s">
        <v>5803</v>
      </c>
      <c r="B23" s="213" t="s">
        <v>8225</v>
      </c>
      <c r="C23" s="135" t="s">
        <v>8222</v>
      </c>
      <c r="D23" s="323"/>
      <c r="E23" s="36" t="s">
        <v>7970</v>
      </c>
      <c r="F23" s="37" t="s">
        <v>5821</v>
      </c>
      <c r="G23" s="37" t="s">
        <v>5805</v>
      </c>
      <c r="H23" s="37">
        <v>3</v>
      </c>
      <c r="I23" s="37" t="s">
        <v>5805</v>
      </c>
      <c r="J23" s="37" t="s">
        <v>5805</v>
      </c>
      <c r="K23" s="38"/>
    </row>
    <row r="24" spans="1:11" ht="13.8" x14ac:dyDescent="0.3">
      <c r="A24" s="208" t="s">
        <v>5800</v>
      </c>
      <c r="B24" s="209" t="s">
        <v>8226</v>
      </c>
      <c r="C24" s="210" t="s">
        <v>8215</v>
      </c>
      <c r="D24" s="320">
        <f>+D25+D29</f>
        <v>0</v>
      </c>
      <c r="E24" s="30"/>
      <c r="F24" s="31"/>
      <c r="G24" s="31"/>
      <c r="H24" s="31"/>
      <c r="I24" s="31"/>
      <c r="J24" s="31"/>
      <c r="K24" s="32"/>
    </row>
    <row r="25" spans="1:11" ht="13.8" x14ac:dyDescent="0.3">
      <c r="A25" s="211" t="s">
        <v>5801</v>
      </c>
      <c r="B25" s="212" t="s">
        <v>8227</v>
      </c>
      <c r="C25" s="134" t="s">
        <v>8228</v>
      </c>
      <c r="D25" s="321">
        <f>+D26</f>
        <v>0</v>
      </c>
      <c r="E25" s="36"/>
      <c r="F25" s="37"/>
      <c r="G25" s="37"/>
      <c r="H25" s="37"/>
      <c r="I25" s="37"/>
      <c r="J25" s="37"/>
      <c r="K25" s="38"/>
    </row>
    <row r="26" spans="1:11" ht="13.8" x14ac:dyDescent="0.3">
      <c r="A26" s="211" t="s">
        <v>5802</v>
      </c>
      <c r="B26" s="213" t="s">
        <v>8229</v>
      </c>
      <c r="C26" s="135" t="s">
        <v>8228</v>
      </c>
      <c r="D26" s="271">
        <f>+D27+D28</f>
        <v>0</v>
      </c>
      <c r="E26" s="36"/>
      <c r="F26" s="37"/>
      <c r="G26" s="37"/>
      <c r="H26" s="37"/>
      <c r="I26" s="37"/>
      <c r="J26" s="37"/>
      <c r="K26" s="38"/>
    </row>
    <row r="27" spans="1:11" ht="13.8" x14ac:dyDescent="0.3">
      <c r="A27" s="211" t="s">
        <v>5803</v>
      </c>
      <c r="B27" s="213" t="s">
        <v>8230</v>
      </c>
      <c r="C27" s="135" t="s">
        <v>8231</v>
      </c>
      <c r="D27" s="323"/>
      <c r="E27" s="36" t="s">
        <v>7970</v>
      </c>
      <c r="F27" s="37" t="s">
        <v>5821</v>
      </c>
      <c r="G27" s="37" t="s">
        <v>5805</v>
      </c>
      <c r="H27" s="37">
        <v>3</v>
      </c>
      <c r="I27" s="37" t="s">
        <v>5805</v>
      </c>
      <c r="J27" s="37" t="s">
        <v>5805</v>
      </c>
      <c r="K27" s="38"/>
    </row>
    <row r="28" spans="1:11" ht="13.8" x14ac:dyDescent="0.3">
      <c r="A28" s="211" t="s">
        <v>5803</v>
      </c>
      <c r="B28" s="213" t="s">
        <v>8232</v>
      </c>
      <c r="C28" s="135" t="s">
        <v>8233</v>
      </c>
      <c r="D28" s="323"/>
      <c r="E28" s="36" t="s">
        <v>7970</v>
      </c>
      <c r="F28" s="37" t="s">
        <v>5821</v>
      </c>
      <c r="G28" s="37" t="s">
        <v>5805</v>
      </c>
      <c r="H28" s="37">
        <v>3</v>
      </c>
      <c r="I28" s="37" t="s">
        <v>5805</v>
      </c>
      <c r="J28" s="37" t="s">
        <v>5805</v>
      </c>
      <c r="K28" s="38"/>
    </row>
    <row r="29" spans="1:11" ht="13.8" x14ac:dyDescent="0.3">
      <c r="A29" s="211" t="s">
        <v>5801</v>
      </c>
      <c r="B29" s="212" t="s">
        <v>8234</v>
      </c>
      <c r="C29" s="134" t="s">
        <v>8215</v>
      </c>
      <c r="D29" s="321">
        <f>+D30</f>
        <v>0</v>
      </c>
      <c r="E29" s="36"/>
      <c r="F29" s="37"/>
      <c r="G29" s="37"/>
      <c r="H29" s="37"/>
      <c r="I29" s="37"/>
      <c r="J29" s="37"/>
      <c r="K29" s="38"/>
    </row>
    <row r="30" spans="1:11" ht="13.8" x14ac:dyDescent="0.3">
      <c r="A30" s="211" t="s">
        <v>5802</v>
      </c>
      <c r="B30" s="213" t="s">
        <v>8235</v>
      </c>
      <c r="C30" s="135" t="s">
        <v>8215</v>
      </c>
      <c r="D30" s="271">
        <f>+D31</f>
        <v>0</v>
      </c>
      <c r="E30" s="36"/>
      <c r="F30" s="37"/>
      <c r="G30" s="37"/>
      <c r="H30" s="37"/>
      <c r="I30" s="37"/>
      <c r="J30" s="37"/>
      <c r="K30" s="38"/>
    </row>
    <row r="31" spans="1:11" ht="13.8" x14ac:dyDescent="0.3">
      <c r="A31" s="211" t="s">
        <v>5803</v>
      </c>
      <c r="B31" s="213" t="s">
        <v>8236</v>
      </c>
      <c r="C31" s="135" t="s">
        <v>8215</v>
      </c>
      <c r="D31" s="323"/>
      <c r="E31" s="36" t="s">
        <v>7970</v>
      </c>
      <c r="F31" s="37" t="s">
        <v>5821</v>
      </c>
      <c r="G31" s="37" t="s">
        <v>5805</v>
      </c>
      <c r="H31" s="37">
        <v>3</v>
      </c>
      <c r="I31" s="37" t="s">
        <v>5805</v>
      </c>
      <c r="J31" s="37" t="s">
        <v>5805</v>
      </c>
      <c r="K31" s="38"/>
    </row>
    <row r="32" spans="1:11" ht="14.4" x14ac:dyDescent="0.3">
      <c r="A32" s="214" t="s">
        <v>5796</v>
      </c>
      <c r="B32" s="215" t="s">
        <v>5947</v>
      </c>
      <c r="C32" s="216" t="s">
        <v>8237</v>
      </c>
      <c r="D32" s="328">
        <f>+D33</f>
        <v>0</v>
      </c>
      <c r="E32" s="18"/>
      <c r="F32" s="19"/>
      <c r="G32" s="19"/>
      <c r="H32" s="19"/>
      <c r="I32" s="19"/>
      <c r="J32" s="19"/>
      <c r="K32" s="20"/>
    </row>
    <row r="33" spans="1:11" ht="13.8" x14ac:dyDescent="0.3">
      <c r="A33" s="205" t="s">
        <v>5799</v>
      </c>
      <c r="B33" s="206" t="s">
        <v>8238</v>
      </c>
      <c r="C33" s="207" t="s">
        <v>8237</v>
      </c>
      <c r="D33" s="322">
        <f>+D34</f>
        <v>0</v>
      </c>
      <c r="E33" s="24"/>
      <c r="F33" s="25"/>
      <c r="G33" s="25"/>
      <c r="H33" s="25"/>
      <c r="I33" s="25"/>
      <c r="J33" s="25"/>
      <c r="K33" s="26"/>
    </row>
    <row r="34" spans="1:11" ht="13.8" x14ac:dyDescent="0.3">
      <c r="A34" s="208" t="s">
        <v>5800</v>
      </c>
      <c r="B34" s="209" t="s">
        <v>8239</v>
      </c>
      <c r="C34" s="210" t="s">
        <v>8237</v>
      </c>
      <c r="D34" s="320">
        <f>+D35</f>
        <v>0</v>
      </c>
      <c r="E34" s="30"/>
      <c r="F34" s="31"/>
      <c r="G34" s="31"/>
      <c r="H34" s="31"/>
      <c r="I34" s="31"/>
      <c r="J34" s="31"/>
      <c r="K34" s="32"/>
    </row>
    <row r="35" spans="1:11" ht="13.8" x14ac:dyDescent="0.3">
      <c r="A35" s="211" t="s">
        <v>5801</v>
      </c>
      <c r="B35" s="212" t="s">
        <v>8240</v>
      </c>
      <c r="C35" s="134" t="s">
        <v>8237</v>
      </c>
      <c r="D35" s="321">
        <f>+D36</f>
        <v>0</v>
      </c>
      <c r="E35" s="36"/>
      <c r="F35" s="37"/>
      <c r="G35" s="37"/>
      <c r="H35" s="37"/>
      <c r="I35" s="37"/>
      <c r="J35" s="37"/>
      <c r="K35" s="38"/>
    </row>
    <row r="36" spans="1:11" ht="13.8" x14ac:dyDescent="0.3">
      <c r="A36" s="211" t="s">
        <v>5802</v>
      </c>
      <c r="B36" s="213" t="s">
        <v>8241</v>
      </c>
      <c r="C36" s="135" t="s">
        <v>8237</v>
      </c>
      <c r="D36" s="271">
        <f>+D37</f>
        <v>0</v>
      </c>
      <c r="E36" s="36"/>
      <c r="F36" s="37"/>
      <c r="G36" s="37"/>
      <c r="H36" s="37"/>
      <c r="I36" s="37"/>
      <c r="J36" s="37"/>
      <c r="K36" s="38"/>
    </row>
    <row r="37" spans="1:11" ht="13.8" x14ac:dyDescent="0.3">
      <c r="A37" s="465" t="s">
        <v>5803</v>
      </c>
      <c r="B37" s="466" t="s">
        <v>8242</v>
      </c>
      <c r="C37" s="467" t="s">
        <v>8237</v>
      </c>
      <c r="D37" s="468"/>
      <c r="E37" s="469" t="s">
        <v>7970</v>
      </c>
      <c r="F37" s="52" t="s">
        <v>6963</v>
      </c>
      <c r="G37" s="52" t="s">
        <v>5805</v>
      </c>
      <c r="H37" s="52"/>
      <c r="I37" s="52" t="s">
        <v>5805</v>
      </c>
      <c r="J37" s="52" t="s">
        <v>5805</v>
      </c>
      <c r="K37" s="53"/>
    </row>
  </sheetData>
  <mergeCells count="2">
    <mergeCell ref="E2:K2"/>
    <mergeCell ref="A1:K1"/>
  </mergeCell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04"/>
  <sheetViews>
    <sheetView zoomScale="90" zoomScaleNormal="90" workbookViewId="0">
      <selection activeCell="E7" sqref="E7"/>
    </sheetView>
  </sheetViews>
  <sheetFormatPr defaultRowHeight="14.4" x14ac:dyDescent="0.3"/>
  <cols>
    <col min="1" max="1" width="9.33203125" style="139"/>
    <col min="2" max="2" width="12.33203125" style="139" customWidth="1"/>
    <col min="3" max="3" width="61.44140625" style="139" customWidth="1"/>
    <col min="4" max="4" width="9.33203125" style="139"/>
    <col min="5" max="5" width="15.6640625" style="139" customWidth="1"/>
    <col min="6" max="9" width="3.88671875" style="139" customWidth="1"/>
    <col min="10" max="255" width="9.33203125" style="139"/>
    <col min="256" max="256" width="59.33203125" style="139" customWidth="1"/>
    <col min="257" max="257" width="9.33203125" style="139"/>
    <col min="258" max="258" width="15.6640625" style="139" customWidth="1"/>
    <col min="259" max="511" width="9.33203125" style="139"/>
    <col min="512" max="512" width="59.33203125" style="139" customWidth="1"/>
    <col min="513" max="513" width="9.33203125" style="139"/>
    <col min="514" max="514" width="15.6640625" style="139" customWidth="1"/>
    <col min="515" max="767" width="9.33203125" style="139"/>
    <col min="768" max="768" width="59.33203125" style="139" customWidth="1"/>
    <col min="769" max="769" width="9.33203125" style="139"/>
    <col min="770" max="770" width="15.6640625" style="139" customWidth="1"/>
    <col min="771" max="1023" width="9.33203125" style="139"/>
    <col min="1024" max="1024" width="59.33203125" style="139" customWidth="1"/>
    <col min="1025" max="1025" width="9.33203125" style="139"/>
    <col min="1026" max="1026" width="15.6640625" style="139" customWidth="1"/>
    <col min="1027" max="1279" width="9.33203125" style="139"/>
    <col min="1280" max="1280" width="59.33203125" style="139" customWidth="1"/>
    <col min="1281" max="1281" width="9.33203125" style="139"/>
    <col min="1282" max="1282" width="15.6640625" style="139" customWidth="1"/>
    <col min="1283" max="1535" width="9.33203125" style="139"/>
    <col min="1536" max="1536" width="59.33203125" style="139" customWidth="1"/>
    <col min="1537" max="1537" width="9.33203125" style="139"/>
    <col min="1538" max="1538" width="15.6640625" style="139" customWidth="1"/>
    <col min="1539" max="1791" width="9.33203125" style="139"/>
    <col min="1792" max="1792" width="59.33203125" style="139" customWidth="1"/>
    <col min="1793" max="1793" width="9.33203125" style="139"/>
    <col min="1794" max="1794" width="15.6640625" style="139" customWidth="1"/>
    <col min="1795" max="2047" width="9.33203125" style="139"/>
    <col min="2048" max="2048" width="59.33203125" style="139" customWidth="1"/>
    <col min="2049" max="2049" width="9.33203125" style="139"/>
    <col min="2050" max="2050" width="15.6640625" style="139" customWidth="1"/>
    <col min="2051" max="2303" width="9.33203125" style="139"/>
    <col min="2304" max="2304" width="59.33203125" style="139" customWidth="1"/>
    <col min="2305" max="2305" width="9.33203125" style="139"/>
    <col min="2306" max="2306" width="15.6640625" style="139" customWidth="1"/>
    <col min="2307" max="2559" width="9.33203125" style="139"/>
    <col min="2560" max="2560" width="59.33203125" style="139" customWidth="1"/>
    <col min="2561" max="2561" width="9.33203125" style="139"/>
    <col min="2562" max="2562" width="15.6640625" style="139" customWidth="1"/>
    <col min="2563" max="2815" width="9.33203125" style="139"/>
    <col min="2816" max="2816" width="59.33203125" style="139" customWidth="1"/>
    <col min="2817" max="2817" width="9.33203125" style="139"/>
    <col min="2818" max="2818" width="15.6640625" style="139" customWidth="1"/>
    <col min="2819" max="3071" width="9.33203125" style="139"/>
    <col min="3072" max="3072" width="59.33203125" style="139" customWidth="1"/>
    <col min="3073" max="3073" width="9.33203125" style="139"/>
    <col min="3074" max="3074" width="15.6640625" style="139" customWidth="1"/>
    <col min="3075" max="3327" width="9.33203125" style="139"/>
    <col min="3328" max="3328" width="59.33203125" style="139" customWidth="1"/>
    <col min="3329" max="3329" width="9.33203125" style="139"/>
    <col min="3330" max="3330" width="15.6640625" style="139" customWidth="1"/>
    <col min="3331" max="3583" width="9.33203125" style="139"/>
    <col min="3584" max="3584" width="59.33203125" style="139" customWidth="1"/>
    <col min="3585" max="3585" width="9.33203125" style="139"/>
    <col min="3586" max="3586" width="15.6640625" style="139" customWidth="1"/>
    <col min="3587" max="3839" width="9.33203125" style="139"/>
    <col min="3840" max="3840" width="59.33203125" style="139" customWidth="1"/>
    <col min="3841" max="3841" width="9.33203125" style="139"/>
    <col min="3842" max="3842" width="15.6640625" style="139" customWidth="1"/>
    <col min="3843" max="4095" width="9.33203125" style="139"/>
    <col min="4096" max="4096" width="59.33203125" style="139" customWidth="1"/>
    <col min="4097" max="4097" width="9.33203125" style="139"/>
    <col min="4098" max="4098" width="15.6640625" style="139" customWidth="1"/>
    <col min="4099" max="4351" width="9.33203125" style="139"/>
    <col min="4352" max="4352" width="59.33203125" style="139" customWidth="1"/>
    <col min="4353" max="4353" width="9.33203125" style="139"/>
    <col min="4354" max="4354" width="15.6640625" style="139" customWidth="1"/>
    <col min="4355" max="4607" width="9.33203125" style="139"/>
    <col min="4608" max="4608" width="59.33203125" style="139" customWidth="1"/>
    <col min="4609" max="4609" width="9.33203125" style="139"/>
    <col min="4610" max="4610" width="15.6640625" style="139" customWidth="1"/>
    <col min="4611" max="4863" width="9.33203125" style="139"/>
    <col min="4864" max="4864" width="59.33203125" style="139" customWidth="1"/>
    <col min="4865" max="4865" width="9.33203125" style="139"/>
    <col min="4866" max="4866" width="15.6640625" style="139" customWidth="1"/>
    <col min="4867" max="5119" width="9.33203125" style="139"/>
    <col min="5120" max="5120" width="59.33203125" style="139" customWidth="1"/>
    <col min="5121" max="5121" width="9.33203125" style="139"/>
    <col min="5122" max="5122" width="15.6640625" style="139" customWidth="1"/>
    <col min="5123" max="5375" width="9.33203125" style="139"/>
    <col min="5376" max="5376" width="59.33203125" style="139" customWidth="1"/>
    <col min="5377" max="5377" width="9.33203125" style="139"/>
    <col min="5378" max="5378" width="15.6640625" style="139" customWidth="1"/>
    <col min="5379" max="5631" width="9.33203125" style="139"/>
    <col min="5632" max="5632" width="59.33203125" style="139" customWidth="1"/>
    <col min="5633" max="5633" width="9.33203125" style="139"/>
    <col min="5634" max="5634" width="15.6640625" style="139" customWidth="1"/>
    <col min="5635" max="5887" width="9.33203125" style="139"/>
    <col min="5888" max="5888" width="59.33203125" style="139" customWidth="1"/>
    <col min="5889" max="5889" width="9.33203125" style="139"/>
    <col min="5890" max="5890" width="15.6640625" style="139" customWidth="1"/>
    <col min="5891" max="6143" width="9.33203125" style="139"/>
    <col min="6144" max="6144" width="59.33203125" style="139" customWidth="1"/>
    <col min="6145" max="6145" width="9.33203125" style="139"/>
    <col min="6146" max="6146" width="15.6640625" style="139" customWidth="1"/>
    <col min="6147" max="6399" width="9.33203125" style="139"/>
    <col min="6400" max="6400" width="59.33203125" style="139" customWidth="1"/>
    <col min="6401" max="6401" width="9.33203125" style="139"/>
    <col min="6402" max="6402" width="15.6640625" style="139" customWidth="1"/>
    <col min="6403" max="6655" width="9.33203125" style="139"/>
    <col min="6656" max="6656" width="59.33203125" style="139" customWidth="1"/>
    <col min="6657" max="6657" width="9.33203125" style="139"/>
    <col min="6658" max="6658" width="15.6640625" style="139" customWidth="1"/>
    <col min="6659" max="6911" width="9.33203125" style="139"/>
    <col min="6912" max="6912" width="59.33203125" style="139" customWidth="1"/>
    <col min="6913" max="6913" width="9.33203125" style="139"/>
    <col min="6914" max="6914" width="15.6640625" style="139" customWidth="1"/>
    <col min="6915" max="7167" width="9.33203125" style="139"/>
    <col min="7168" max="7168" width="59.33203125" style="139" customWidth="1"/>
    <col min="7169" max="7169" width="9.33203125" style="139"/>
    <col min="7170" max="7170" width="15.6640625" style="139" customWidth="1"/>
    <col min="7171" max="7423" width="9.33203125" style="139"/>
    <col min="7424" max="7424" width="59.33203125" style="139" customWidth="1"/>
    <col min="7425" max="7425" width="9.33203125" style="139"/>
    <col min="7426" max="7426" width="15.6640625" style="139" customWidth="1"/>
    <col min="7427" max="7679" width="9.33203125" style="139"/>
    <col min="7680" max="7680" width="59.33203125" style="139" customWidth="1"/>
    <col min="7681" max="7681" width="9.33203125" style="139"/>
    <col min="7682" max="7682" width="15.6640625" style="139" customWidth="1"/>
    <col min="7683" max="7935" width="9.33203125" style="139"/>
    <col min="7936" max="7936" width="59.33203125" style="139" customWidth="1"/>
    <col min="7937" max="7937" width="9.33203125" style="139"/>
    <col min="7938" max="7938" width="15.6640625" style="139" customWidth="1"/>
    <col min="7939" max="8191" width="9.33203125" style="139"/>
    <col min="8192" max="8192" width="59.33203125" style="139" customWidth="1"/>
    <col min="8193" max="8193" width="9.33203125" style="139"/>
    <col min="8194" max="8194" width="15.6640625" style="139" customWidth="1"/>
    <col min="8195" max="8447" width="9.33203125" style="139"/>
    <col min="8448" max="8448" width="59.33203125" style="139" customWidth="1"/>
    <col min="8449" max="8449" width="9.33203125" style="139"/>
    <col min="8450" max="8450" width="15.6640625" style="139" customWidth="1"/>
    <col min="8451" max="8703" width="9.33203125" style="139"/>
    <col min="8704" max="8704" width="59.33203125" style="139" customWidth="1"/>
    <col min="8705" max="8705" width="9.33203125" style="139"/>
    <col min="8706" max="8706" width="15.6640625" style="139" customWidth="1"/>
    <col min="8707" max="8959" width="9.33203125" style="139"/>
    <col min="8960" max="8960" width="59.33203125" style="139" customWidth="1"/>
    <col min="8961" max="8961" width="9.33203125" style="139"/>
    <col min="8962" max="8962" width="15.6640625" style="139" customWidth="1"/>
    <col min="8963" max="9215" width="9.33203125" style="139"/>
    <col min="9216" max="9216" width="59.33203125" style="139" customWidth="1"/>
    <col min="9217" max="9217" width="9.33203125" style="139"/>
    <col min="9218" max="9218" width="15.6640625" style="139" customWidth="1"/>
    <col min="9219" max="9471" width="9.33203125" style="139"/>
    <col min="9472" max="9472" width="59.33203125" style="139" customWidth="1"/>
    <col min="9473" max="9473" width="9.33203125" style="139"/>
    <col min="9474" max="9474" width="15.6640625" style="139" customWidth="1"/>
    <col min="9475" max="9727" width="9.33203125" style="139"/>
    <col min="9728" max="9728" width="59.33203125" style="139" customWidth="1"/>
    <col min="9729" max="9729" width="9.33203125" style="139"/>
    <col min="9730" max="9730" width="15.6640625" style="139" customWidth="1"/>
    <col min="9731" max="9983" width="9.33203125" style="139"/>
    <col min="9984" max="9984" width="59.33203125" style="139" customWidth="1"/>
    <col min="9985" max="9985" width="9.33203125" style="139"/>
    <col min="9986" max="9986" width="15.6640625" style="139" customWidth="1"/>
    <col min="9987" max="10239" width="9.33203125" style="139"/>
    <col min="10240" max="10240" width="59.33203125" style="139" customWidth="1"/>
    <col min="10241" max="10241" width="9.33203125" style="139"/>
    <col min="10242" max="10242" width="15.6640625" style="139" customWidth="1"/>
    <col min="10243" max="10495" width="9.33203125" style="139"/>
    <col min="10496" max="10496" width="59.33203125" style="139" customWidth="1"/>
    <col min="10497" max="10497" width="9.33203125" style="139"/>
    <col min="10498" max="10498" width="15.6640625" style="139" customWidth="1"/>
    <col min="10499" max="10751" width="9.33203125" style="139"/>
    <col min="10752" max="10752" width="59.33203125" style="139" customWidth="1"/>
    <col min="10753" max="10753" width="9.33203125" style="139"/>
    <col min="10754" max="10754" width="15.6640625" style="139" customWidth="1"/>
    <col min="10755" max="11007" width="9.33203125" style="139"/>
    <col min="11008" max="11008" width="59.33203125" style="139" customWidth="1"/>
    <col min="11009" max="11009" width="9.33203125" style="139"/>
    <col min="11010" max="11010" width="15.6640625" style="139" customWidth="1"/>
    <col min="11011" max="11263" width="9.33203125" style="139"/>
    <col min="11264" max="11264" width="59.33203125" style="139" customWidth="1"/>
    <col min="11265" max="11265" width="9.33203125" style="139"/>
    <col min="11266" max="11266" width="15.6640625" style="139" customWidth="1"/>
    <col min="11267" max="11519" width="9.33203125" style="139"/>
    <col min="11520" max="11520" width="59.33203125" style="139" customWidth="1"/>
    <col min="11521" max="11521" width="9.33203125" style="139"/>
    <col min="11522" max="11522" width="15.6640625" style="139" customWidth="1"/>
    <col min="11523" max="11775" width="9.33203125" style="139"/>
    <col min="11776" max="11776" width="59.33203125" style="139" customWidth="1"/>
    <col min="11777" max="11777" width="9.33203125" style="139"/>
    <col min="11778" max="11778" width="15.6640625" style="139" customWidth="1"/>
    <col min="11779" max="12031" width="9.33203125" style="139"/>
    <col min="12032" max="12032" width="59.33203125" style="139" customWidth="1"/>
    <col min="12033" max="12033" width="9.33203125" style="139"/>
    <col min="12034" max="12034" width="15.6640625" style="139" customWidth="1"/>
    <col min="12035" max="12287" width="9.33203125" style="139"/>
    <col min="12288" max="12288" width="59.33203125" style="139" customWidth="1"/>
    <col min="12289" max="12289" width="9.33203125" style="139"/>
    <col min="12290" max="12290" width="15.6640625" style="139" customWidth="1"/>
    <col min="12291" max="12543" width="9.33203125" style="139"/>
    <col min="12544" max="12544" width="59.33203125" style="139" customWidth="1"/>
    <col min="12545" max="12545" width="9.33203125" style="139"/>
    <col min="12546" max="12546" width="15.6640625" style="139" customWidth="1"/>
    <col min="12547" max="12799" width="9.33203125" style="139"/>
    <col min="12800" max="12800" width="59.33203125" style="139" customWidth="1"/>
    <col min="12801" max="12801" width="9.33203125" style="139"/>
    <col min="12802" max="12802" width="15.6640625" style="139" customWidth="1"/>
    <col min="12803" max="13055" width="9.33203125" style="139"/>
    <col min="13056" max="13056" width="59.33203125" style="139" customWidth="1"/>
    <col min="13057" max="13057" width="9.33203125" style="139"/>
    <col min="13058" max="13058" width="15.6640625" style="139" customWidth="1"/>
    <col min="13059" max="13311" width="9.33203125" style="139"/>
    <col min="13312" max="13312" width="59.33203125" style="139" customWidth="1"/>
    <col min="13313" max="13313" width="9.33203125" style="139"/>
    <col min="13314" max="13314" width="15.6640625" style="139" customWidth="1"/>
    <col min="13315" max="13567" width="9.33203125" style="139"/>
    <col min="13568" max="13568" width="59.33203125" style="139" customWidth="1"/>
    <col min="13569" max="13569" width="9.33203125" style="139"/>
    <col min="13570" max="13570" width="15.6640625" style="139" customWidth="1"/>
    <col min="13571" max="13823" width="9.33203125" style="139"/>
    <col min="13824" max="13824" width="59.33203125" style="139" customWidth="1"/>
    <col min="13825" max="13825" width="9.33203125" style="139"/>
    <col min="13826" max="13826" width="15.6640625" style="139" customWidth="1"/>
    <col min="13827" max="14079" width="9.33203125" style="139"/>
    <col min="14080" max="14080" width="59.33203125" style="139" customWidth="1"/>
    <col min="14081" max="14081" width="9.33203125" style="139"/>
    <col min="14082" max="14082" width="15.6640625" style="139" customWidth="1"/>
    <col min="14083" max="14335" width="9.33203125" style="139"/>
    <col min="14336" max="14336" width="59.33203125" style="139" customWidth="1"/>
    <col min="14337" max="14337" width="9.33203125" style="139"/>
    <col min="14338" max="14338" width="15.6640625" style="139" customWidth="1"/>
    <col min="14339" max="14591" width="9.33203125" style="139"/>
    <col min="14592" max="14592" width="59.33203125" style="139" customWidth="1"/>
    <col min="14593" max="14593" width="9.33203125" style="139"/>
    <col min="14594" max="14594" width="15.6640625" style="139" customWidth="1"/>
    <col min="14595" max="14847" width="9.33203125" style="139"/>
    <col min="14848" max="14848" width="59.33203125" style="139" customWidth="1"/>
    <col min="14849" max="14849" width="9.33203125" style="139"/>
    <col min="14850" max="14850" width="15.6640625" style="139" customWidth="1"/>
    <col min="14851" max="15103" width="9.33203125" style="139"/>
    <col min="15104" max="15104" width="59.33203125" style="139" customWidth="1"/>
    <col min="15105" max="15105" width="9.33203125" style="139"/>
    <col min="15106" max="15106" width="15.6640625" style="139" customWidth="1"/>
    <col min="15107" max="15359" width="9.33203125" style="139"/>
    <col min="15360" max="15360" width="59.33203125" style="139" customWidth="1"/>
    <col min="15361" max="15361" width="9.33203125" style="139"/>
    <col min="15362" max="15362" width="15.6640625" style="139" customWidth="1"/>
    <col min="15363" max="15615" width="9.33203125" style="139"/>
    <col min="15616" max="15616" width="59.33203125" style="139" customWidth="1"/>
    <col min="15617" max="15617" width="9.33203125" style="139"/>
    <col min="15618" max="15618" width="15.6640625" style="139" customWidth="1"/>
    <col min="15619" max="15871" width="9.33203125" style="139"/>
    <col min="15872" max="15872" width="59.33203125" style="139" customWidth="1"/>
    <col min="15873" max="15873" width="9.33203125" style="139"/>
    <col min="15874" max="15874" width="15.6640625" style="139" customWidth="1"/>
    <col min="15875" max="16127" width="9.33203125" style="139"/>
    <col min="16128" max="16128" width="59.33203125" style="139" customWidth="1"/>
    <col min="16129" max="16129" width="9.33203125" style="139"/>
    <col min="16130" max="16130" width="15.6640625" style="139" customWidth="1"/>
    <col min="16131" max="16381" width="9.33203125" style="139"/>
    <col min="16382" max="16384" width="9.33203125" style="139" customWidth="1"/>
  </cols>
  <sheetData>
    <row r="1" spans="1:9" ht="15" thickBot="1" x14ac:dyDescent="0.35">
      <c r="C1" s="556" t="s">
        <v>9715</v>
      </c>
      <c r="D1" s="556"/>
      <c r="E1" s="556"/>
    </row>
    <row r="2" spans="1:9" ht="22.2" thickTop="1" x14ac:dyDescent="0.4">
      <c r="A2" s="557" t="s">
        <v>9781</v>
      </c>
      <c r="B2" s="558"/>
      <c r="C2" s="558"/>
      <c r="D2" s="558"/>
      <c r="E2" s="559"/>
      <c r="F2" s="140"/>
      <c r="G2" s="140"/>
      <c r="H2" s="140"/>
    </row>
    <row r="3" spans="1:9" ht="33" customHeight="1" x14ac:dyDescent="0.3">
      <c r="A3" s="560" t="s">
        <v>9782</v>
      </c>
      <c r="B3" s="561"/>
      <c r="C3" s="561"/>
      <c r="D3" s="561"/>
      <c r="E3" s="562"/>
    </row>
    <row r="4" spans="1:9" ht="41.25" customHeight="1" x14ac:dyDescent="0.3">
      <c r="A4" s="560" t="s">
        <v>9735</v>
      </c>
      <c r="B4" s="561"/>
      <c r="C4" s="561"/>
      <c r="D4" s="561"/>
      <c r="E4" s="562"/>
    </row>
    <row r="5" spans="1:9" ht="36.75" customHeight="1" thickBot="1" x14ac:dyDescent="0.35">
      <c r="A5" s="563" t="s">
        <v>9716</v>
      </c>
      <c r="B5" s="564"/>
      <c r="C5" s="564"/>
      <c r="D5" s="564"/>
      <c r="E5" s="565"/>
      <c r="F5" s="141"/>
      <c r="G5" s="141"/>
      <c r="H5" s="141"/>
    </row>
    <row r="6" spans="1:9" ht="15.75" customHeight="1" thickTop="1" x14ac:dyDescent="0.3">
      <c r="A6" s="142" t="s">
        <v>5791</v>
      </c>
      <c r="B6" s="540" t="s">
        <v>5792</v>
      </c>
      <c r="C6" s="541"/>
      <c r="D6" s="542"/>
      <c r="E6" s="143" t="s">
        <v>9717</v>
      </c>
    </row>
    <row r="7" spans="1:9" ht="26.25" customHeight="1" x14ac:dyDescent="0.3">
      <c r="A7" s="430">
        <v>1100</v>
      </c>
      <c r="B7" s="349"/>
      <c r="C7" s="543" t="s">
        <v>9718</v>
      </c>
      <c r="D7" s="544"/>
      <c r="E7" s="479"/>
      <c r="F7" s="351"/>
      <c r="G7" s="351"/>
      <c r="H7" s="351"/>
      <c r="I7" s="352"/>
    </row>
    <row r="8" spans="1:9" ht="26.25" customHeight="1" x14ac:dyDescent="0.3">
      <c r="A8" s="431">
        <v>1200</v>
      </c>
      <c r="B8" s="349"/>
      <c r="C8" s="528" t="s">
        <v>9719</v>
      </c>
      <c r="D8" s="545"/>
      <c r="E8" s="480">
        <v>0</v>
      </c>
      <c r="F8" s="351"/>
      <c r="G8" s="351"/>
      <c r="H8" s="351"/>
      <c r="I8" s="352"/>
    </row>
    <row r="9" spans="1:9" ht="26.25" customHeight="1" x14ac:dyDescent="0.3">
      <c r="A9" s="432">
        <v>1300</v>
      </c>
      <c r="B9" s="353"/>
      <c r="C9" s="546" t="s">
        <v>9720</v>
      </c>
      <c r="D9" s="547"/>
      <c r="E9" s="481"/>
      <c r="F9" s="351"/>
      <c r="G9" s="351"/>
      <c r="H9" s="351"/>
      <c r="I9" s="352"/>
    </row>
    <row r="10" spans="1:9" ht="26.25" customHeight="1" x14ac:dyDescent="0.3">
      <c r="A10" s="433">
        <v>1400</v>
      </c>
      <c r="B10" s="354"/>
      <c r="C10" s="530" t="s">
        <v>9721</v>
      </c>
      <c r="D10" s="532"/>
      <c r="E10" s="440">
        <f>+E7+E8-E9</f>
        <v>0</v>
      </c>
      <c r="F10" s="351"/>
      <c r="G10" s="351"/>
      <c r="H10" s="351"/>
      <c r="I10" s="352"/>
    </row>
    <row r="11" spans="1:9" ht="26.25" customHeight="1" x14ac:dyDescent="0.3">
      <c r="A11" s="433">
        <v>1450</v>
      </c>
      <c r="B11" s="354"/>
      <c r="C11" s="530" t="s">
        <v>9722</v>
      </c>
      <c r="D11" s="530"/>
      <c r="E11" s="356"/>
      <c r="F11" s="357"/>
      <c r="G11" s="357"/>
      <c r="H11" s="357"/>
      <c r="I11" s="352"/>
    </row>
    <row r="12" spans="1:9" x14ac:dyDescent="0.3">
      <c r="A12" s="358"/>
      <c r="B12" s="359"/>
      <c r="C12" s="359"/>
      <c r="D12" s="359"/>
      <c r="E12" s="360"/>
      <c r="F12" s="361"/>
      <c r="G12" s="361"/>
      <c r="H12" s="361"/>
      <c r="I12" s="352"/>
    </row>
    <row r="13" spans="1:9" ht="24" customHeight="1" x14ac:dyDescent="0.3">
      <c r="A13" s="548" t="s">
        <v>9723</v>
      </c>
      <c r="B13" s="549"/>
      <c r="C13" s="549"/>
      <c r="D13" s="549"/>
      <c r="E13" s="550"/>
      <c r="F13" s="352"/>
      <c r="G13" s="352"/>
      <c r="H13" s="352"/>
      <c r="I13" s="352"/>
    </row>
    <row r="14" spans="1:9" ht="15" customHeight="1" x14ac:dyDescent="0.3">
      <c r="A14" s="362" t="s">
        <v>5791</v>
      </c>
      <c r="B14" s="536" t="s">
        <v>5792</v>
      </c>
      <c r="C14" s="537"/>
      <c r="D14" s="537"/>
      <c r="E14" s="363" t="s">
        <v>9717</v>
      </c>
      <c r="F14" s="352"/>
      <c r="G14" s="352"/>
      <c r="H14" s="352"/>
      <c r="I14" s="352"/>
    </row>
    <row r="15" spans="1:9" ht="27" customHeight="1" x14ac:dyDescent="0.3">
      <c r="A15" s="433">
        <v>2100</v>
      </c>
      <c r="B15" s="364"/>
      <c r="C15" s="551" t="s">
        <v>9724</v>
      </c>
      <c r="D15" s="552"/>
      <c r="E15" s="350"/>
      <c r="F15" s="352"/>
      <c r="G15" s="352"/>
      <c r="H15" s="352"/>
      <c r="I15" s="352"/>
    </row>
    <row r="16" spans="1:9" ht="27" customHeight="1" x14ac:dyDescent="0.3">
      <c r="A16" s="433">
        <v>2200</v>
      </c>
      <c r="B16" s="365"/>
      <c r="C16" s="530" t="s">
        <v>9725</v>
      </c>
      <c r="D16" s="532"/>
      <c r="E16" s="355"/>
      <c r="F16" s="352"/>
      <c r="G16" s="352"/>
      <c r="H16" s="352"/>
      <c r="I16" s="352"/>
    </row>
    <row r="17" spans="1:9" x14ac:dyDescent="0.3">
      <c r="A17" s="366"/>
      <c r="B17" s="367"/>
      <c r="C17" s="368"/>
      <c r="D17" s="368"/>
      <c r="E17" s="369"/>
      <c r="F17" s="352"/>
      <c r="G17" s="352"/>
      <c r="H17" s="352"/>
      <c r="I17" s="352"/>
    </row>
    <row r="18" spans="1:9" x14ac:dyDescent="0.3">
      <c r="A18" s="358"/>
      <c r="B18" s="370"/>
      <c r="C18" s="370"/>
      <c r="D18" s="370"/>
      <c r="E18" s="371"/>
      <c r="F18" s="352"/>
      <c r="G18" s="352"/>
      <c r="H18" s="352"/>
      <c r="I18" s="352"/>
    </row>
    <row r="19" spans="1:9" ht="33.75" customHeight="1" x14ac:dyDescent="0.3">
      <c r="A19" s="553" t="s">
        <v>9733</v>
      </c>
      <c r="B19" s="554"/>
      <c r="C19" s="554"/>
      <c r="D19" s="554"/>
      <c r="E19" s="555"/>
      <c r="F19" s="352"/>
      <c r="G19" s="352"/>
      <c r="H19" s="352"/>
      <c r="I19" s="352"/>
    </row>
    <row r="20" spans="1:9" ht="15" customHeight="1" x14ac:dyDescent="0.3">
      <c r="A20" s="362" t="s">
        <v>5791</v>
      </c>
      <c r="B20" s="536" t="s">
        <v>5792</v>
      </c>
      <c r="C20" s="537"/>
      <c r="D20" s="539"/>
      <c r="E20" s="363" t="s">
        <v>9717</v>
      </c>
      <c r="F20" s="352"/>
      <c r="G20" s="352"/>
      <c r="H20" s="352"/>
      <c r="I20" s="352"/>
    </row>
    <row r="21" spans="1:9" ht="31.5" customHeight="1" x14ac:dyDescent="0.3">
      <c r="A21" s="433">
        <v>2300</v>
      </c>
      <c r="B21" s="372"/>
      <c r="C21" s="530" t="s">
        <v>9724</v>
      </c>
      <c r="D21" s="532"/>
      <c r="E21" s="350"/>
      <c r="F21" s="352"/>
      <c r="G21" s="352"/>
      <c r="H21" s="352"/>
      <c r="I21" s="352"/>
    </row>
    <row r="22" spans="1:9" ht="31.5" customHeight="1" x14ac:dyDescent="0.3">
      <c r="A22" s="433">
        <v>2400</v>
      </c>
      <c r="B22" s="372"/>
      <c r="C22" s="530" t="s">
        <v>9725</v>
      </c>
      <c r="D22" s="532"/>
      <c r="E22" s="355"/>
      <c r="F22" s="352"/>
      <c r="G22" s="352"/>
      <c r="H22" s="352"/>
      <c r="I22" s="352"/>
    </row>
    <row r="23" spans="1:9" x14ac:dyDescent="0.3">
      <c r="A23" s="373"/>
      <c r="B23" s="374"/>
      <c r="C23" s="368"/>
      <c r="D23" s="368"/>
      <c r="E23" s="375"/>
      <c r="F23" s="352"/>
      <c r="G23" s="352"/>
      <c r="H23" s="352"/>
      <c r="I23" s="352"/>
    </row>
    <row r="24" spans="1:9" ht="27" customHeight="1" x14ac:dyDescent="0.3">
      <c r="A24" s="533" t="s">
        <v>9726</v>
      </c>
      <c r="B24" s="534"/>
      <c r="C24" s="534"/>
      <c r="D24" s="534"/>
      <c r="E24" s="535"/>
      <c r="F24" s="352"/>
      <c r="G24" s="352"/>
      <c r="H24" s="352"/>
      <c r="I24" s="352"/>
    </row>
    <row r="25" spans="1:9" ht="34.5" customHeight="1" x14ac:dyDescent="0.3">
      <c r="A25" s="362" t="s">
        <v>5791</v>
      </c>
      <c r="B25" s="536" t="s">
        <v>5792</v>
      </c>
      <c r="C25" s="537"/>
      <c r="D25" s="537"/>
      <c r="E25" s="363" t="s">
        <v>9717</v>
      </c>
      <c r="F25" s="352"/>
      <c r="G25" s="352"/>
      <c r="H25" s="352"/>
      <c r="I25" s="352"/>
    </row>
    <row r="26" spans="1:9" ht="42.75" customHeight="1" x14ac:dyDescent="0.3">
      <c r="A26" s="433">
        <v>1500</v>
      </c>
      <c r="B26" s="372"/>
      <c r="C26" s="538" t="s">
        <v>9727</v>
      </c>
      <c r="D26" s="538"/>
      <c r="E26" s="350"/>
      <c r="F26" s="352"/>
      <c r="G26" s="352"/>
      <c r="H26" s="352"/>
      <c r="I26" s="352"/>
    </row>
    <row r="27" spans="1:9" ht="33" customHeight="1" x14ac:dyDescent="0.3">
      <c r="A27" s="433">
        <v>1600</v>
      </c>
      <c r="B27" s="376"/>
      <c r="C27" s="528" t="s">
        <v>9728</v>
      </c>
      <c r="D27" s="528"/>
      <c r="E27" s="350"/>
      <c r="F27" s="352"/>
      <c r="G27" s="352"/>
      <c r="H27" s="352"/>
      <c r="I27" s="352"/>
    </row>
    <row r="28" spans="1:9" ht="24" customHeight="1" x14ac:dyDescent="0.3">
      <c r="A28" s="433">
        <v>1700</v>
      </c>
      <c r="B28" s="376"/>
      <c r="C28" s="528" t="s">
        <v>9729</v>
      </c>
      <c r="D28" s="528"/>
      <c r="E28" s="350"/>
      <c r="F28" s="352"/>
      <c r="G28" s="352"/>
      <c r="H28" s="352"/>
      <c r="I28" s="352"/>
    </row>
    <row r="29" spans="1:9" ht="24" customHeight="1" x14ac:dyDescent="0.3">
      <c r="A29" s="433">
        <v>1800</v>
      </c>
      <c r="B29" s="377"/>
      <c r="C29" s="529" t="s">
        <v>9730</v>
      </c>
      <c r="D29" s="529"/>
      <c r="E29" s="350"/>
      <c r="F29" s="352"/>
      <c r="G29" s="352"/>
      <c r="H29" s="352"/>
      <c r="I29" s="352"/>
    </row>
    <row r="30" spans="1:9" ht="21.75" customHeight="1" x14ac:dyDescent="0.3">
      <c r="A30" s="433">
        <v>1850</v>
      </c>
      <c r="B30" s="372"/>
      <c r="C30" s="530" t="s">
        <v>9731</v>
      </c>
      <c r="D30" s="530"/>
      <c r="E30" s="350"/>
      <c r="F30" s="352"/>
      <c r="G30" s="352"/>
      <c r="H30" s="352"/>
      <c r="I30" s="352"/>
    </row>
    <row r="31" spans="1:9" ht="36.75" customHeight="1" thickBot="1" x14ac:dyDescent="0.35">
      <c r="A31" s="433">
        <v>1900</v>
      </c>
      <c r="B31" s="378"/>
      <c r="C31" s="531" t="s">
        <v>9732</v>
      </c>
      <c r="D31" s="531"/>
      <c r="E31" s="379">
        <f>+E10-E26-E27+E28+E29-E30</f>
        <v>0</v>
      </c>
      <c r="F31" s="352"/>
      <c r="G31" s="352"/>
      <c r="H31" s="352"/>
      <c r="I31" s="352"/>
    </row>
    <row r="32" spans="1:9" ht="36.75" customHeight="1" thickTop="1" x14ac:dyDescent="0.3">
      <c r="A32" s="380"/>
      <c r="B32" s="367"/>
      <c r="C32" s="368"/>
      <c r="D32" s="368"/>
      <c r="E32" s="381"/>
      <c r="F32" s="352"/>
      <c r="G32" s="352"/>
      <c r="H32" s="352"/>
      <c r="I32" s="352"/>
    </row>
    <row r="33" spans="1:9" ht="40.5" customHeight="1" x14ac:dyDescent="0.4">
      <c r="A33" s="526" t="s">
        <v>9734</v>
      </c>
      <c r="B33" s="527"/>
      <c r="C33" s="527"/>
      <c r="D33" s="527"/>
      <c r="E33" s="527"/>
      <c r="F33" s="527"/>
      <c r="G33" s="527"/>
      <c r="H33" s="527"/>
      <c r="I33" s="527"/>
    </row>
    <row r="34" spans="1:9" ht="87" customHeight="1" x14ac:dyDescent="0.3">
      <c r="A34" s="382" t="s">
        <v>5790</v>
      </c>
      <c r="B34" s="383" t="s">
        <v>5791</v>
      </c>
      <c r="C34" s="384" t="s">
        <v>5792</v>
      </c>
      <c r="D34" s="385"/>
      <c r="E34" s="475" t="s">
        <v>9783</v>
      </c>
      <c r="F34" s="523" t="s">
        <v>5793</v>
      </c>
      <c r="G34" s="524"/>
      <c r="H34" s="524"/>
      <c r="I34" s="525"/>
    </row>
    <row r="35" spans="1:9" s="14" customFormat="1" ht="14.25" customHeight="1" x14ac:dyDescent="0.3">
      <c r="A35" s="386" t="s">
        <v>5801</v>
      </c>
      <c r="B35" s="387" t="s">
        <v>7927</v>
      </c>
      <c r="C35" s="388" t="s">
        <v>7928</v>
      </c>
      <c r="D35" s="389"/>
      <c r="E35" s="470">
        <f>+E36</f>
        <v>0</v>
      </c>
      <c r="F35" s="390"/>
      <c r="G35" s="390"/>
      <c r="H35" s="390"/>
      <c r="I35" s="391"/>
    </row>
    <row r="36" spans="1:9" s="14" customFormat="1" x14ac:dyDescent="0.3">
      <c r="A36" s="386" t="s">
        <v>5802</v>
      </c>
      <c r="B36" s="392" t="s">
        <v>7929</v>
      </c>
      <c r="C36" s="393" t="s">
        <v>7928</v>
      </c>
      <c r="D36" s="389"/>
      <c r="E36" s="271">
        <f>+E37</f>
        <v>0</v>
      </c>
      <c r="F36" s="390"/>
      <c r="G36" s="390"/>
      <c r="H36" s="390"/>
      <c r="I36" s="391"/>
    </row>
    <row r="37" spans="1:9" s="14" customFormat="1" x14ac:dyDescent="0.3">
      <c r="A37" s="386" t="s">
        <v>5803</v>
      </c>
      <c r="B37" s="392" t="s">
        <v>7930</v>
      </c>
      <c r="C37" s="393" t="s">
        <v>7928</v>
      </c>
      <c r="D37" s="389"/>
      <c r="E37" s="323"/>
      <c r="F37" s="473" t="s">
        <v>5804</v>
      </c>
      <c r="G37" s="473" t="s">
        <v>6963</v>
      </c>
      <c r="H37" s="473" t="s">
        <v>5800</v>
      </c>
      <c r="I37" s="499">
        <v>4</v>
      </c>
    </row>
    <row r="38" spans="1:9" customFormat="1" ht="13.8" x14ac:dyDescent="0.3">
      <c r="A38" s="394" t="s">
        <v>5801</v>
      </c>
      <c r="B38" s="387" t="s">
        <v>7937</v>
      </c>
      <c r="C38" s="388" t="s">
        <v>7938</v>
      </c>
      <c r="D38" s="388"/>
      <c r="E38" s="321">
        <f>+E39</f>
        <v>0</v>
      </c>
      <c r="F38" s="472"/>
      <c r="G38" s="473"/>
      <c r="H38" s="473"/>
      <c r="I38" s="476"/>
    </row>
    <row r="39" spans="1:9" customFormat="1" ht="13.8" x14ac:dyDescent="0.3">
      <c r="A39" s="394" t="s">
        <v>5802</v>
      </c>
      <c r="B39" s="392" t="s">
        <v>7939</v>
      </c>
      <c r="C39" s="393" t="s">
        <v>7938</v>
      </c>
      <c r="D39" s="393"/>
      <c r="E39" s="271">
        <f>+E40</f>
        <v>0</v>
      </c>
      <c r="F39" s="472"/>
      <c r="G39" s="473"/>
      <c r="H39" s="473"/>
      <c r="I39" s="476"/>
    </row>
    <row r="40" spans="1:9" customFormat="1" ht="13.8" x14ac:dyDescent="0.3">
      <c r="A40" s="394" t="s">
        <v>5803</v>
      </c>
      <c r="B40" s="392" t="s">
        <v>7940</v>
      </c>
      <c r="C40" s="393" t="s">
        <v>7938</v>
      </c>
      <c r="D40" s="393"/>
      <c r="E40" s="337"/>
      <c r="F40" s="472" t="s">
        <v>5804</v>
      </c>
      <c r="G40" s="473" t="s">
        <v>6963</v>
      </c>
      <c r="H40" s="473" t="s">
        <v>5800</v>
      </c>
      <c r="I40" s="499">
        <v>2</v>
      </c>
    </row>
    <row r="41" spans="1:9" customFormat="1" ht="13.8" x14ac:dyDescent="0.3">
      <c r="A41" s="395" t="s">
        <v>5800</v>
      </c>
      <c r="B41" s="396" t="s">
        <v>7919</v>
      </c>
      <c r="C41" s="397" t="s">
        <v>7920</v>
      </c>
      <c r="D41" s="397"/>
      <c r="E41" s="320">
        <f>+E42+E47</f>
        <v>0</v>
      </c>
      <c r="F41" s="477"/>
      <c r="G41" s="473"/>
      <c r="H41" s="473"/>
      <c r="I41" s="476"/>
    </row>
    <row r="42" spans="1:9" customFormat="1" ht="13.8" x14ac:dyDescent="0.3">
      <c r="A42" s="394" t="s">
        <v>5801</v>
      </c>
      <c r="B42" s="387" t="s">
        <v>7943</v>
      </c>
      <c r="C42" s="388" t="s">
        <v>7942</v>
      </c>
      <c r="D42" s="388"/>
      <c r="E42" s="321">
        <f>+E43</f>
        <v>0</v>
      </c>
      <c r="F42" s="472"/>
      <c r="G42" s="473"/>
      <c r="H42" s="473"/>
      <c r="I42" s="476"/>
    </row>
    <row r="43" spans="1:9" customFormat="1" ht="13.8" x14ac:dyDescent="0.3">
      <c r="A43" s="394" t="s">
        <v>5802</v>
      </c>
      <c r="B43" s="392" t="s">
        <v>7944</v>
      </c>
      <c r="C43" s="393" t="s">
        <v>7942</v>
      </c>
      <c r="D43" s="393"/>
      <c r="E43" s="271">
        <f>+E44</f>
        <v>0</v>
      </c>
      <c r="F43" s="472"/>
      <c r="G43" s="473"/>
      <c r="H43" s="473"/>
      <c r="I43" s="476"/>
    </row>
    <row r="44" spans="1:9" customFormat="1" ht="13.8" x14ac:dyDescent="0.3">
      <c r="A44" s="394" t="s">
        <v>5803</v>
      </c>
      <c r="B44" s="392" t="s">
        <v>7945</v>
      </c>
      <c r="C44" s="393" t="s">
        <v>7942</v>
      </c>
      <c r="D44" s="393"/>
      <c r="E44" s="337"/>
      <c r="F44" s="472" t="s">
        <v>5804</v>
      </c>
      <c r="G44" s="473" t="s">
        <v>6963</v>
      </c>
      <c r="H44" s="473" t="s">
        <v>5800</v>
      </c>
      <c r="I44" s="499">
        <v>3</v>
      </c>
    </row>
    <row r="45" spans="1:9" customFormat="1" ht="13.8" x14ac:dyDescent="0.3">
      <c r="A45" s="395" t="s">
        <v>5800</v>
      </c>
      <c r="B45" s="396" t="s">
        <v>7919</v>
      </c>
      <c r="C45" s="397" t="s">
        <v>7920</v>
      </c>
      <c r="D45" s="397"/>
      <c r="E45" s="320">
        <f>+E46+D51</f>
        <v>0</v>
      </c>
      <c r="F45" s="477"/>
      <c r="G45" s="473"/>
      <c r="H45" s="473"/>
      <c r="I45" s="476"/>
    </row>
    <row r="46" spans="1:9" customFormat="1" ht="13.8" x14ac:dyDescent="0.3">
      <c r="A46" s="394" t="s">
        <v>5801</v>
      </c>
      <c r="B46" s="387" t="s">
        <v>7948</v>
      </c>
      <c r="C46" s="388" t="s">
        <v>7947</v>
      </c>
      <c r="D46" s="388"/>
      <c r="E46" s="321">
        <f>+E47</f>
        <v>0</v>
      </c>
      <c r="F46" s="472"/>
      <c r="G46" s="473"/>
      <c r="H46" s="473"/>
      <c r="I46" s="476"/>
    </row>
    <row r="47" spans="1:9" customFormat="1" ht="13.8" x14ac:dyDescent="0.3">
      <c r="A47" s="394" t="s">
        <v>5802</v>
      </c>
      <c r="B47" s="392" t="s">
        <v>7949</v>
      </c>
      <c r="C47" s="393" t="s">
        <v>7947</v>
      </c>
      <c r="D47" s="393"/>
      <c r="E47" s="271">
        <f>+E48</f>
        <v>0</v>
      </c>
      <c r="F47" s="472"/>
      <c r="G47" s="473"/>
      <c r="H47" s="473"/>
      <c r="I47" s="476"/>
    </row>
    <row r="48" spans="1:9" customFormat="1" ht="13.8" x14ac:dyDescent="0.3">
      <c r="A48" s="398" t="s">
        <v>5803</v>
      </c>
      <c r="B48" s="399" t="s">
        <v>7950</v>
      </c>
      <c r="C48" s="400" t="s">
        <v>7947</v>
      </c>
      <c r="D48" s="400"/>
      <c r="E48" s="471"/>
      <c r="F48" s="478" t="s">
        <v>5804</v>
      </c>
      <c r="G48" s="500" t="s">
        <v>6963</v>
      </c>
      <c r="H48" s="500" t="s">
        <v>5800</v>
      </c>
      <c r="I48" s="501">
        <v>3</v>
      </c>
    </row>
    <row r="49" spans="1:4" x14ac:dyDescent="0.3">
      <c r="A49" s="144"/>
      <c r="B49" s="141"/>
      <c r="C49" s="141"/>
      <c r="D49" s="141"/>
    </row>
    <row r="50" spans="1:4" x14ac:dyDescent="0.3">
      <c r="A50" s="144"/>
      <c r="B50" s="141"/>
      <c r="C50" s="141"/>
      <c r="D50" s="141"/>
    </row>
    <row r="51" spans="1:4" x14ac:dyDescent="0.3">
      <c r="A51" s="144"/>
      <c r="B51" s="141"/>
      <c r="C51" s="141"/>
      <c r="D51" s="141"/>
    </row>
    <row r="52" spans="1:4" x14ac:dyDescent="0.3">
      <c r="A52" s="144"/>
      <c r="B52" s="141"/>
      <c r="C52" s="141"/>
      <c r="D52" s="141"/>
    </row>
    <row r="53" spans="1:4" x14ac:dyDescent="0.3">
      <c r="A53" s="144"/>
      <c r="B53" s="141"/>
      <c r="C53" s="141"/>
      <c r="D53" s="141"/>
    </row>
    <row r="54" spans="1:4" x14ac:dyDescent="0.3">
      <c r="A54" s="144"/>
      <c r="B54" s="141"/>
      <c r="C54" s="141"/>
      <c r="D54" s="141"/>
    </row>
    <row r="55" spans="1:4" x14ac:dyDescent="0.3">
      <c r="A55" s="144"/>
      <c r="B55" s="141"/>
      <c r="C55" s="141"/>
      <c r="D55" s="141"/>
    </row>
    <row r="56" spans="1:4" x14ac:dyDescent="0.3">
      <c r="A56" s="144"/>
      <c r="B56" s="141"/>
      <c r="C56" s="141"/>
      <c r="D56" s="141"/>
    </row>
    <row r="57" spans="1:4" x14ac:dyDescent="0.3">
      <c r="A57" s="144"/>
      <c r="B57" s="141"/>
      <c r="C57" s="141"/>
      <c r="D57" s="141"/>
    </row>
    <row r="58" spans="1:4" x14ac:dyDescent="0.3">
      <c r="A58" s="144"/>
      <c r="B58" s="141"/>
      <c r="C58" s="141"/>
      <c r="D58" s="141"/>
    </row>
    <row r="59" spans="1:4" x14ac:dyDescent="0.3">
      <c r="A59" s="144"/>
      <c r="B59" s="141"/>
      <c r="C59" s="141"/>
      <c r="D59" s="141"/>
    </row>
    <row r="60" spans="1:4" x14ac:dyDescent="0.3">
      <c r="A60" s="144"/>
      <c r="B60" s="141"/>
      <c r="C60" s="141"/>
      <c r="D60" s="141"/>
    </row>
    <row r="61" spans="1:4" x14ac:dyDescent="0.3">
      <c r="A61" s="144"/>
      <c r="B61" s="141"/>
      <c r="C61" s="141"/>
      <c r="D61" s="141"/>
    </row>
    <row r="62" spans="1:4" x14ac:dyDescent="0.3">
      <c r="A62" s="144"/>
      <c r="B62" s="141"/>
      <c r="C62" s="141"/>
      <c r="D62" s="141"/>
    </row>
    <row r="63" spans="1:4" x14ac:dyDescent="0.3">
      <c r="A63" s="144"/>
      <c r="B63" s="141"/>
      <c r="C63" s="141"/>
      <c r="D63" s="141"/>
    </row>
    <row r="64" spans="1:4" x14ac:dyDescent="0.3">
      <c r="A64" s="144"/>
      <c r="B64" s="141"/>
      <c r="C64" s="141"/>
      <c r="D64" s="141"/>
    </row>
    <row r="65" spans="1:4" x14ac:dyDescent="0.3">
      <c r="A65" s="144"/>
      <c r="B65" s="141"/>
      <c r="C65" s="141"/>
      <c r="D65" s="141"/>
    </row>
    <row r="66" spans="1:4" x14ac:dyDescent="0.3">
      <c r="A66" s="144"/>
      <c r="B66" s="141"/>
      <c r="C66" s="141"/>
      <c r="D66" s="141"/>
    </row>
    <row r="67" spans="1:4" x14ac:dyDescent="0.3">
      <c r="A67" s="144"/>
      <c r="B67" s="141"/>
      <c r="C67" s="141"/>
      <c r="D67" s="141"/>
    </row>
    <row r="68" spans="1:4" x14ac:dyDescent="0.3">
      <c r="A68" s="144"/>
      <c r="B68" s="141"/>
      <c r="C68" s="141"/>
      <c r="D68" s="141"/>
    </row>
    <row r="69" spans="1:4" x14ac:dyDescent="0.3">
      <c r="A69" s="144"/>
      <c r="B69" s="141"/>
      <c r="C69" s="141"/>
      <c r="D69" s="141"/>
    </row>
    <row r="70" spans="1:4" x14ac:dyDescent="0.3">
      <c r="A70" s="144"/>
      <c r="B70" s="141"/>
      <c r="C70" s="141"/>
      <c r="D70" s="141"/>
    </row>
    <row r="71" spans="1:4" x14ac:dyDescent="0.3">
      <c r="A71" s="144"/>
      <c r="B71" s="141"/>
      <c r="C71" s="141"/>
      <c r="D71" s="141"/>
    </row>
    <row r="72" spans="1:4" x14ac:dyDescent="0.3">
      <c r="A72" s="144"/>
      <c r="B72" s="141"/>
      <c r="C72" s="141"/>
      <c r="D72" s="141"/>
    </row>
    <row r="73" spans="1:4" x14ac:dyDescent="0.3">
      <c r="A73" s="144"/>
      <c r="B73" s="141"/>
      <c r="C73" s="141"/>
      <c r="D73" s="141"/>
    </row>
    <row r="74" spans="1:4" x14ac:dyDescent="0.3">
      <c r="A74" s="144"/>
      <c r="B74" s="141"/>
      <c r="C74" s="141"/>
      <c r="D74" s="141"/>
    </row>
    <row r="75" spans="1:4" x14ac:dyDescent="0.3">
      <c r="A75" s="144"/>
      <c r="B75" s="141"/>
      <c r="C75" s="141"/>
      <c r="D75" s="141"/>
    </row>
    <row r="76" spans="1:4" x14ac:dyDescent="0.3">
      <c r="A76" s="144"/>
      <c r="B76" s="141"/>
      <c r="C76" s="141"/>
      <c r="D76" s="141"/>
    </row>
    <row r="77" spans="1:4" x14ac:dyDescent="0.3">
      <c r="A77" s="144"/>
      <c r="B77" s="141"/>
      <c r="C77" s="141"/>
      <c r="D77" s="141"/>
    </row>
    <row r="78" spans="1:4" x14ac:dyDescent="0.3">
      <c r="A78" s="144"/>
      <c r="B78" s="141"/>
      <c r="C78" s="141"/>
      <c r="D78" s="141"/>
    </row>
    <row r="79" spans="1:4" x14ac:dyDescent="0.3">
      <c r="A79" s="144"/>
      <c r="B79" s="141"/>
      <c r="C79" s="141"/>
      <c r="D79" s="141"/>
    </row>
    <row r="80" spans="1:4" x14ac:dyDescent="0.3">
      <c r="A80" s="144"/>
      <c r="B80" s="141"/>
      <c r="C80" s="141"/>
      <c r="D80" s="141"/>
    </row>
    <row r="81" spans="1:4" x14ac:dyDescent="0.3">
      <c r="A81" s="144"/>
      <c r="B81" s="141"/>
      <c r="C81" s="141"/>
      <c r="D81" s="141"/>
    </row>
    <row r="82" spans="1:4" x14ac:dyDescent="0.3">
      <c r="A82" s="144"/>
      <c r="B82" s="141"/>
      <c r="C82" s="141"/>
      <c r="D82" s="141"/>
    </row>
    <row r="83" spans="1:4" x14ac:dyDescent="0.3">
      <c r="A83" s="144"/>
      <c r="B83" s="141"/>
      <c r="C83" s="141"/>
      <c r="D83" s="141"/>
    </row>
    <row r="84" spans="1:4" x14ac:dyDescent="0.3">
      <c r="A84" s="144"/>
      <c r="B84" s="141"/>
      <c r="C84" s="141"/>
      <c r="D84" s="141"/>
    </row>
    <row r="85" spans="1:4" x14ac:dyDescent="0.3">
      <c r="A85" s="144"/>
      <c r="B85" s="141"/>
      <c r="C85" s="141"/>
      <c r="D85" s="141"/>
    </row>
    <row r="86" spans="1:4" x14ac:dyDescent="0.3">
      <c r="A86" s="144"/>
      <c r="B86" s="141"/>
      <c r="C86" s="141"/>
      <c r="D86" s="141"/>
    </row>
    <row r="87" spans="1:4" x14ac:dyDescent="0.3">
      <c r="A87" s="144"/>
      <c r="B87" s="141"/>
      <c r="C87" s="141"/>
      <c r="D87" s="141"/>
    </row>
    <row r="88" spans="1:4" x14ac:dyDescent="0.3">
      <c r="A88" s="144"/>
      <c r="B88" s="141"/>
      <c r="C88" s="141"/>
      <c r="D88" s="141"/>
    </row>
    <row r="89" spans="1:4" x14ac:dyDescent="0.3">
      <c r="A89" s="144"/>
      <c r="B89" s="141"/>
      <c r="C89" s="141"/>
      <c r="D89" s="141"/>
    </row>
    <row r="90" spans="1:4" x14ac:dyDescent="0.3">
      <c r="A90" s="144"/>
      <c r="B90" s="141"/>
      <c r="C90" s="141"/>
      <c r="D90" s="141"/>
    </row>
    <row r="91" spans="1:4" x14ac:dyDescent="0.3">
      <c r="A91" s="144"/>
      <c r="B91" s="141"/>
      <c r="C91" s="141"/>
      <c r="D91" s="141"/>
    </row>
    <row r="92" spans="1:4" x14ac:dyDescent="0.3">
      <c r="A92" s="144"/>
      <c r="B92" s="141"/>
      <c r="C92" s="141"/>
      <c r="D92" s="141"/>
    </row>
    <row r="93" spans="1:4" x14ac:dyDescent="0.3">
      <c r="A93" s="144"/>
      <c r="B93" s="141"/>
      <c r="C93" s="141"/>
      <c r="D93" s="141"/>
    </row>
    <row r="94" spans="1:4" x14ac:dyDescent="0.3">
      <c r="A94" s="144"/>
      <c r="B94" s="141"/>
      <c r="C94" s="141"/>
      <c r="D94" s="141"/>
    </row>
    <row r="95" spans="1:4" x14ac:dyDescent="0.3">
      <c r="A95" s="144"/>
      <c r="B95" s="141"/>
      <c r="C95" s="141"/>
      <c r="D95" s="141"/>
    </row>
    <row r="96" spans="1:4" x14ac:dyDescent="0.3">
      <c r="A96" s="144"/>
      <c r="B96" s="141"/>
      <c r="C96" s="141"/>
      <c r="D96" s="141"/>
    </row>
    <row r="97" spans="1:4" x14ac:dyDescent="0.3">
      <c r="A97" s="144"/>
      <c r="B97" s="141"/>
      <c r="C97" s="141"/>
      <c r="D97" s="141"/>
    </row>
    <row r="98" spans="1:4" x14ac:dyDescent="0.3">
      <c r="A98" s="144"/>
      <c r="B98" s="141"/>
      <c r="C98" s="141"/>
      <c r="D98" s="141"/>
    </row>
    <row r="99" spans="1:4" x14ac:dyDescent="0.3">
      <c r="A99" s="144"/>
      <c r="B99" s="141"/>
      <c r="C99" s="141"/>
      <c r="D99" s="141"/>
    </row>
    <row r="100" spans="1:4" x14ac:dyDescent="0.3">
      <c r="A100" s="144"/>
      <c r="B100" s="141"/>
      <c r="C100" s="141"/>
      <c r="D100" s="141"/>
    </row>
    <row r="101" spans="1:4" x14ac:dyDescent="0.3">
      <c r="A101" s="144"/>
      <c r="B101" s="141"/>
      <c r="C101" s="141"/>
      <c r="D101" s="141"/>
    </row>
    <row r="102" spans="1:4" x14ac:dyDescent="0.3">
      <c r="A102" s="144"/>
      <c r="B102" s="141"/>
      <c r="C102" s="141"/>
      <c r="D102" s="141"/>
    </row>
    <row r="103" spans="1:4" x14ac:dyDescent="0.3">
      <c r="A103" s="144"/>
      <c r="B103" s="141"/>
      <c r="C103" s="141"/>
      <c r="D103" s="141"/>
    </row>
    <row r="104" spans="1:4" x14ac:dyDescent="0.3">
      <c r="A104" s="144"/>
      <c r="B104" s="141"/>
      <c r="C104" s="141"/>
      <c r="D104" s="141"/>
    </row>
    <row r="105" spans="1:4" x14ac:dyDescent="0.3">
      <c r="A105" s="144"/>
      <c r="B105" s="141"/>
      <c r="C105" s="141"/>
      <c r="D105" s="141"/>
    </row>
    <row r="106" spans="1:4" x14ac:dyDescent="0.3">
      <c r="A106" s="144"/>
      <c r="B106" s="141"/>
      <c r="C106" s="141"/>
      <c r="D106" s="141"/>
    </row>
    <row r="107" spans="1:4" x14ac:dyDescent="0.3">
      <c r="A107" s="144"/>
      <c r="B107" s="141"/>
      <c r="C107" s="141"/>
      <c r="D107" s="141"/>
    </row>
    <row r="108" spans="1:4" x14ac:dyDescent="0.3">
      <c r="A108" s="144"/>
      <c r="B108" s="141"/>
      <c r="C108" s="141"/>
      <c r="D108" s="141"/>
    </row>
    <row r="109" spans="1:4" x14ac:dyDescent="0.3">
      <c r="A109" s="144"/>
      <c r="B109" s="141"/>
      <c r="C109" s="141"/>
      <c r="D109" s="141"/>
    </row>
    <row r="110" spans="1:4" x14ac:dyDescent="0.3">
      <c r="A110" s="144"/>
      <c r="B110" s="141"/>
      <c r="C110" s="141"/>
      <c r="D110" s="141"/>
    </row>
    <row r="111" spans="1:4" x14ac:dyDescent="0.3">
      <c r="A111" s="144"/>
      <c r="B111" s="141"/>
      <c r="C111" s="141"/>
      <c r="D111" s="141"/>
    </row>
    <row r="112" spans="1:4" x14ac:dyDescent="0.3">
      <c r="A112" s="144"/>
      <c r="B112" s="141"/>
      <c r="C112" s="141"/>
      <c r="D112" s="141"/>
    </row>
    <row r="113" spans="1:4" x14ac:dyDescent="0.3">
      <c r="A113" s="144"/>
      <c r="B113" s="141"/>
      <c r="C113" s="141"/>
      <c r="D113" s="141"/>
    </row>
    <row r="114" spans="1:4" x14ac:dyDescent="0.3">
      <c r="A114" s="144"/>
      <c r="B114" s="141"/>
      <c r="C114" s="141"/>
      <c r="D114" s="141"/>
    </row>
    <row r="115" spans="1:4" x14ac:dyDescent="0.3">
      <c r="A115" s="144"/>
      <c r="B115" s="141"/>
      <c r="C115" s="141"/>
      <c r="D115" s="141"/>
    </row>
    <row r="116" spans="1:4" x14ac:dyDescent="0.3">
      <c r="A116" s="144"/>
      <c r="B116" s="141"/>
      <c r="C116" s="141"/>
      <c r="D116" s="141"/>
    </row>
    <row r="117" spans="1:4" x14ac:dyDescent="0.3">
      <c r="A117" s="144"/>
      <c r="B117" s="141"/>
      <c r="C117" s="141"/>
      <c r="D117" s="141"/>
    </row>
    <row r="118" spans="1:4" x14ac:dyDescent="0.3">
      <c r="A118" s="144"/>
      <c r="B118" s="141"/>
      <c r="C118" s="141"/>
      <c r="D118" s="141"/>
    </row>
    <row r="119" spans="1:4" x14ac:dyDescent="0.3">
      <c r="A119" s="144"/>
      <c r="B119" s="141"/>
      <c r="C119" s="141"/>
      <c r="D119" s="141"/>
    </row>
    <row r="120" spans="1:4" x14ac:dyDescent="0.3">
      <c r="A120" s="144"/>
      <c r="B120" s="141"/>
      <c r="C120" s="141"/>
      <c r="D120" s="141"/>
    </row>
    <row r="121" spans="1:4" x14ac:dyDescent="0.3">
      <c r="A121" s="144"/>
      <c r="B121" s="141"/>
      <c r="C121" s="141"/>
      <c r="D121" s="141"/>
    </row>
    <row r="122" spans="1:4" x14ac:dyDescent="0.3">
      <c r="A122" s="144"/>
      <c r="B122" s="141"/>
      <c r="C122" s="141"/>
      <c r="D122" s="141"/>
    </row>
    <row r="123" spans="1:4" x14ac:dyDescent="0.3">
      <c r="A123" s="144"/>
      <c r="B123" s="141"/>
      <c r="C123" s="141"/>
      <c r="D123" s="141"/>
    </row>
    <row r="124" spans="1:4" x14ac:dyDescent="0.3">
      <c r="A124" s="144"/>
      <c r="B124" s="141"/>
      <c r="C124" s="141"/>
      <c r="D124" s="141"/>
    </row>
    <row r="125" spans="1:4" x14ac:dyDescent="0.3">
      <c r="A125" s="144"/>
      <c r="B125" s="141"/>
      <c r="C125" s="141"/>
      <c r="D125" s="141"/>
    </row>
    <row r="126" spans="1:4" x14ac:dyDescent="0.3">
      <c r="A126" s="144"/>
      <c r="B126" s="141"/>
      <c r="C126" s="141"/>
      <c r="D126" s="141"/>
    </row>
    <row r="127" spans="1:4" x14ac:dyDescent="0.3">
      <c r="A127" s="144"/>
      <c r="B127" s="141"/>
      <c r="C127" s="141"/>
      <c r="D127" s="141"/>
    </row>
    <row r="128" spans="1:4" x14ac:dyDescent="0.3">
      <c r="A128" s="144"/>
      <c r="B128" s="141"/>
      <c r="C128" s="141"/>
      <c r="D128" s="141"/>
    </row>
    <row r="129" spans="1:4" x14ac:dyDescent="0.3">
      <c r="A129" s="144"/>
      <c r="B129" s="141"/>
      <c r="C129" s="141"/>
      <c r="D129" s="141"/>
    </row>
    <row r="130" spans="1:4" x14ac:dyDescent="0.3">
      <c r="A130" s="144"/>
      <c r="B130" s="141"/>
      <c r="C130" s="141"/>
      <c r="D130" s="141"/>
    </row>
    <row r="131" spans="1:4" x14ac:dyDescent="0.3">
      <c r="A131" s="144"/>
      <c r="B131" s="141"/>
      <c r="C131" s="141"/>
      <c r="D131" s="141"/>
    </row>
    <row r="132" spans="1:4" x14ac:dyDescent="0.3">
      <c r="A132" s="144"/>
      <c r="B132" s="141"/>
      <c r="C132" s="141"/>
      <c r="D132" s="141"/>
    </row>
    <row r="133" spans="1:4" x14ac:dyDescent="0.3">
      <c r="A133" s="144"/>
      <c r="B133" s="141"/>
      <c r="C133" s="141"/>
      <c r="D133" s="141"/>
    </row>
    <row r="134" spans="1:4" x14ac:dyDescent="0.3">
      <c r="A134" s="144"/>
      <c r="B134" s="141"/>
      <c r="C134" s="141"/>
      <c r="D134" s="141"/>
    </row>
    <row r="135" spans="1:4" x14ac:dyDescent="0.3">
      <c r="A135" s="144"/>
      <c r="B135" s="141"/>
      <c r="C135" s="141"/>
      <c r="D135" s="141"/>
    </row>
    <row r="136" spans="1:4" x14ac:dyDescent="0.3">
      <c r="A136" s="144"/>
      <c r="B136" s="141"/>
      <c r="C136" s="141"/>
      <c r="D136" s="141"/>
    </row>
    <row r="137" spans="1:4" x14ac:dyDescent="0.3">
      <c r="A137" s="144"/>
      <c r="B137" s="141"/>
      <c r="C137" s="141"/>
      <c r="D137" s="141"/>
    </row>
    <row r="138" spans="1:4" x14ac:dyDescent="0.3">
      <c r="A138" s="144"/>
      <c r="B138" s="141"/>
      <c r="C138" s="141"/>
      <c r="D138" s="141"/>
    </row>
    <row r="139" spans="1:4" x14ac:dyDescent="0.3">
      <c r="A139" s="144"/>
      <c r="B139" s="141"/>
      <c r="C139" s="141"/>
      <c r="D139" s="141"/>
    </row>
    <row r="140" spans="1:4" x14ac:dyDescent="0.3">
      <c r="A140" s="144"/>
      <c r="B140" s="141"/>
      <c r="C140" s="141"/>
      <c r="D140" s="141"/>
    </row>
    <row r="141" spans="1:4" x14ac:dyDescent="0.3">
      <c r="A141" s="144"/>
      <c r="B141" s="141"/>
      <c r="C141" s="141"/>
      <c r="D141" s="141"/>
    </row>
    <row r="142" spans="1:4" x14ac:dyDescent="0.3">
      <c r="A142" s="144"/>
      <c r="B142" s="141"/>
      <c r="C142" s="141"/>
      <c r="D142" s="141"/>
    </row>
    <row r="143" spans="1:4" x14ac:dyDescent="0.3">
      <c r="A143" s="144"/>
      <c r="B143" s="141"/>
      <c r="C143" s="141"/>
      <c r="D143" s="141"/>
    </row>
    <row r="144" spans="1:4" x14ac:dyDescent="0.3">
      <c r="A144" s="144"/>
      <c r="B144" s="141"/>
      <c r="C144" s="141"/>
      <c r="D144" s="141"/>
    </row>
    <row r="145" spans="1:4" x14ac:dyDescent="0.3">
      <c r="A145" s="144"/>
      <c r="B145" s="141"/>
      <c r="C145" s="141"/>
      <c r="D145" s="141"/>
    </row>
    <row r="146" spans="1:4" x14ac:dyDescent="0.3">
      <c r="A146" s="144"/>
      <c r="B146" s="141"/>
      <c r="C146" s="141"/>
      <c r="D146" s="141"/>
    </row>
    <row r="147" spans="1:4" x14ac:dyDescent="0.3">
      <c r="A147" s="144"/>
      <c r="B147" s="141"/>
      <c r="C147" s="141"/>
      <c r="D147" s="141"/>
    </row>
    <row r="148" spans="1:4" x14ac:dyDescent="0.3">
      <c r="A148" s="144"/>
      <c r="B148" s="141"/>
      <c r="C148" s="141"/>
      <c r="D148" s="141"/>
    </row>
    <row r="149" spans="1:4" x14ac:dyDescent="0.3">
      <c r="A149" s="144"/>
      <c r="B149" s="141"/>
      <c r="C149" s="141"/>
      <c r="D149" s="141"/>
    </row>
    <row r="150" spans="1:4" x14ac:dyDescent="0.3">
      <c r="A150" s="144"/>
      <c r="B150" s="141"/>
      <c r="C150" s="141"/>
      <c r="D150" s="141"/>
    </row>
    <row r="151" spans="1:4" x14ac:dyDescent="0.3">
      <c r="A151" s="144"/>
      <c r="B151" s="141"/>
      <c r="C151" s="141"/>
      <c r="D151" s="141"/>
    </row>
    <row r="152" spans="1:4" x14ac:dyDescent="0.3">
      <c r="A152" s="144"/>
      <c r="B152" s="141"/>
      <c r="C152" s="141"/>
      <c r="D152" s="141"/>
    </row>
    <row r="153" spans="1:4" x14ac:dyDescent="0.3">
      <c r="A153" s="144"/>
      <c r="B153" s="141"/>
      <c r="C153" s="141"/>
      <c r="D153" s="141"/>
    </row>
    <row r="154" spans="1:4" x14ac:dyDescent="0.3">
      <c r="A154" s="144"/>
      <c r="B154" s="141"/>
      <c r="C154" s="141"/>
      <c r="D154" s="141"/>
    </row>
    <row r="155" spans="1:4" x14ac:dyDescent="0.3">
      <c r="A155" s="144"/>
      <c r="B155" s="141"/>
      <c r="C155" s="141"/>
      <c r="D155" s="141"/>
    </row>
    <row r="156" spans="1:4" x14ac:dyDescent="0.3">
      <c r="A156" s="144"/>
      <c r="B156" s="141"/>
      <c r="C156" s="141"/>
      <c r="D156" s="141"/>
    </row>
    <row r="157" spans="1:4" x14ac:dyDescent="0.3">
      <c r="A157" s="144"/>
      <c r="B157" s="141"/>
      <c r="C157" s="141"/>
      <c r="D157" s="141"/>
    </row>
    <row r="158" spans="1:4" x14ac:dyDescent="0.3">
      <c r="A158" s="144"/>
      <c r="B158" s="141"/>
      <c r="C158" s="141"/>
      <c r="D158" s="141"/>
    </row>
    <row r="159" spans="1:4" x14ac:dyDescent="0.3">
      <c r="A159" s="144"/>
      <c r="B159" s="141"/>
      <c r="C159" s="141"/>
      <c r="D159" s="141"/>
    </row>
    <row r="160" spans="1:4" x14ac:dyDescent="0.3">
      <c r="A160" s="144"/>
      <c r="B160" s="141"/>
      <c r="C160" s="141"/>
      <c r="D160" s="141"/>
    </row>
    <row r="161" spans="1:4" x14ac:dyDescent="0.3">
      <c r="A161" s="144"/>
      <c r="B161" s="141"/>
      <c r="C161" s="141"/>
      <c r="D161" s="141"/>
    </row>
    <row r="162" spans="1:4" x14ac:dyDescent="0.3">
      <c r="A162" s="144"/>
      <c r="B162" s="141"/>
      <c r="C162" s="141"/>
      <c r="D162" s="141"/>
    </row>
    <row r="163" spans="1:4" x14ac:dyDescent="0.3">
      <c r="A163" s="144"/>
      <c r="B163" s="141"/>
      <c r="C163" s="141"/>
      <c r="D163" s="141"/>
    </row>
    <row r="164" spans="1:4" x14ac:dyDescent="0.3">
      <c r="A164" s="144"/>
      <c r="B164" s="141"/>
      <c r="C164" s="141"/>
      <c r="D164" s="141"/>
    </row>
    <row r="165" spans="1:4" x14ac:dyDescent="0.3">
      <c r="A165" s="144"/>
      <c r="B165" s="141"/>
      <c r="C165" s="141"/>
      <c r="D165" s="141"/>
    </row>
    <row r="166" spans="1:4" x14ac:dyDescent="0.3">
      <c r="A166" s="144"/>
      <c r="B166" s="141"/>
      <c r="C166" s="141"/>
      <c r="D166" s="141"/>
    </row>
    <row r="167" spans="1:4" x14ac:dyDescent="0.3">
      <c r="A167" s="144"/>
      <c r="B167" s="141"/>
      <c r="C167" s="141"/>
      <c r="D167" s="141"/>
    </row>
    <row r="168" spans="1:4" x14ac:dyDescent="0.3">
      <c r="A168" s="144"/>
      <c r="B168" s="141"/>
      <c r="C168" s="141"/>
      <c r="D168" s="141"/>
    </row>
    <row r="169" spans="1:4" x14ac:dyDescent="0.3">
      <c r="A169" s="144"/>
      <c r="B169" s="141"/>
      <c r="C169" s="141"/>
      <c r="D169" s="141"/>
    </row>
    <row r="170" spans="1:4" x14ac:dyDescent="0.3">
      <c r="A170" s="144"/>
      <c r="B170" s="141"/>
      <c r="C170" s="141"/>
      <c r="D170" s="141"/>
    </row>
    <row r="171" spans="1:4" x14ac:dyDescent="0.3">
      <c r="A171" s="144"/>
      <c r="B171" s="141"/>
      <c r="C171" s="141"/>
      <c r="D171" s="141"/>
    </row>
    <row r="172" spans="1:4" x14ac:dyDescent="0.3">
      <c r="A172" s="144"/>
      <c r="B172" s="141"/>
      <c r="C172" s="141"/>
      <c r="D172" s="141"/>
    </row>
    <row r="173" spans="1:4" x14ac:dyDescent="0.3">
      <c r="A173" s="144"/>
      <c r="B173" s="141"/>
      <c r="C173" s="141"/>
      <c r="D173" s="141"/>
    </row>
    <row r="174" spans="1:4" x14ac:dyDescent="0.3">
      <c r="A174" s="144"/>
      <c r="B174" s="141"/>
      <c r="C174" s="141"/>
      <c r="D174" s="141"/>
    </row>
    <row r="175" spans="1:4" x14ac:dyDescent="0.3">
      <c r="A175" s="144"/>
      <c r="B175" s="141"/>
      <c r="C175" s="141"/>
      <c r="D175" s="141"/>
    </row>
    <row r="176" spans="1:4" x14ac:dyDescent="0.3">
      <c r="A176" s="144"/>
      <c r="B176" s="141"/>
      <c r="C176" s="141"/>
      <c r="D176" s="141"/>
    </row>
    <row r="177" spans="1:4" x14ac:dyDescent="0.3">
      <c r="A177" s="144"/>
      <c r="B177" s="141"/>
      <c r="C177" s="141"/>
      <c r="D177" s="141"/>
    </row>
    <row r="178" spans="1:4" x14ac:dyDescent="0.3">
      <c r="A178" s="144"/>
      <c r="B178" s="141"/>
      <c r="C178" s="141"/>
      <c r="D178" s="141"/>
    </row>
    <row r="179" spans="1:4" x14ac:dyDescent="0.3">
      <c r="A179" s="144"/>
      <c r="B179" s="141"/>
      <c r="C179" s="141"/>
      <c r="D179" s="141"/>
    </row>
    <row r="180" spans="1:4" x14ac:dyDescent="0.3">
      <c r="A180" s="144"/>
      <c r="B180" s="141"/>
      <c r="C180" s="141"/>
      <c r="D180" s="141"/>
    </row>
    <row r="181" spans="1:4" x14ac:dyDescent="0.3">
      <c r="A181" s="144"/>
      <c r="B181" s="141"/>
      <c r="C181" s="141"/>
      <c r="D181" s="141"/>
    </row>
    <row r="182" spans="1:4" x14ac:dyDescent="0.3">
      <c r="A182" s="144"/>
      <c r="B182" s="141"/>
      <c r="C182" s="141"/>
      <c r="D182" s="141"/>
    </row>
    <row r="183" spans="1:4" x14ac:dyDescent="0.3">
      <c r="A183" s="144"/>
      <c r="B183" s="141"/>
      <c r="C183" s="141"/>
      <c r="D183" s="141"/>
    </row>
    <row r="184" spans="1:4" x14ac:dyDescent="0.3">
      <c r="A184" s="144"/>
      <c r="B184" s="141"/>
      <c r="C184" s="141"/>
      <c r="D184" s="141"/>
    </row>
    <row r="185" spans="1:4" x14ac:dyDescent="0.3">
      <c r="A185" s="144"/>
      <c r="B185" s="141"/>
      <c r="C185" s="141"/>
      <c r="D185" s="141"/>
    </row>
    <row r="186" spans="1:4" x14ac:dyDescent="0.3">
      <c r="A186" s="144"/>
      <c r="B186" s="141"/>
      <c r="C186" s="141"/>
      <c r="D186" s="141"/>
    </row>
    <row r="187" spans="1:4" x14ac:dyDescent="0.3">
      <c r="A187" s="144"/>
      <c r="B187" s="141"/>
      <c r="C187" s="141"/>
      <c r="D187" s="141"/>
    </row>
    <row r="188" spans="1:4" x14ac:dyDescent="0.3">
      <c r="A188" s="144"/>
      <c r="B188" s="141"/>
      <c r="C188" s="141"/>
      <c r="D188" s="141"/>
    </row>
    <row r="189" spans="1:4" x14ac:dyDescent="0.3">
      <c r="A189" s="144"/>
      <c r="B189" s="141"/>
      <c r="C189" s="141"/>
      <c r="D189" s="141"/>
    </row>
    <row r="190" spans="1:4" x14ac:dyDescent="0.3">
      <c r="A190" s="144"/>
      <c r="B190" s="141"/>
      <c r="C190" s="141"/>
      <c r="D190" s="141"/>
    </row>
    <row r="191" spans="1:4" x14ac:dyDescent="0.3">
      <c r="A191" s="144"/>
      <c r="B191" s="141"/>
      <c r="C191" s="141"/>
      <c r="D191" s="141"/>
    </row>
    <row r="192" spans="1:4" x14ac:dyDescent="0.3">
      <c r="A192" s="144"/>
      <c r="B192" s="141"/>
      <c r="C192" s="141"/>
      <c r="D192" s="141"/>
    </row>
    <row r="193" spans="1:4" x14ac:dyDescent="0.3">
      <c r="A193" s="144"/>
      <c r="B193" s="141"/>
      <c r="C193" s="141"/>
      <c r="D193" s="141"/>
    </row>
    <row r="194" spans="1:4" x14ac:dyDescent="0.3">
      <c r="A194" s="144"/>
      <c r="B194" s="141"/>
      <c r="C194" s="141"/>
      <c r="D194" s="141"/>
    </row>
    <row r="195" spans="1:4" x14ac:dyDescent="0.3">
      <c r="A195" s="144"/>
      <c r="B195" s="141"/>
      <c r="C195" s="141"/>
      <c r="D195" s="141"/>
    </row>
    <row r="196" spans="1:4" x14ac:dyDescent="0.3">
      <c r="A196" s="144"/>
      <c r="B196" s="141"/>
      <c r="C196" s="141"/>
      <c r="D196" s="141"/>
    </row>
    <row r="197" spans="1:4" x14ac:dyDescent="0.3">
      <c r="A197" s="144"/>
      <c r="B197" s="141"/>
      <c r="C197" s="141"/>
      <c r="D197" s="141"/>
    </row>
    <row r="198" spans="1:4" x14ac:dyDescent="0.3">
      <c r="A198" s="144"/>
      <c r="B198" s="141"/>
      <c r="C198" s="141"/>
      <c r="D198" s="141"/>
    </row>
    <row r="199" spans="1:4" x14ac:dyDescent="0.3">
      <c r="A199" s="144"/>
      <c r="B199" s="141"/>
      <c r="C199" s="141"/>
      <c r="D199" s="141"/>
    </row>
    <row r="200" spans="1:4" x14ac:dyDescent="0.3">
      <c r="A200" s="144"/>
      <c r="B200" s="141"/>
      <c r="C200" s="141"/>
      <c r="D200" s="141"/>
    </row>
    <row r="201" spans="1:4" x14ac:dyDescent="0.3">
      <c r="A201" s="144"/>
      <c r="B201" s="141"/>
      <c r="C201" s="141"/>
      <c r="D201" s="141"/>
    </row>
    <row r="202" spans="1:4" x14ac:dyDescent="0.3">
      <c r="A202" s="144"/>
      <c r="B202" s="141"/>
      <c r="C202" s="141"/>
      <c r="D202" s="141"/>
    </row>
    <row r="203" spans="1:4" x14ac:dyDescent="0.3">
      <c r="A203" s="144"/>
      <c r="B203" s="141"/>
      <c r="C203" s="141"/>
      <c r="D203" s="141"/>
    </row>
    <row r="204" spans="1:4" x14ac:dyDescent="0.3">
      <c r="A204" s="144"/>
      <c r="B204" s="141"/>
      <c r="C204" s="141"/>
      <c r="D204" s="141"/>
    </row>
  </sheetData>
  <mergeCells count="29">
    <mergeCell ref="C1:E1"/>
    <mergeCell ref="A2:E2"/>
    <mergeCell ref="A3:E3"/>
    <mergeCell ref="A4:E4"/>
    <mergeCell ref="A5:E5"/>
    <mergeCell ref="B20:D20"/>
    <mergeCell ref="B6:D6"/>
    <mergeCell ref="C7:D7"/>
    <mergeCell ref="C8:D8"/>
    <mergeCell ref="C9:D9"/>
    <mergeCell ref="C10:D10"/>
    <mergeCell ref="C11:D11"/>
    <mergeCell ref="A13:E13"/>
    <mergeCell ref="B14:D14"/>
    <mergeCell ref="C15:D15"/>
    <mergeCell ref="C16:D16"/>
    <mergeCell ref="A19:E19"/>
    <mergeCell ref="C21:D21"/>
    <mergeCell ref="C22:D22"/>
    <mergeCell ref="A24:E24"/>
    <mergeCell ref="B25:D25"/>
    <mergeCell ref="C26:D26"/>
    <mergeCell ref="F34:I34"/>
    <mergeCell ref="A33:I33"/>
    <mergeCell ref="C27:D27"/>
    <mergeCell ref="C28:D28"/>
    <mergeCell ref="C29:D29"/>
    <mergeCell ref="C30:D30"/>
    <mergeCell ref="C31:D31"/>
  </mergeCells>
  <pageMargins left="0.70866141732283472" right="0.70866141732283472" top="0.74803149606299213" bottom="0.74803149606299213" header="0.31496062992125984" footer="0.31496062992125984"/>
  <pageSetup paperSize="9" scale="61"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09"/>
  <sheetViews>
    <sheetView topLeftCell="A75" zoomScale="90" zoomScaleNormal="90" workbookViewId="0">
      <selection activeCell="P96" sqref="P96"/>
    </sheetView>
  </sheetViews>
  <sheetFormatPr defaultRowHeight="13.2" x14ac:dyDescent="0.25"/>
  <cols>
    <col min="2" max="2" width="11.5546875" bestFit="1" customWidth="1"/>
    <col min="3" max="3" width="69.6640625" customWidth="1"/>
    <col min="4" max="4" width="21.44140625" customWidth="1"/>
    <col min="5" max="11" width="2.88671875" customWidth="1"/>
  </cols>
  <sheetData>
    <row r="1" spans="1:11" ht="33" customHeight="1" x14ac:dyDescent="0.25">
      <c r="A1" s="505" t="s">
        <v>9784</v>
      </c>
    </row>
    <row r="2" spans="1:11" s="8" customFormat="1" ht="67.5" customHeight="1" x14ac:dyDescent="0.25">
      <c r="A2" s="199" t="s">
        <v>5790</v>
      </c>
      <c r="B2" s="259" t="s">
        <v>5791</v>
      </c>
      <c r="C2" s="260" t="s">
        <v>5792</v>
      </c>
      <c r="D2" s="200" t="s">
        <v>9594</v>
      </c>
      <c r="E2" s="521" t="s">
        <v>5793</v>
      </c>
      <c r="F2" s="521"/>
      <c r="G2" s="521"/>
      <c r="H2" s="521"/>
      <c r="I2" s="521"/>
      <c r="J2" s="521"/>
      <c r="K2" s="521"/>
    </row>
    <row r="3" spans="1:11" s="14" customFormat="1" ht="14.4" x14ac:dyDescent="0.3">
      <c r="A3" s="217" t="s">
        <v>5799</v>
      </c>
      <c r="B3" s="218" t="s">
        <v>6208</v>
      </c>
      <c r="C3" s="219" t="s">
        <v>6209</v>
      </c>
      <c r="D3" s="324">
        <f>+D4+D47+D380</f>
        <v>0</v>
      </c>
      <c r="E3" s="25"/>
      <c r="F3" s="25"/>
      <c r="G3" s="25"/>
      <c r="H3" s="25"/>
      <c r="I3" s="25"/>
      <c r="J3" s="25"/>
      <c r="K3" s="222"/>
    </row>
    <row r="4" spans="1:11" s="14" customFormat="1" ht="14.4" x14ac:dyDescent="0.3">
      <c r="A4" s="208" t="s">
        <v>5800</v>
      </c>
      <c r="B4" s="209" t="s">
        <v>6210</v>
      </c>
      <c r="C4" s="210" t="s">
        <v>6211</v>
      </c>
      <c r="D4" s="320">
        <f>+D5+D8+D11+D14+D17+D20+D23+D26+D29+D32+D35+D38+D41+D44</f>
        <v>0</v>
      </c>
      <c r="E4" s="31"/>
      <c r="F4" s="31"/>
      <c r="G4" s="31"/>
      <c r="H4" s="31"/>
      <c r="I4" s="31"/>
      <c r="J4" s="31"/>
      <c r="K4" s="32"/>
    </row>
    <row r="5" spans="1:11" s="14" customFormat="1" ht="14.4" x14ac:dyDescent="0.3">
      <c r="A5" s="211" t="s">
        <v>5801</v>
      </c>
      <c r="B5" s="212" t="s">
        <v>6212</v>
      </c>
      <c r="C5" s="134" t="s">
        <v>6213</v>
      </c>
      <c r="D5" s="321">
        <f>+D6</f>
        <v>0</v>
      </c>
      <c r="E5" s="37"/>
      <c r="F5" s="37"/>
      <c r="G5" s="37"/>
      <c r="H5" s="37"/>
      <c r="I5" s="37"/>
      <c r="J5" s="37"/>
      <c r="K5" s="38"/>
    </row>
    <row r="6" spans="1:11" s="14" customFormat="1" ht="14.4" x14ac:dyDescent="0.3">
      <c r="A6" s="211" t="s">
        <v>5802</v>
      </c>
      <c r="B6" s="213" t="s">
        <v>6214</v>
      </c>
      <c r="C6" s="135" t="s">
        <v>6213</v>
      </c>
      <c r="D6" s="271">
        <f>+D7</f>
        <v>0</v>
      </c>
      <c r="E6" s="37"/>
      <c r="F6" s="37"/>
      <c r="G6" s="37"/>
      <c r="H6" s="37"/>
      <c r="I6" s="37"/>
      <c r="J6" s="37"/>
      <c r="K6" s="38"/>
    </row>
    <row r="7" spans="1:11" s="14" customFormat="1" ht="14.4" x14ac:dyDescent="0.3">
      <c r="A7" s="211" t="s">
        <v>5803</v>
      </c>
      <c r="B7" s="213" t="s">
        <v>6215</v>
      </c>
      <c r="C7" s="135" t="s">
        <v>6213</v>
      </c>
      <c r="D7" s="323"/>
      <c r="E7" s="37" t="s">
        <v>5804</v>
      </c>
      <c r="F7" s="37" t="s">
        <v>5821</v>
      </c>
      <c r="G7" s="37" t="s">
        <v>5800</v>
      </c>
      <c r="H7" s="37">
        <v>1</v>
      </c>
      <c r="I7" s="37" t="s">
        <v>5805</v>
      </c>
      <c r="J7" s="37" t="s">
        <v>6122</v>
      </c>
      <c r="K7" s="38"/>
    </row>
    <row r="8" spans="1:11" s="14" customFormat="1" ht="14.4" x14ac:dyDescent="0.3">
      <c r="A8" s="211" t="s">
        <v>5801</v>
      </c>
      <c r="B8" s="212" t="s">
        <v>6216</v>
      </c>
      <c r="C8" s="134" t="s">
        <v>6217</v>
      </c>
      <c r="D8" s="321">
        <f>+D9</f>
        <v>0</v>
      </c>
      <c r="E8" s="37"/>
      <c r="F8" s="37"/>
      <c r="G8" s="37"/>
      <c r="H8" s="37"/>
      <c r="I8" s="37"/>
      <c r="J8" s="37"/>
      <c r="K8" s="38"/>
    </row>
    <row r="9" spans="1:11" s="14" customFormat="1" ht="14.4" x14ac:dyDescent="0.3">
      <c r="A9" s="211" t="s">
        <v>5802</v>
      </c>
      <c r="B9" s="213" t="s">
        <v>6218</v>
      </c>
      <c r="C9" s="135" t="s">
        <v>6217</v>
      </c>
      <c r="D9" s="271">
        <f>+D10</f>
        <v>0</v>
      </c>
      <c r="E9" s="37"/>
      <c r="F9" s="37"/>
      <c r="G9" s="37"/>
      <c r="H9" s="37"/>
      <c r="I9" s="37"/>
      <c r="J9" s="37"/>
      <c r="K9" s="38"/>
    </row>
    <row r="10" spans="1:11" s="14" customFormat="1" ht="14.4" x14ac:dyDescent="0.3">
      <c r="A10" s="211" t="s">
        <v>5803</v>
      </c>
      <c r="B10" s="213" t="s">
        <v>6219</v>
      </c>
      <c r="C10" s="135" t="s">
        <v>6217</v>
      </c>
      <c r="D10" s="323"/>
      <c r="E10" s="37" t="s">
        <v>5804</v>
      </c>
      <c r="F10" s="37" t="s">
        <v>5821</v>
      </c>
      <c r="G10" s="37" t="s">
        <v>5800</v>
      </c>
      <c r="H10" s="37">
        <v>1</v>
      </c>
      <c r="I10" s="37" t="s">
        <v>5805</v>
      </c>
      <c r="J10" s="37" t="s">
        <v>6220</v>
      </c>
      <c r="K10" s="38"/>
    </row>
    <row r="11" spans="1:11" s="14" customFormat="1" ht="14.4" x14ac:dyDescent="0.3">
      <c r="A11" s="211" t="s">
        <v>5801</v>
      </c>
      <c r="B11" s="212" t="s">
        <v>6221</v>
      </c>
      <c r="C11" s="134" t="s">
        <v>6222</v>
      </c>
      <c r="D11" s="321">
        <f>+D12</f>
        <v>0</v>
      </c>
      <c r="E11" s="37"/>
      <c r="F11" s="37"/>
      <c r="G11" s="37"/>
      <c r="H11" s="37"/>
      <c r="I11" s="37"/>
      <c r="J11" s="37"/>
      <c r="K11" s="38"/>
    </row>
    <row r="12" spans="1:11" s="14" customFormat="1" ht="14.4" x14ac:dyDescent="0.3">
      <c r="A12" s="211" t="s">
        <v>5802</v>
      </c>
      <c r="B12" s="213" t="s">
        <v>6223</v>
      </c>
      <c r="C12" s="135" t="s">
        <v>6222</v>
      </c>
      <c r="D12" s="271">
        <f>+D13</f>
        <v>0</v>
      </c>
      <c r="E12" s="37"/>
      <c r="F12" s="37"/>
      <c r="G12" s="37"/>
      <c r="H12" s="37"/>
      <c r="I12" s="37"/>
      <c r="J12" s="37"/>
      <c r="K12" s="38"/>
    </row>
    <row r="13" spans="1:11" s="14" customFormat="1" ht="14.4" x14ac:dyDescent="0.3">
      <c r="A13" s="211" t="s">
        <v>5803</v>
      </c>
      <c r="B13" s="213" t="s">
        <v>6224</v>
      </c>
      <c r="C13" s="135" t="s">
        <v>6222</v>
      </c>
      <c r="D13" s="323"/>
      <c r="E13" s="37" t="s">
        <v>5804</v>
      </c>
      <c r="F13" s="37" t="s">
        <v>5821</v>
      </c>
      <c r="G13" s="37" t="s">
        <v>5800</v>
      </c>
      <c r="H13" s="37">
        <v>1</v>
      </c>
      <c r="I13" s="37" t="s">
        <v>5805</v>
      </c>
      <c r="J13" s="37" t="s">
        <v>6225</v>
      </c>
      <c r="K13" s="38"/>
    </row>
    <row r="14" spans="1:11" s="14" customFormat="1" ht="14.4" x14ac:dyDescent="0.3">
      <c r="A14" s="211" t="s">
        <v>5801</v>
      </c>
      <c r="B14" s="212" t="s">
        <v>6226</v>
      </c>
      <c r="C14" s="134" t="s">
        <v>6227</v>
      </c>
      <c r="D14" s="321">
        <f>+D15</f>
        <v>0</v>
      </c>
      <c r="E14" s="37"/>
      <c r="F14" s="37"/>
      <c r="G14" s="37"/>
      <c r="H14" s="37"/>
      <c r="I14" s="37"/>
      <c r="J14" s="37"/>
      <c r="K14" s="38"/>
    </row>
    <row r="15" spans="1:11" s="14" customFormat="1" ht="14.4" x14ac:dyDescent="0.3">
      <c r="A15" s="211" t="s">
        <v>5802</v>
      </c>
      <c r="B15" s="213" t="s">
        <v>6228</v>
      </c>
      <c r="C15" s="135" t="s">
        <v>6227</v>
      </c>
      <c r="D15" s="271">
        <f>+D16</f>
        <v>0</v>
      </c>
      <c r="E15" s="37"/>
      <c r="F15" s="37"/>
      <c r="G15" s="37"/>
      <c r="H15" s="37"/>
      <c r="I15" s="37"/>
      <c r="J15" s="37"/>
      <c r="K15" s="38"/>
    </row>
    <row r="16" spans="1:11" s="14" customFormat="1" ht="14.4" x14ac:dyDescent="0.3">
      <c r="A16" s="211" t="s">
        <v>5803</v>
      </c>
      <c r="B16" s="213" t="s">
        <v>6229</v>
      </c>
      <c r="C16" s="135" t="s">
        <v>6227</v>
      </c>
      <c r="D16" s="323"/>
      <c r="E16" s="37" t="s">
        <v>5804</v>
      </c>
      <c r="F16" s="37" t="s">
        <v>5821</v>
      </c>
      <c r="G16" s="37" t="s">
        <v>5800</v>
      </c>
      <c r="H16" s="37">
        <v>1</v>
      </c>
      <c r="I16" s="37" t="s">
        <v>5805</v>
      </c>
      <c r="J16" s="37" t="s">
        <v>6122</v>
      </c>
      <c r="K16" s="38"/>
    </row>
    <row r="17" spans="1:11" s="14" customFormat="1" ht="14.4" x14ac:dyDescent="0.3">
      <c r="A17" s="211" t="s">
        <v>5801</v>
      </c>
      <c r="B17" s="212" t="s">
        <v>6230</v>
      </c>
      <c r="C17" s="134" t="s">
        <v>6231</v>
      </c>
      <c r="D17" s="321">
        <f>+D18</f>
        <v>0</v>
      </c>
      <c r="E17" s="37"/>
      <c r="F17" s="37"/>
      <c r="G17" s="37"/>
      <c r="H17" s="37"/>
      <c r="I17" s="37"/>
      <c r="J17" s="37"/>
      <c r="K17" s="38"/>
    </row>
    <row r="18" spans="1:11" s="14" customFormat="1" ht="14.4" x14ac:dyDescent="0.3">
      <c r="A18" s="211" t="s">
        <v>5802</v>
      </c>
      <c r="B18" s="213" t="s">
        <v>6232</v>
      </c>
      <c r="C18" s="135" t="s">
        <v>6231</v>
      </c>
      <c r="D18" s="271">
        <f>+D19</f>
        <v>0</v>
      </c>
      <c r="E18" s="37"/>
      <c r="F18" s="37"/>
      <c r="G18" s="37"/>
      <c r="H18" s="37"/>
      <c r="I18" s="37"/>
      <c r="J18" s="37"/>
      <c r="K18" s="38"/>
    </row>
    <row r="19" spans="1:11" s="14" customFormat="1" ht="14.4" x14ac:dyDescent="0.3">
      <c r="A19" s="211" t="s">
        <v>5803</v>
      </c>
      <c r="B19" s="213" t="s">
        <v>6233</v>
      </c>
      <c r="C19" s="135" t="s">
        <v>6231</v>
      </c>
      <c r="D19" s="323"/>
      <c r="E19" s="37" t="s">
        <v>5804</v>
      </c>
      <c r="F19" s="37" t="s">
        <v>5821</v>
      </c>
      <c r="G19" s="37" t="s">
        <v>5800</v>
      </c>
      <c r="H19" s="37">
        <v>1</v>
      </c>
      <c r="I19" s="37" t="s">
        <v>5805</v>
      </c>
      <c r="J19" s="37" t="s">
        <v>6220</v>
      </c>
      <c r="K19" s="38"/>
    </row>
    <row r="20" spans="1:11" s="14" customFormat="1" ht="14.4" x14ac:dyDescent="0.3">
      <c r="A20" s="211" t="s">
        <v>5801</v>
      </c>
      <c r="B20" s="212" t="s">
        <v>6234</v>
      </c>
      <c r="C20" s="134" t="s">
        <v>6235</v>
      </c>
      <c r="D20" s="321">
        <f>+D21</f>
        <v>0</v>
      </c>
      <c r="E20" s="37"/>
      <c r="F20" s="37"/>
      <c r="G20" s="37"/>
      <c r="H20" s="37"/>
      <c r="I20" s="37"/>
      <c r="J20" s="37"/>
      <c r="K20" s="38"/>
    </row>
    <row r="21" spans="1:11" s="14" customFormat="1" ht="14.4" x14ac:dyDescent="0.3">
      <c r="A21" s="211" t="s">
        <v>5802</v>
      </c>
      <c r="B21" s="213" t="s">
        <v>6236</v>
      </c>
      <c r="C21" s="135" t="s">
        <v>6235</v>
      </c>
      <c r="D21" s="271">
        <f>+D22</f>
        <v>0</v>
      </c>
      <c r="E21" s="37"/>
      <c r="F21" s="37"/>
      <c r="G21" s="37"/>
      <c r="H21" s="37"/>
      <c r="I21" s="37"/>
      <c r="J21" s="37"/>
      <c r="K21" s="38"/>
    </row>
    <row r="22" spans="1:11" s="14" customFormat="1" ht="14.4" x14ac:dyDescent="0.3">
      <c r="A22" s="211" t="s">
        <v>5803</v>
      </c>
      <c r="B22" s="213" t="s">
        <v>6237</v>
      </c>
      <c r="C22" s="135" t="s">
        <v>6235</v>
      </c>
      <c r="D22" s="323"/>
      <c r="E22" s="37" t="s">
        <v>5804</v>
      </c>
      <c r="F22" s="37" t="s">
        <v>5821</v>
      </c>
      <c r="G22" s="37" t="s">
        <v>5800</v>
      </c>
      <c r="H22" s="37">
        <v>1</v>
      </c>
      <c r="I22" s="37" t="s">
        <v>5805</v>
      </c>
      <c r="J22" s="37" t="s">
        <v>6225</v>
      </c>
      <c r="K22" s="38"/>
    </row>
    <row r="23" spans="1:11" s="14" customFormat="1" ht="14.4" x14ac:dyDescent="0.3">
      <c r="A23" s="211" t="s">
        <v>5801</v>
      </c>
      <c r="B23" s="212" t="s">
        <v>6238</v>
      </c>
      <c r="C23" s="134" t="s">
        <v>6239</v>
      </c>
      <c r="D23" s="321">
        <f>+D24</f>
        <v>0</v>
      </c>
      <c r="E23" s="37"/>
      <c r="F23" s="37"/>
      <c r="G23" s="37"/>
      <c r="H23" s="37"/>
      <c r="I23" s="37"/>
      <c r="J23" s="37"/>
      <c r="K23" s="38"/>
    </row>
    <row r="24" spans="1:11" s="14" customFormat="1" ht="14.4" x14ac:dyDescent="0.3">
      <c r="A24" s="211" t="s">
        <v>5802</v>
      </c>
      <c r="B24" s="213" t="s">
        <v>6240</v>
      </c>
      <c r="C24" s="135" t="s">
        <v>6239</v>
      </c>
      <c r="D24" s="271">
        <f>+D25</f>
        <v>0</v>
      </c>
      <c r="E24" s="37"/>
      <c r="F24" s="37"/>
      <c r="G24" s="37"/>
      <c r="H24" s="37"/>
      <c r="I24" s="37"/>
      <c r="J24" s="37"/>
      <c r="K24" s="38"/>
    </row>
    <row r="25" spans="1:11" s="14" customFormat="1" ht="14.4" x14ac:dyDescent="0.3">
      <c r="A25" s="211" t="s">
        <v>5803</v>
      </c>
      <c r="B25" s="213" t="s">
        <v>6241</v>
      </c>
      <c r="C25" s="135" t="s">
        <v>6239</v>
      </c>
      <c r="D25" s="323"/>
      <c r="E25" s="37" t="s">
        <v>5804</v>
      </c>
      <c r="F25" s="37" t="s">
        <v>5821</v>
      </c>
      <c r="G25" s="37" t="s">
        <v>5800</v>
      </c>
      <c r="H25" s="37">
        <v>1</v>
      </c>
      <c r="I25" s="37" t="s">
        <v>5805</v>
      </c>
      <c r="J25" s="37" t="s">
        <v>6122</v>
      </c>
      <c r="K25" s="38"/>
    </row>
    <row r="26" spans="1:11" s="14" customFormat="1" ht="14.4" x14ac:dyDescent="0.3">
      <c r="A26" s="211" t="s">
        <v>5801</v>
      </c>
      <c r="B26" s="212" t="s">
        <v>6242</v>
      </c>
      <c r="C26" s="134" t="s">
        <v>6243</v>
      </c>
      <c r="D26" s="321">
        <f>+D27</f>
        <v>0</v>
      </c>
      <c r="E26" s="37"/>
      <c r="F26" s="37"/>
      <c r="G26" s="37"/>
      <c r="H26" s="37"/>
      <c r="I26" s="37"/>
      <c r="J26" s="37"/>
      <c r="K26" s="38"/>
    </row>
    <row r="27" spans="1:11" s="14" customFormat="1" ht="14.4" x14ac:dyDescent="0.3">
      <c r="A27" s="211" t="s">
        <v>5802</v>
      </c>
      <c r="B27" s="213" t="s">
        <v>6244</v>
      </c>
      <c r="C27" s="135" t="s">
        <v>6243</v>
      </c>
      <c r="D27" s="271">
        <f>+D28</f>
        <v>0</v>
      </c>
      <c r="E27" s="37"/>
      <c r="F27" s="37"/>
      <c r="G27" s="37"/>
      <c r="H27" s="37"/>
      <c r="I27" s="37"/>
      <c r="J27" s="37"/>
      <c r="K27" s="38"/>
    </row>
    <row r="28" spans="1:11" s="14" customFormat="1" ht="14.4" x14ac:dyDescent="0.3">
      <c r="A28" s="211" t="s">
        <v>5803</v>
      </c>
      <c r="B28" s="213" t="s">
        <v>6245</v>
      </c>
      <c r="C28" s="135" t="s">
        <v>6243</v>
      </c>
      <c r="D28" s="323"/>
      <c r="E28" s="37" t="s">
        <v>5804</v>
      </c>
      <c r="F28" s="37" t="s">
        <v>5821</v>
      </c>
      <c r="G28" s="37" t="s">
        <v>5800</v>
      </c>
      <c r="H28" s="37">
        <v>1</v>
      </c>
      <c r="I28" s="37" t="s">
        <v>5805</v>
      </c>
      <c r="J28" s="37" t="s">
        <v>6220</v>
      </c>
      <c r="K28" s="38"/>
    </row>
    <row r="29" spans="1:11" s="14" customFormat="1" ht="14.4" x14ac:dyDescent="0.3">
      <c r="A29" s="211" t="s">
        <v>5801</v>
      </c>
      <c r="B29" s="212" t="s">
        <v>6246</v>
      </c>
      <c r="C29" s="134" t="s">
        <v>6247</v>
      </c>
      <c r="D29" s="321">
        <f>+D30</f>
        <v>0</v>
      </c>
      <c r="E29" s="37"/>
      <c r="F29" s="37"/>
      <c r="G29" s="37"/>
      <c r="H29" s="37"/>
      <c r="I29" s="37"/>
      <c r="J29" s="37"/>
      <c r="K29" s="38"/>
    </row>
    <row r="30" spans="1:11" s="14" customFormat="1" ht="14.4" x14ac:dyDescent="0.3">
      <c r="A30" s="211" t="s">
        <v>5802</v>
      </c>
      <c r="B30" s="213" t="s">
        <v>6248</v>
      </c>
      <c r="C30" s="135" t="s">
        <v>6247</v>
      </c>
      <c r="D30" s="271">
        <f>+D31</f>
        <v>0</v>
      </c>
      <c r="E30" s="37"/>
      <c r="F30" s="37"/>
      <c r="G30" s="37"/>
      <c r="H30" s="37"/>
      <c r="I30" s="37"/>
      <c r="J30" s="37"/>
      <c r="K30" s="38"/>
    </row>
    <row r="31" spans="1:11" s="14" customFormat="1" ht="14.4" x14ac:dyDescent="0.3">
      <c r="A31" s="211" t="s">
        <v>5803</v>
      </c>
      <c r="B31" s="213" t="s">
        <v>6249</v>
      </c>
      <c r="C31" s="135" t="s">
        <v>6247</v>
      </c>
      <c r="D31" s="323"/>
      <c r="E31" s="37" t="s">
        <v>5804</v>
      </c>
      <c r="F31" s="37" t="s">
        <v>5821</v>
      </c>
      <c r="G31" s="37" t="s">
        <v>5800</v>
      </c>
      <c r="H31" s="37">
        <v>1</v>
      </c>
      <c r="I31" s="37" t="s">
        <v>5805</v>
      </c>
      <c r="J31" s="37" t="s">
        <v>6225</v>
      </c>
      <c r="K31" s="38"/>
    </row>
    <row r="32" spans="1:11" s="14" customFormat="1" ht="14.4" x14ac:dyDescent="0.3">
      <c r="A32" s="211" t="s">
        <v>5801</v>
      </c>
      <c r="B32" s="212" t="s">
        <v>6250</v>
      </c>
      <c r="C32" s="134" t="s">
        <v>6251</v>
      </c>
      <c r="D32" s="321">
        <f>+D33</f>
        <v>0</v>
      </c>
      <c r="E32" s="37"/>
      <c r="F32" s="37"/>
      <c r="G32" s="37"/>
      <c r="H32" s="37"/>
      <c r="I32" s="37"/>
      <c r="J32" s="37"/>
      <c r="K32" s="38"/>
    </row>
    <row r="33" spans="1:11" s="14" customFormat="1" ht="14.4" x14ac:dyDescent="0.3">
      <c r="A33" s="211" t="s">
        <v>5802</v>
      </c>
      <c r="B33" s="213" t="s">
        <v>6252</v>
      </c>
      <c r="C33" s="135" t="s">
        <v>6251</v>
      </c>
      <c r="D33" s="271">
        <f>+D34</f>
        <v>0</v>
      </c>
      <c r="E33" s="37"/>
      <c r="F33" s="37"/>
      <c r="G33" s="37"/>
      <c r="H33" s="37"/>
      <c r="I33" s="37"/>
      <c r="J33" s="37"/>
      <c r="K33" s="38"/>
    </row>
    <row r="34" spans="1:11" s="14" customFormat="1" ht="14.4" x14ac:dyDescent="0.3">
      <c r="A34" s="211" t="s">
        <v>5803</v>
      </c>
      <c r="B34" s="213" t="s">
        <v>6253</v>
      </c>
      <c r="C34" s="135" t="s">
        <v>6251</v>
      </c>
      <c r="D34" s="323"/>
      <c r="E34" s="37" t="s">
        <v>5804</v>
      </c>
      <c r="F34" s="37" t="s">
        <v>5821</v>
      </c>
      <c r="G34" s="37" t="s">
        <v>5800</v>
      </c>
      <c r="H34" s="37">
        <v>1</v>
      </c>
      <c r="I34" s="37" t="s">
        <v>5805</v>
      </c>
      <c r="J34" s="37" t="s">
        <v>6225</v>
      </c>
      <c r="K34" s="38"/>
    </row>
    <row r="35" spans="1:11" s="14" customFormat="1" ht="14.4" x14ac:dyDescent="0.3">
      <c r="A35" s="211" t="s">
        <v>5801</v>
      </c>
      <c r="B35" s="212" t="s">
        <v>6254</v>
      </c>
      <c r="C35" s="134" t="s">
        <v>6255</v>
      </c>
      <c r="D35" s="321">
        <f>+D36</f>
        <v>0</v>
      </c>
      <c r="E35" s="37"/>
      <c r="F35" s="37"/>
      <c r="G35" s="37"/>
      <c r="H35" s="37"/>
      <c r="I35" s="37"/>
      <c r="J35" s="37"/>
      <c r="K35" s="38"/>
    </row>
    <row r="36" spans="1:11" s="14" customFormat="1" ht="14.4" x14ac:dyDescent="0.3">
      <c r="A36" s="211" t="s">
        <v>5802</v>
      </c>
      <c r="B36" s="213" t="s">
        <v>6256</v>
      </c>
      <c r="C36" s="135" t="s">
        <v>6255</v>
      </c>
      <c r="D36" s="271">
        <f>+D37</f>
        <v>0</v>
      </c>
      <c r="E36" s="37"/>
      <c r="F36" s="37"/>
      <c r="G36" s="37"/>
      <c r="H36" s="37"/>
      <c r="I36" s="37"/>
      <c r="J36" s="37"/>
      <c r="K36" s="38"/>
    </row>
    <row r="37" spans="1:11" s="14" customFormat="1" ht="14.4" x14ac:dyDescent="0.3">
      <c r="A37" s="211" t="s">
        <v>5803</v>
      </c>
      <c r="B37" s="213" t="s">
        <v>6257</v>
      </c>
      <c r="C37" s="135" t="s">
        <v>6255</v>
      </c>
      <c r="D37" s="323"/>
      <c r="E37" s="37" t="s">
        <v>5804</v>
      </c>
      <c r="F37" s="37" t="s">
        <v>5821</v>
      </c>
      <c r="G37" s="37" t="s">
        <v>5800</v>
      </c>
      <c r="H37" s="37">
        <v>1</v>
      </c>
      <c r="I37" s="37" t="s">
        <v>5805</v>
      </c>
      <c r="J37" s="37" t="s">
        <v>6225</v>
      </c>
      <c r="K37" s="38"/>
    </row>
    <row r="38" spans="1:11" s="14" customFormat="1" ht="14.4" x14ac:dyDescent="0.3">
      <c r="A38" s="211" t="s">
        <v>5801</v>
      </c>
      <c r="B38" s="212" t="s">
        <v>6258</v>
      </c>
      <c r="C38" s="134" t="s">
        <v>6259</v>
      </c>
      <c r="D38" s="321">
        <f>+D39</f>
        <v>0</v>
      </c>
      <c r="E38" s="37"/>
      <c r="F38" s="37"/>
      <c r="G38" s="37"/>
      <c r="H38" s="37"/>
      <c r="I38" s="37"/>
      <c r="J38" s="37"/>
      <c r="K38" s="38"/>
    </row>
    <row r="39" spans="1:11" s="14" customFormat="1" ht="14.4" x14ac:dyDescent="0.3">
      <c r="A39" s="211" t="s">
        <v>5802</v>
      </c>
      <c r="B39" s="213" t="s">
        <v>6260</v>
      </c>
      <c r="C39" s="220" t="s">
        <v>6261</v>
      </c>
      <c r="D39" s="271">
        <f>+D40</f>
        <v>0</v>
      </c>
      <c r="E39" s="37"/>
      <c r="F39" s="37"/>
      <c r="G39" s="37"/>
      <c r="H39" s="37"/>
      <c r="I39" s="37"/>
      <c r="J39" s="37"/>
      <c r="K39" s="38"/>
    </row>
    <row r="40" spans="1:11" s="14" customFormat="1" ht="14.4" x14ac:dyDescent="0.3">
      <c r="A40" s="211" t="s">
        <v>5803</v>
      </c>
      <c r="B40" s="213" t="s">
        <v>6262</v>
      </c>
      <c r="C40" s="220" t="s">
        <v>6261</v>
      </c>
      <c r="D40" s="325"/>
      <c r="E40" s="37" t="s">
        <v>5804</v>
      </c>
      <c r="F40" s="37" t="s">
        <v>5821</v>
      </c>
      <c r="G40" s="37" t="s">
        <v>5800</v>
      </c>
      <c r="H40" s="37">
        <v>1</v>
      </c>
      <c r="I40" s="37" t="s">
        <v>5805</v>
      </c>
      <c r="J40" s="37" t="s">
        <v>6225</v>
      </c>
      <c r="K40" s="38"/>
    </row>
    <row r="41" spans="1:11" s="14" customFormat="1" ht="14.4" x14ac:dyDescent="0.3">
      <c r="A41" s="211" t="s">
        <v>5801</v>
      </c>
      <c r="B41" s="212" t="s">
        <v>6263</v>
      </c>
      <c r="C41" s="134" t="s">
        <v>6264</v>
      </c>
      <c r="D41" s="321">
        <f>+D42</f>
        <v>0</v>
      </c>
      <c r="E41" s="37"/>
      <c r="F41" s="37"/>
      <c r="G41" s="37"/>
      <c r="H41" s="37"/>
      <c r="I41" s="37"/>
      <c r="J41" s="37"/>
      <c r="K41" s="38"/>
    </row>
    <row r="42" spans="1:11" s="14" customFormat="1" ht="14.4" x14ac:dyDescent="0.3">
      <c r="A42" s="211" t="s">
        <v>5802</v>
      </c>
      <c r="B42" s="213" t="s">
        <v>6265</v>
      </c>
      <c r="C42" s="220" t="s">
        <v>6264</v>
      </c>
      <c r="D42" s="271">
        <f>+D43</f>
        <v>0</v>
      </c>
      <c r="E42" s="37"/>
      <c r="F42" s="37"/>
      <c r="G42" s="37"/>
      <c r="H42" s="37"/>
      <c r="I42" s="37"/>
      <c r="J42" s="37"/>
      <c r="K42" s="38"/>
    </row>
    <row r="43" spans="1:11" s="14" customFormat="1" ht="14.4" x14ac:dyDescent="0.3">
      <c r="A43" s="211" t="s">
        <v>5803</v>
      </c>
      <c r="B43" s="213" t="s">
        <v>6266</v>
      </c>
      <c r="C43" s="220" t="s">
        <v>6264</v>
      </c>
      <c r="D43" s="325"/>
      <c r="E43" s="37" t="s">
        <v>5804</v>
      </c>
      <c r="F43" s="37" t="s">
        <v>5821</v>
      </c>
      <c r="G43" s="37" t="s">
        <v>5800</v>
      </c>
      <c r="H43" s="37">
        <v>1</v>
      </c>
      <c r="I43" s="37" t="s">
        <v>5805</v>
      </c>
      <c r="J43" s="37" t="s">
        <v>6225</v>
      </c>
      <c r="K43" s="38"/>
    </row>
    <row r="44" spans="1:11" s="14" customFormat="1" ht="14.4" x14ac:dyDescent="0.3">
      <c r="A44" s="211" t="s">
        <v>5801</v>
      </c>
      <c r="B44" s="212" t="s">
        <v>6267</v>
      </c>
      <c r="C44" s="134" t="s">
        <v>6268</v>
      </c>
      <c r="D44" s="321">
        <f>+D45</f>
        <v>0</v>
      </c>
      <c r="E44" s="37"/>
      <c r="F44" s="37"/>
      <c r="G44" s="37"/>
      <c r="H44" s="37"/>
      <c r="I44" s="37"/>
      <c r="J44" s="37"/>
      <c r="K44" s="38"/>
    </row>
    <row r="45" spans="1:11" s="14" customFormat="1" ht="14.4" x14ac:dyDescent="0.3">
      <c r="A45" s="211" t="s">
        <v>5802</v>
      </c>
      <c r="B45" s="213" t="s">
        <v>6269</v>
      </c>
      <c r="C45" s="220" t="s">
        <v>6270</v>
      </c>
      <c r="D45" s="271">
        <f>+D46</f>
        <v>0</v>
      </c>
      <c r="E45" s="37"/>
      <c r="F45" s="37"/>
      <c r="G45" s="37"/>
      <c r="H45" s="37"/>
      <c r="I45" s="37"/>
      <c r="J45" s="37"/>
      <c r="K45" s="38"/>
    </row>
    <row r="46" spans="1:11" s="14" customFormat="1" ht="14.4" x14ac:dyDescent="0.3">
      <c r="A46" s="211" t="s">
        <v>5803</v>
      </c>
      <c r="B46" s="213" t="s">
        <v>6271</v>
      </c>
      <c r="C46" s="220" t="s">
        <v>6270</v>
      </c>
      <c r="D46" s="325"/>
      <c r="E46" s="37" t="s">
        <v>5804</v>
      </c>
      <c r="F46" s="37" t="s">
        <v>5821</v>
      </c>
      <c r="G46" s="37" t="s">
        <v>5800</v>
      </c>
      <c r="H46" s="37">
        <v>1</v>
      </c>
      <c r="I46" s="37" t="s">
        <v>5805</v>
      </c>
      <c r="J46" s="37" t="s">
        <v>6225</v>
      </c>
      <c r="K46" s="38"/>
    </row>
    <row r="47" spans="1:11" s="14" customFormat="1" ht="14.4" x14ac:dyDescent="0.3">
      <c r="A47" s="208" t="s">
        <v>5800</v>
      </c>
      <c r="B47" s="209" t="s">
        <v>6915</v>
      </c>
      <c r="C47" s="210" t="s">
        <v>6916</v>
      </c>
      <c r="D47" s="320">
        <f>+D48+D56+D64</f>
        <v>0</v>
      </c>
      <c r="E47" s="31"/>
      <c r="F47" s="31"/>
      <c r="G47" s="31"/>
      <c r="H47" s="31"/>
      <c r="I47" s="31"/>
      <c r="J47" s="31"/>
      <c r="K47" s="32"/>
    </row>
    <row r="48" spans="1:11" s="14" customFormat="1" ht="14.4" x14ac:dyDescent="0.3">
      <c r="A48" s="211" t="s">
        <v>5801</v>
      </c>
      <c r="B48" s="212" t="s">
        <v>6917</v>
      </c>
      <c r="C48" s="134" t="s">
        <v>6918</v>
      </c>
      <c r="D48" s="321">
        <f>+D49+D52+D54</f>
        <v>0</v>
      </c>
      <c r="E48" s="37"/>
      <c r="F48" s="37"/>
      <c r="G48" s="37"/>
      <c r="H48" s="37"/>
      <c r="I48" s="37"/>
      <c r="J48" s="37"/>
      <c r="K48" s="38"/>
    </row>
    <row r="49" spans="1:11" s="14" customFormat="1" ht="14.4" x14ac:dyDescent="0.3">
      <c r="A49" s="211" t="s">
        <v>5802</v>
      </c>
      <c r="B49" s="213" t="s">
        <v>6919</v>
      </c>
      <c r="C49" s="135" t="s">
        <v>6920</v>
      </c>
      <c r="D49" s="271">
        <f>+D50+D51</f>
        <v>0</v>
      </c>
      <c r="E49" s="37"/>
      <c r="F49" s="37"/>
      <c r="G49" s="37"/>
      <c r="H49" s="37"/>
      <c r="I49" s="37"/>
      <c r="J49" s="37"/>
      <c r="K49" s="38"/>
    </row>
    <row r="50" spans="1:11" s="14" customFormat="1" ht="14.4" x14ac:dyDescent="0.3">
      <c r="A50" s="211" t="s">
        <v>5803</v>
      </c>
      <c r="B50" s="213" t="s">
        <v>6921</v>
      </c>
      <c r="C50" s="135" t="s">
        <v>6922</v>
      </c>
      <c r="D50" s="323"/>
      <c r="E50" s="37" t="s">
        <v>5804</v>
      </c>
      <c r="F50" s="37" t="s">
        <v>5821</v>
      </c>
      <c r="G50" s="37" t="s">
        <v>5800</v>
      </c>
      <c r="H50" s="37">
        <v>3</v>
      </c>
      <c r="I50" s="37" t="s">
        <v>5805</v>
      </c>
      <c r="J50" s="37" t="s">
        <v>5805</v>
      </c>
      <c r="K50" s="38"/>
    </row>
    <row r="51" spans="1:11" s="14" customFormat="1" ht="14.4" x14ac:dyDescent="0.3">
      <c r="A51" s="211" t="s">
        <v>5803</v>
      </c>
      <c r="B51" s="213" t="s">
        <v>6923</v>
      </c>
      <c r="C51" s="135" t="s">
        <v>6924</v>
      </c>
      <c r="D51" s="323"/>
      <c r="E51" s="37" t="s">
        <v>5804</v>
      </c>
      <c r="F51" s="37" t="s">
        <v>5821</v>
      </c>
      <c r="G51" s="37" t="s">
        <v>5800</v>
      </c>
      <c r="H51" s="37">
        <v>3</v>
      </c>
      <c r="I51" s="37" t="s">
        <v>5805</v>
      </c>
      <c r="J51" s="37" t="s">
        <v>5805</v>
      </c>
      <c r="K51" s="38"/>
    </row>
    <row r="52" spans="1:11" s="14" customFormat="1" ht="14.4" x14ac:dyDescent="0.3">
      <c r="A52" s="211" t="s">
        <v>5802</v>
      </c>
      <c r="B52" s="213" t="s">
        <v>6925</v>
      </c>
      <c r="C52" s="135" t="s">
        <v>6926</v>
      </c>
      <c r="D52" s="271">
        <f>+D54</f>
        <v>0</v>
      </c>
      <c r="E52" s="37"/>
      <c r="F52" s="37"/>
      <c r="G52" s="37"/>
      <c r="H52" s="37"/>
      <c r="I52" s="37"/>
      <c r="J52" s="37"/>
      <c r="K52" s="38"/>
    </row>
    <row r="53" spans="1:11" s="14" customFormat="1" ht="14.4" x14ac:dyDescent="0.3">
      <c r="A53" s="211" t="s">
        <v>5803</v>
      </c>
      <c r="B53" s="213" t="s">
        <v>6927</v>
      </c>
      <c r="C53" s="135" t="s">
        <v>6928</v>
      </c>
      <c r="D53" s="323"/>
      <c r="E53" s="37" t="s">
        <v>5804</v>
      </c>
      <c r="F53" s="37" t="s">
        <v>5821</v>
      </c>
      <c r="G53" s="37" t="s">
        <v>5800</v>
      </c>
      <c r="H53" s="37">
        <v>3</v>
      </c>
      <c r="I53" s="37" t="s">
        <v>5805</v>
      </c>
      <c r="J53" s="37" t="s">
        <v>5805</v>
      </c>
      <c r="K53" s="38"/>
    </row>
    <row r="54" spans="1:11" s="14" customFormat="1" ht="14.4" x14ac:dyDescent="0.3">
      <c r="A54" s="211" t="s">
        <v>5802</v>
      </c>
      <c r="B54" s="213" t="s">
        <v>6929</v>
      </c>
      <c r="C54" s="135" t="s">
        <v>6930</v>
      </c>
      <c r="D54" s="271">
        <f>+D55</f>
        <v>0</v>
      </c>
      <c r="E54" s="37"/>
      <c r="F54" s="37"/>
      <c r="G54" s="37"/>
      <c r="H54" s="37"/>
      <c r="I54" s="37"/>
      <c r="J54" s="37"/>
      <c r="K54" s="38"/>
    </row>
    <row r="55" spans="1:11" s="14" customFormat="1" ht="14.4" x14ac:dyDescent="0.3">
      <c r="A55" s="211" t="s">
        <v>5803</v>
      </c>
      <c r="B55" s="213" t="s">
        <v>6931</v>
      </c>
      <c r="C55" s="135" t="s">
        <v>6932</v>
      </c>
      <c r="D55" s="323"/>
      <c r="E55" s="37" t="s">
        <v>5804</v>
      </c>
      <c r="F55" s="37" t="s">
        <v>5821</v>
      </c>
      <c r="G55" s="37" t="s">
        <v>5800</v>
      </c>
      <c r="H55" s="37">
        <v>3</v>
      </c>
      <c r="I55" s="37" t="s">
        <v>5805</v>
      </c>
      <c r="J55" s="37" t="s">
        <v>5805</v>
      </c>
      <c r="K55" s="38"/>
    </row>
    <row r="56" spans="1:11" s="14" customFormat="1" ht="14.4" x14ac:dyDescent="0.3">
      <c r="A56" s="211" t="s">
        <v>5801</v>
      </c>
      <c r="B56" s="212" t="s">
        <v>6933</v>
      </c>
      <c r="C56" s="134" t="s">
        <v>6934</v>
      </c>
      <c r="D56" s="321">
        <f>+D57+D60+D62</f>
        <v>0</v>
      </c>
      <c r="E56" s="37"/>
      <c r="F56" s="37"/>
      <c r="G56" s="37"/>
      <c r="H56" s="37"/>
      <c r="I56" s="37"/>
      <c r="J56" s="37"/>
      <c r="K56" s="38"/>
    </row>
    <row r="57" spans="1:11" s="14" customFormat="1" ht="14.4" x14ac:dyDescent="0.3">
      <c r="A57" s="211" t="s">
        <v>5802</v>
      </c>
      <c r="B57" s="213" t="s">
        <v>6935</v>
      </c>
      <c r="C57" s="135" t="s">
        <v>6936</v>
      </c>
      <c r="D57" s="271">
        <f>+D58+D59</f>
        <v>0</v>
      </c>
      <c r="E57" s="37"/>
      <c r="F57" s="37"/>
      <c r="G57" s="37"/>
      <c r="H57" s="37"/>
      <c r="I57" s="37"/>
      <c r="J57" s="37"/>
      <c r="K57" s="38"/>
    </row>
    <row r="58" spans="1:11" s="14" customFormat="1" ht="14.4" x14ac:dyDescent="0.3">
      <c r="A58" s="211" t="s">
        <v>5803</v>
      </c>
      <c r="B58" s="213" t="s">
        <v>6937</v>
      </c>
      <c r="C58" s="135" t="s">
        <v>6938</v>
      </c>
      <c r="D58" s="323"/>
      <c r="E58" s="37" t="s">
        <v>5804</v>
      </c>
      <c r="F58" s="37" t="s">
        <v>5821</v>
      </c>
      <c r="G58" s="37" t="s">
        <v>5800</v>
      </c>
      <c r="H58" s="37">
        <v>3</v>
      </c>
      <c r="I58" s="37" t="s">
        <v>5805</v>
      </c>
      <c r="J58" s="37" t="s">
        <v>5805</v>
      </c>
      <c r="K58" s="38"/>
    </row>
    <row r="59" spans="1:11" s="14" customFormat="1" ht="14.4" x14ac:dyDescent="0.3">
      <c r="A59" s="211" t="s">
        <v>5803</v>
      </c>
      <c r="B59" s="213" t="s">
        <v>6939</v>
      </c>
      <c r="C59" s="135" t="s">
        <v>6940</v>
      </c>
      <c r="D59" s="323"/>
      <c r="E59" s="37" t="s">
        <v>5804</v>
      </c>
      <c r="F59" s="37" t="s">
        <v>5821</v>
      </c>
      <c r="G59" s="37" t="s">
        <v>5800</v>
      </c>
      <c r="H59" s="37">
        <v>3</v>
      </c>
      <c r="I59" s="37" t="s">
        <v>5805</v>
      </c>
      <c r="J59" s="37" t="s">
        <v>5805</v>
      </c>
      <c r="K59" s="38"/>
    </row>
    <row r="60" spans="1:11" s="14" customFormat="1" ht="14.4" x14ac:dyDescent="0.3">
      <c r="A60" s="211" t="s">
        <v>5802</v>
      </c>
      <c r="B60" s="213" t="s">
        <v>6941</v>
      </c>
      <c r="C60" s="135" t="s">
        <v>6942</v>
      </c>
      <c r="D60" s="271">
        <f>+D62</f>
        <v>0</v>
      </c>
      <c r="E60" s="37"/>
      <c r="F60" s="37"/>
      <c r="G60" s="37"/>
      <c r="H60" s="37"/>
      <c r="I60" s="37"/>
      <c r="J60" s="37"/>
      <c r="K60" s="38"/>
    </row>
    <row r="61" spans="1:11" s="14" customFormat="1" ht="14.4" x14ac:dyDescent="0.3">
      <c r="A61" s="211" t="s">
        <v>5803</v>
      </c>
      <c r="B61" s="213" t="s">
        <v>6943</v>
      </c>
      <c r="C61" s="135" t="s">
        <v>6944</v>
      </c>
      <c r="D61" s="323"/>
      <c r="E61" s="37" t="s">
        <v>5804</v>
      </c>
      <c r="F61" s="37" t="s">
        <v>5821</v>
      </c>
      <c r="G61" s="37" t="s">
        <v>5800</v>
      </c>
      <c r="H61" s="37">
        <v>3</v>
      </c>
      <c r="I61" s="37" t="s">
        <v>5805</v>
      </c>
      <c r="J61" s="37" t="s">
        <v>5805</v>
      </c>
      <c r="K61" s="38"/>
    </row>
    <row r="62" spans="1:11" s="14" customFormat="1" ht="14.4" x14ac:dyDescent="0.3">
      <c r="A62" s="211" t="s">
        <v>5802</v>
      </c>
      <c r="B62" s="213" t="s">
        <v>6945</v>
      </c>
      <c r="C62" s="135" t="s">
        <v>6946</v>
      </c>
      <c r="D62" s="271">
        <f>+D63</f>
        <v>0</v>
      </c>
      <c r="E62" s="37"/>
      <c r="F62" s="37"/>
      <c r="G62" s="37"/>
      <c r="H62" s="37"/>
      <c r="I62" s="37"/>
      <c r="J62" s="37"/>
      <c r="K62" s="38"/>
    </row>
    <row r="63" spans="1:11" s="14" customFormat="1" ht="14.4" x14ac:dyDescent="0.3">
      <c r="A63" s="211" t="s">
        <v>5803</v>
      </c>
      <c r="B63" s="213" t="s">
        <v>6947</v>
      </c>
      <c r="C63" s="135" t="s">
        <v>6948</v>
      </c>
      <c r="D63" s="323"/>
      <c r="E63" s="37" t="s">
        <v>5804</v>
      </c>
      <c r="F63" s="37" t="s">
        <v>5821</v>
      </c>
      <c r="G63" s="37" t="s">
        <v>5800</v>
      </c>
      <c r="H63" s="37">
        <v>3</v>
      </c>
      <c r="I63" s="37" t="s">
        <v>5805</v>
      </c>
      <c r="J63" s="37" t="s">
        <v>5805</v>
      </c>
      <c r="K63" s="38"/>
    </row>
    <row r="64" spans="1:11" s="14" customFormat="1" ht="14.4" x14ac:dyDescent="0.3">
      <c r="A64" s="211" t="s">
        <v>5801</v>
      </c>
      <c r="B64" s="212" t="s">
        <v>6949</v>
      </c>
      <c r="C64" s="134" t="s">
        <v>6950</v>
      </c>
      <c r="D64" s="321">
        <f>+D65+D67</f>
        <v>0</v>
      </c>
      <c r="E64" s="37"/>
      <c r="F64" s="37"/>
      <c r="G64" s="37"/>
      <c r="H64" s="37"/>
      <c r="I64" s="37"/>
      <c r="J64" s="37"/>
      <c r="K64" s="38"/>
    </row>
    <row r="65" spans="1:11" s="14" customFormat="1" ht="14.4" x14ac:dyDescent="0.3">
      <c r="A65" s="211" t="s">
        <v>5802</v>
      </c>
      <c r="B65" s="213" t="s">
        <v>6951</v>
      </c>
      <c r="C65" s="135" t="s">
        <v>5456</v>
      </c>
      <c r="D65" s="271">
        <f>+D66</f>
        <v>0</v>
      </c>
      <c r="E65" s="37"/>
      <c r="F65" s="37"/>
      <c r="G65" s="37"/>
      <c r="H65" s="37"/>
      <c r="I65" s="37"/>
      <c r="J65" s="37"/>
      <c r="K65" s="38"/>
    </row>
    <row r="66" spans="1:11" s="14" customFormat="1" ht="14.4" x14ac:dyDescent="0.3">
      <c r="A66" s="211" t="s">
        <v>5803</v>
      </c>
      <c r="B66" s="213" t="s">
        <v>6952</v>
      </c>
      <c r="C66" s="135" t="s">
        <v>5456</v>
      </c>
      <c r="D66" s="323"/>
      <c r="E66" s="37" t="s">
        <v>5804</v>
      </c>
      <c r="F66" s="37" t="s">
        <v>5821</v>
      </c>
      <c r="G66" s="37" t="s">
        <v>5800</v>
      </c>
      <c r="H66" s="37">
        <v>3</v>
      </c>
      <c r="I66" s="37" t="s">
        <v>5805</v>
      </c>
      <c r="J66" s="37" t="s">
        <v>5805</v>
      </c>
      <c r="K66" s="38"/>
    </row>
    <row r="67" spans="1:11" s="14" customFormat="1" ht="14.4" x14ac:dyDescent="0.3">
      <c r="A67" s="211" t="s">
        <v>5802</v>
      </c>
      <c r="B67" s="213" t="s">
        <v>6953</v>
      </c>
      <c r="C67" s="135" t="s">
        <v>5458</v>
      </c>
      <c r="D67" s="271">
        <f>+D68</f>
        <v>0</v>
      </c>
      <c r="E67" s="37"/>
      <c r="F67" s="37"/>
      <c r="G67" s="37"/>
      <c r="H67" s="37"/>
      <c r="I67" s="37"/>
      <c r="J67" s="37"/>
      <c r="K67" s="38"/>
    </row>
    <row r="68" spans="1:11" s="14" customFormat="1" ht="14.4" x14ac:dyDescent="0.3">
      <c r="A68" s="211" t="s">
        <v>5803</v>
      </c>
      <c r="B68" s="213" t="s">
        <v>6954</v>
      </c>
      <c r="C68" s="135" t="s">
        <v>5458</v>
      </c>
      <c r="D68" s="323"/>
      <c r="E68" s="37" t="s">
        <v>5804</v>
      </c>
      <c r="F68" s="37" t="s">
        <v>5821</v>
      </c>
      <c r="G68" s="37" t="s">
        <v>5800</v>
      </c>
      <c r="H68" s="37">
        <v>3</v>
      </c>
      <c r="I68" s="37" t="s">
        <v>5805</v>
      </c>
      <c r="J68" s="37" t="s">
        <v>5805</v>
      </c>
      <c r="K68" s="38"/>
    </row>
    <row r="69" spans="1:11" s="14" customFormat="1" ht="14.4" x14ac:dyDescent="0.3">
      <c r="A69" s="205" t="s">
        <v>5799</v>
      </c>
      <c r="B69" s="206" t="s">
        <v>7902</v>
      </c>
      <c r="C69" s="207" t="s">
        <v>7903</v>
      </c>
      <c r="D69" s="322">
        <f>+D70+D77</f>
        <v>0</v>
      </c>
      <c r="E69" s="25"/>
      <c r="F69" s="25"/>
      <c r="G69" s="25"/>
      <c r="H69" s="25"/>
      <c r="I69" s="25"/>
      <c r="J69" s="25"/>
      <c r="K69" s="26"/>
    </row>
    <row r="70" spans="1:11" s="14" customFormat="1" ht="14.4" x14ac:dyDescent="0.3">
      <c r="A70" s="208" t="s">
        <v>5800</v>
      </c>
      <c r="B70" s="209" t="s">
        <v>7904</v>
      </c>
      <c r="C70" s="210" t="s">
        <v>6211</v>
      </c>
      <c r="D70" s="320">
        <f>+D74+D71</f>
        <v>0</v>
      </c>
      <c r="E70" s="31"/>
      <c r="F70" s="31"/>
      <c r="G70" s="31"/>
      <c r="H70" s="31"/>
      <c r="I70" s="31"/>
      <c r="J70" s="31"/>
      <c r="K70" s="32"/>
    </row>
    <row r="71" spans="1:11" s="14" customFormat="1" ht="14.4" x14ac:dyDescent="0.3">
      <c r="A71" s="211" t="s">
        <v>5801</v>
      </c>
      <c r="B71" s="212" t="s">
        <v>7905</v>
      </c>
      <c r="C71" s="134" t="s">
        <v>7906</v>
      </c>
      <c r="D71" s="321">
        <f>+D72</f>
        <v>0</v>
      </c>
      <c r="E71" s="37"/>
      <c r="F71" s="37"/>
      <c r="G71" s="37"/>
      <c r="H71" s="37"/>
      <c r="I71" s="37"/>
      <c r="J71" s="37"/>
      <c r="K71" s="38"/>
    </row>
    <row r="72" spans="1:11" s="14" customFormat="1" ht="14.4" x14ac:dyDescent="0.3">
      <c r="A72" s="211" t="s">
        <v>5802</v>
      </c>
      <c r="B72" s="213" t="s">
        <v>7907</v>
      </c>
      <c r="C72" s="135" t="s">
        <v>7906</v>
      </c>
      <c r="D72" s="271">
        <f>+D73</f>
        <v>0</v>
      </c>
      <c r="E72" s="37"/>
      <c r="F72" s="37"/>
      <c r="G72" s="37"/>
      <c r="H72" s="37"/>
      <c r="I72" s="37"/>
      <c r="J72" s="37"/>
      <c r="K72" s="38"/>
    </row>
    <row r="73" spans="1:11" s="14" customFormat="1" ht="14.4" x14ac:dyDescent="0.3">
      <c r="A73" s="211" t="s">
        <v>5803</v>
      </c>
      <c r="B73" s="213" t="s">
        <v>7908</v>
      </c>
      <c r="C73" s="135" t="s">
        <v>7906</v>
      </c>
      <c r="D73" s="323"/>
      <c r="E73" s="37" t="s">
        <v>5804</v>
      </c>
      <c r="F73" s="37" t="s">
        <v>6963</v>
      </c>
      <c r="G73" s="37" t="s">
        <v>5799</v>
      </c>
      <c r="H73" s="37">
        <v>1</v>
      </c>
      <c r="I73" s="37" t="s">
        <v>5805</v>
      </c>
      <c r="J73" s="37" t="s">
        <v>5805</v>
      </c>
      <c r="K73" s="38"/>
    </row>
    <row r="74" spans="1:11" s="14" customFormat="1" ht="14.4" x14ac:dyDescent="0.3">
      <c r="A74" s="211" t="s">
        <v>5801</v>
      </c>
      <c r="B74" s="212" t="s">
        <v>7909</v>
      </c>
      <c r="C74" s="134" t="s">
        <v>7910</v>
      </c>
      <c r="D74" s="321">
        <f>+D75</f>
        <v>0</v>
      </c>
      <c r="E74" s="37"/>
      <c r="F74" s="37"/>
      <c r="G74" s="37"/>
      <c r="H74" s="37"/>
      <c r="I74" s="37"/>
      <c r="J74" s="37"/>
      <c r="K74" s="38"/>
    </row>
    <row r="75" spans="1:11" s="14" customFormat="1" ht="14.4" x14ac:dyDescent="0.3">
      <c r="A75" s="211" t="s">
        <v>5802</v>
      </c>
      <c r="B75" s="213" t="s">
        <v>7911</v>
      </c>
      <c r="C75" s="135" t="s">
        <v>7910</v>
      </c>
      <c r="D75" s="412">
        <f>+D76</f>
        <v>0</v>
      </c>
      <c r="E75" s="37"/>
      <c r="F75" s="37"/>
      <c r="G75" s="37"/>
      <c r="H75" s="37"/>
      <c r="I75" s="37"/>
      <c r="J75" s="37"/>
      <c r="K75" s="38"/>
    </row>
    <row r="76" spans="1:11" s="14" customFormat="1" ht="14.4" x14ac:dyDescent="0.3">
      <c r="A76" s="211" t="s">
        <v>5803</v>
      </c>
      <c r="B76" s="213" t="s">
        <v>7912</v>
      </c>
      <c r="C76" s="135" t="s">
        <v>7910</v>
      </c>
      <c r="D76" s="323"/>
      <c r="E76" s="37" t="s">
        <v>5804</v>
      </c>
      <c r="F76" s="37" t="s">
        <v>6963</v>
      </c>
      <c r="G76" s="37" t="s">
        <v>5799</v>
      </c>
      <c r="H76" s="37">
        <v>1</v>
      </c>
      <c r="I76" s="37" t="s">
        <v>5805</v>
      </c>
      <c r="J76" s="37" t="s">
        <v>5805</v>
      </c>
      <c r="K76" s="38"/>
    </row>
    <row r="77" spans="1:11" s="14" customFormat="1" ht="14.4" x14ac:dyDescent="0.3">
      <c r="A77" s="208" t="s">
        <v>5800</v>
      </c>
      <c r="B77" s="209" t="s">
        <v>7913</v>
      </c>
      <c r="C77" s="210" t="s">
        <v>6916</v>
      </c>
      <c r="D77" s="320">
        <f>+D81</f>
        <v>0</v>
      </c>
      <c r="E77" s="31"/>
      <c r="F77" s="31"/>
      <c r="G77" s="31"/>
      <c r="H77" s="31"/>
      <c r="I77" s="31"/>
      <c r="J77" s="31"/>
      <c r="K77" s="32"/>
    </row>
    <row r="78" spans="1:11" s="14" customFormat="1" ht="14.4" x14ac:dyDescent="0.3">
      <c r="A78" s="211" t="s">
        <v>5801</v>
      </c>
      <c r="B78" s="212" t="s">
        <v>7914</v>
      </c>
      <c r="C78" s="134" t="s">
        <v>6916</v>
      </c>
      <c r="D78" s="321">
        <f>+D79</f>
        <v>0</v>
      </c>
      <c r="E78" s="37"/>
      <c r="F78" s="37"/>
      <c r="G78" s="37"/>
      <c r="H78" s="37"/>
      <c r="I78" s="37"/>
      <c r="J78" s="37"/>
      <c r="K78" s="38"/>
    </row>
    <row r="79" spans="1:11" s="14" customFormat="1" ht="14.4" x14ac:dyDescent="0.3">
      <c r="A79" s="211" t="s">
        <v>5802</v>
      </c>
      <c r="B79" s="213" t="s">
        <v>7915</v>
      </c>
      <c r="C79" s="135" t="s">
        <v>6916</v>
      </c>
      <c r="D79" s="271">
        <f>+D80</f>
        <v>0</v>
      </c>
      <c r="E79" s="37"/>
      <c r="F79" s="37"/>
      <c r="G79" s="37"/>
      <c r="H79" s="37"/>
      <c r="I79" s="37"/>
      <c r="J79" s="37"/>
      <c r="K79" s="38"/>
    </row>
    <row r="80" spans="1:11" s="14" customFormat="1" ht="14.4" x14ac:dyDescent="0.3">
      <c r="A80" s="211" t="s">
        <v>5803</v>
      </c>
      <c r="B80" s="213" t="s">
        <v>7916</v>
      </c>
      <c r="C80" s="135" t="s">
        <v>6916</v>
      </c>
      <c r="D80" s="323"/>
      <c r="E80" s="37" t="s">
        <v>5804</v>
      </c>
      <c r="F80" s="37" t="s">
        <v>6963</v>
      </c>
      <c r="G80" s="37" t="s">
        <v>5799</v>
      </c>
      <c r="H80" s="37">
        <v>2</v>
      </c>
      <c r="I80" s="37" t="s">
        <v>5805</v>
      </c>
      <c r="J80" s="37" t="s">
        <v>5805</v>
      </c>
      <c r="K80" s="38"/>
    </row>
    <row r="81" spans="1:12" x14ac:dyDescent="0.25">
      <c r="A81" s="146"/>
      <c r="B81" s="146"/>
      <c r="C81" s="146"/>
      <c r="D81" s="326"/>
      <c r="K81" s="223"/>
    </row>
    <row r="82" spans="1:12" s="14" customFormat="1" ht="14.4" x14ac:dyDescent="0.3">
      <c r="A82" s="208" t="s">
        <v>5800</v>
      </c>
      <c r="B82" s="209" t="s">
        <v>5867</v>
      </c>
      <c r="C82" s="210" t="s">
        <v>5868</v>
      </c>
      <c r="D82" s="320">
        <f>+D83+D86+D89</f>
        <v>0</v>
      </c>
      <c r="E82" s="31"/>
      <c r="F82" s="31"/>
      <c r="G82" s="31"/>
      <c r="H82" s="31"/>
      <c r="I82" s="31"/>
      <c r="J82" s="31"/>
      <c r="K82" s="32"/>
      <c r="L82" s="56"/>
    </row>
    <row r="83" spans="1:12" s="14" customFormat="1" ht="14.4" x14ac:dyDescent="0.3">
      <c r="A83" s="211" t="s">
        <v>5801</v>
      </c>
      <c r="B83" s="212" t="s">
        <v>5869</v>
      </c>
      <c r="C83" s="134" t="s">
        <v>5870</v>
      </c>
      <c r="D83" s="321">
        <f>+D84</f>
        <v>0</v>
      </c>
      <c r="E83" s="37"/>
      <c r="F83" s="37"/>
      <c r="G83" s="37"/>
      <c r="H83" s="37"/>
      <c r="I83" s="37"/>
      <c r="J83" s="37"/>
      <c r="K83" s="38"/>
      <c r="L83" s="56"/>
    </row>
    <row r="84" spans="1:12" s="14" customFormat="1" ht="14.4" x14ac:dyDescent="0.3">
      <c r="A84" s="211" t="s">
        <v>5802</v>
      </c>
      <c r="B84" s="213" t="s">
        <v>5871</v>
      </c>
      <c r="C84" s="135" t="s">
        <v>5870</v>
      </c>
      <c r="D84" s="271">
        <f>+D85</f>
        <v>0</v>
      </c>
      <c r="E84" s="37"/>
      <c r="F84" s="37"/>
      <c r="G84" s="37"/>
      <c r="H84" s="37"/>
      <c r="I84" s="37"/>
      <c r="J84" s="37"/>
      <c r="K84" s="38"/>
      <c r="L84" s="56"/>
    </row>
    <row r="85" spans="1:12" s="14" customFormat="1" ht="14.4" x14ac:dyDescent="0.3">
      <c r="A85" s="211" t="s">
        <v>5803</v>
      </c>
      <c r="B85" s="213" t="s">
        <v>5872</v>
      </c>
      <c r="C85" s="135" t="s">
        <v>5870</v>
      </c>
      <c r="D85" s="323"/>
      <c r="E85" s="37" t="s">
        <v>5804</v>
      </c>
      <c r="F85" s="37" t="s">
        <v>5821</v>
      </c>
      <c r="G85" s="37" t="s">
        <v>5794</v>
      </c>
      <c r="H85" s="37">
        <v>6</v>
      </c>
      <c r="I85" s="37" t="s">
        <v>5805</v>
      </c>
      <c r="J85" s="37" t="s">
        <v>5805</v>
      </c>
      <c r="K85" s="38"/>
      <c r="L85" s="56"/>
    </row>
    <row r="86" spans="1:12" s="14" customFormat="1" ht="14.4" x14ac:dyDescent="0.3">
      <c r="A86" s="211" t="s">
        <v>5801</v>
      </c>
      <c r="B86" s="212" t="s">
        <v>5873</v>
      </c>
      <c r="C86" s="134" t="s">
        <v>5874</v>
      </c>
      <c r="D86" s="321">
        <f>+D87</f>
        <v>0</v>
      </c>
      <c r="E86" s="37"/>
      <c r="F86" s="37"/>
      <c r="G86" s="37"/>
      <c r="H86" s="37"/>
      <c r="I86" s="37"/>
      <c r="J86" s="37"/>
      <c r="K86" s="38"/>
      <c r="L86" s="56"/>
    </row>
    <row r="87" spans="1:12" s="14" customFormat="1" ht="14.4" x14ac:dyDescent="0.3">
      <c r="A87" s="211" t="s">
        <v>5802</v>
      </c>
      <c r="B87" s="213" t="s">
        <v>5875</v>
      </c>
      <c r="C87" s="135" t="s">
        <v>5874</v>
      </c>
      <c r="D87" s="271">
        <f>+D88</f>
        <v>0</v>
      </c>
      <c r="E87" s="37"/>
      <c r="F87" s="37"/>
      <c r="G87" s="37"/>
      <c r="H87" s="37"/>
      <c r="I87" s="37"/>
      <c r="J87" s="37"/>
      <c r="K87" s="38"/>
      <c r="L87" s="56"/>
    </row>
    <row r="88" spans="1:12" s="14" customFormat="1" ht="14.4" x14ac:dyDescent="0.3">
      <c r="A88" s="211" t="s">
        <v>5803</v>
      </c>
      <c r="B88" s="213" t="s">
        <v>5876</v>
      </c>
      <c r="C88" s="135" t="s">
        <v>5874</v>
      </c>
      <c r="D88" s="323"/>
      <c r="E88" s="37"/>
      <c r="F88" s="37"/>
      <c r="G88" s="37"/>
      <c r="H88" s="37"/>
      <c r="I88" s="37"/>
      <c r="J88" s="37"/>
      <c r="K88" s="38"/>
      <c r="L88" s="56"/>
    </row>
    <row r="89" spans="1:12" s="14" customFormat="1" ht="14.4" x14ac:dyDescent="0.3">
      <c r="A89" s="211" t="s">
        <v>5801</v>
      </c>
      <c r="B89" s="212" t="s">
        <v>5877</v>
      </c>
      <c r="C89" s="134" t="s">
        <v>5878</v>
      </c>
      <c r="D89" s="321">
        <f>+D90</f>
        <v>0</v>
      </c>
      <c r="E89" s="37"/>
      <c r="F89" s="37"/>
      <c r="G89" s="37"/>
      <c r="H89" s="37"/>
      <c r="I89" s="37"/>
      <c r="J89" s="37"/>
      <c r="K89" s="38"/>
      <c r="L89" s="56"/>
    </row>
    <row r="90" spans="1:12" s="14" customFormat="1" ht="14.4" x14ac:dyDescent="0.3">
      <c r="A90" s="211" t="s">
        <v>5802</v>
      </c>
      <c r="B90" s="213" t="s">
        <v>5879</v>
      </c>
      <c r="C90" s="135" t="s">
        <v>5878</v>
      </c>
      <c r="D90" s="271">
        <f>+D91</f>
        <v>0</v>
      </c>
      <c r="E90" s="37"/>
      <c r="F90" s="37"/>
      <c r="G90" s="37"/>
      <c r="H90" s="37"/>
      <c r="I90" s="37"/>
      <c r="J90" s="37"/>
      <c r="K90" s="38"/>
      <c r="L90" s="56"/>
    </row>
    <row r="91" spans="1:12" s="14" customFormat="1" ht="14.4" x14ac:dyDescent="0.3">
      <c r="A91" s="211" t="s">
        <v>5803</v>
      </c>
      <c r="B91" s="213" t="s">
        <v>5880</v>
      </c>
      <c r="C91" s="135" t="s">
        <v>5878</v>
      </c>
      <c r="D91" s="323"/>
      <c r="E91" s="37"/>
      <c r="F91" s="37"/>
      <c r="G91" s="37"/>
      <c r="H91" s="37"/>
      <c r="I91" s="37"/>
      <c r="J91" s="37"/>
      <c r="K91" s="38"/>
      <c r="L91" s="56"/>
    </row>
    <row r="92" spans="1:12" x14ac:dyDescent="0.25">
      <c r="A92" s="146"/>
      <c r="B92" s="146"/>
      <c r="C92" s="146"/>
      <c r="D92" s="326"/>
      <c r="K92" s="223"/>
    </row>
    <row r="93" spans="1:12" s="14" customFormat="1" ht="14.4" x14ac:dyDescent="0.3">
      <c r="A93" s="208" t="s">
        <v>5800</v>
      </c>
      <c r="B93" s="209" t="s">
        <v>6086</v>
      </c>
      <c r="C93" s="210" t="s">
        <v>6087</v>
      </c>
      <c r="D93" s="320">
        <f>+D94+D97</f>
        <v>1214875.04</v>
      </c>
      <c r="E93" s="31"/>
      <c r="F93" s="31"/>
      <c r="G93" s="485"/>
      <c r="H93" s="485"/>
      <c r="I93" s="485"/>
      <c r="J93" s="485"/>
      <c r="K93" s="486"/>
      <c r="L93" s="482"/>
    </row>
    <row r="94" spans="1:12" s="14" customFormat="1" ht="14.4" x14ac:dyDescent="0.3">
      <c r="A94" s="211" t="s">
        <v>5801</v>
      </c>
      <c r="B94" s="212" t="s">
        <v>6088</v>
      </c>
      <c r="C94" s="134" t="s">
        <v>6089</v>
      </c>
      <c r="D94" s="321">
        <f>+D95</f>
        <v>1214875.04</v>
      </c>
      <c r="E94" s="37"/>
      <c r="F94" s="37"/>
      <c r="G94" s="37"/>
      <c r="H94" s="37"/>
      <c r="I94" s="37"/>
      <c r="J94" s="37"/>
      <c r="K94" s="38"/>
      <c r="L94" s="56"/>
    </row>
    <row r="95" spans="1:12" s="14" customFormat="1" ht="14.4" x14ac:dyDescent="0.3">
      <c r="A95" s="211" t="s">
        <v>5802</v>
      </c>
      <c r="B95" s="213" t="s">
        <v>6090</v>
      </c>
      <c r="C95" s="135" t="s">
        <v>6089</v>
      </c>
      <c r="D95" s="271">
        <f>+D96</f>
        <v>1214875.04</v>
      </c>
      <c r="E95" s="37"/>
      <c r="F95" s="37"/>
      <c r="G95" s="37"/>
      <c r="H95" s="37"/>
      <c r="I95" s="37"/>
      <c r="J95" s="37"/>
      <c r="K95" s="38"/>
      <c r="L95" s="56"/>
    </row>
    <row r="96" spans="1:12" s="14" customFormat="1" ht="14.4" x14ac:dyDescent="0.3">
      <c r="A96" s="211" t="s">
        <v>5803</v>
      </c>
      <c r="B96" s="213" t="s">
        <v>6091</v>
      </c>
      <c r="C96" s="135" t="s">
        <v>6089</v>
      </c>
      <c r="D96" s="323">
        <v>1214875.04</v>
      </c>
      <c r="E96" s="37" t="s">
        <v>5804</v>
      </c>
      <c r="F96" s="37" t="s">
        <v>5821</v>
      </c>
      <c r="G96" s="37" t="s">
        <v>5799</v>
      </c>
      <c r="H96" s="37">
        <v>3</v>
      </c>
      <c r="I96" s="37" t="s">
        <v>5805</v>
      </c>
      <c r="J96" s="37" t="s">
        <v>5805</v>
      </c>
      <c r="K96" s="38"/>
      <c r="L96" s="56"/>
    </row>
    <row r="97" spans="1:12" s="14" customFormat="1" ht="14.4" x14ac:dyDescent="0.3">
      <c r="A97" s="211" t="s">
        <v>5801</v>
      </c>
      <c r="B97" s="212" t="s">
        <v>6092</v>
      </c>
      <c r="C97" s="134" t="s">
        <v>6093</v>
      </c>
      <c r="D97" s="321">
        <f>+D98</f>
        <v>0</v>
      </c>
      <c r="E97" s="37"/>
      <c r="F97" s="37"/>
      <c r="G97" s="37"/>
      <c r="H97" s="37"/>
      <c r="I97" s="37"/>
      <c r="J97" s="37"/>
      <c r="K97" s="38"/>
      <c r="L97" s="56"/>
    </row>
    <row r="98" spans="1:12" s="14" customFormat="1" ht="14.4" x14ac:dyDescent="0.3">
      <c r="A98" s="211" t="s">
        <v>5802</v>
      </c>
      <c r="B98" s="213" t="s">
        <v>6094</v>
      </c>
      <c r="C98" s="135" t="s">
        <v>6093</v>
      </c>
      <c r="D98" s="271">
        <f>+D99</f>
        <v>0</v>
      </c>
      <c r="E98" s="37"/>
      <c r="F98" s="37"/>
      <c r="G98" s="37"/>
      <c r="H98" s="37"/>
      <c r="I98" s="37"/>
      <c r="J98" s="37"/>
      <c r="K98" s="38"/>
      <c r="L98" s="56"/>
    </row>
    <row r="99" spans="1:12" s="14" customFormat="1" ht="14.4" x14ac:dyDescent="0.3">
      <c r="A99" s="211" t="s">
        <v>5803</v>
      </c>
      <c r="B99" s="213" t="s">
        <v>6095</v>
      </c>
      <c r="C99" s="135" t="s">
        <v>6093</v>
      </c>
      <c r="D99" s="323"/>
      <c r="E99" s="37" t="s">
        <v>5804</v>
      </c>
      <c r="F99" s="37" t="s">
        <v>5821</v>
      </c>
      <c r="G99" s="37" t="s">
        <v>5799</v>
      </c>
      <c r="H99" s="37">
        <v>3</v>
      </c>
      <c r="I99" s="37" t="s">
        <v>5805</v>
      </c>
      <c r="J99" s="37" t="s">
        <v>5805</v>
      </c>
      <c r="K99" s="38"/>
      <c r="L99" s="56"/>
    </row>
    <row r="100" spans="1:12" x14ac:dyDescent="0.25">
      <c r="A100" s="146"/>
      <c r="B100" s="146"/>
      <c r="C100" s="146"/>
      <c r="D100" s="146"/>
      <c r="K100" s="223"/>
    </row>
    <row r="101" spans="1:12" s="14" customFormat="1" ht="14.4" x14ac:dyDescent="0.3">
      <c r="A101" s="214" t="s">
        <v>5796</v>
      </c>
      <c r="B101" s="215" t="s">
        <v>7951</v>
      </c>
      <c r="C101" s="216" t="s">
        <v>7952</v>
      </c>
      <c r="D101" s="328">
        <f>+D102+D107</f>
        <v>0</v>
      </c>
      <c r="E101" s="19"/>
      <c r="F101" s="19"/>
      <c r="G101" s="19"/>
      <c r="H101" s="19"/>
      <c r="I101" s="19"/>
      <c r="J101" s="19"/>
      <c r="K101" s="20"/>
    </row>
    <row r="102" spans="1:12" s="14" customFormat="1" ht="14.4" x14ac:dyDescent="0.3">
      <c r="A102" s="205" t="s">
        <v>5799</v>
      </c>
      <c r="B102" s="206" t="s">
        <v>7953</v>
      </c>
      <c r="C102" s="207" t="s">
        <v>7954</v>
      </c>
      <c r="D102" s="322">
        <f>+D103</f>
        <v>0</v>
      </c>
      <c r="E102" s="25"/>
      <c r="F102" s="25"/>
      <c r="G102" s="25"/>
      <c r="H102" s="25"/>
      <c r="I102" s="25"/>
      <c r="J102" s="25"/>
      <c r="K102" s="26"/>
    </row>
    <row r="103" spans="1:12" s="14" customFormat="1" ht="14.4" x14ac:dyDescent="0.3">
      <c r="A103" s="208" t="s">
        <v>5800</v>
      </c>
      <c r="B103" s="209" t="s">
        <v>7955</v>
      </c>
      <c r="C103" s="210" t="s">
        <v>7954</v>
      </c>
      <c r="D103" s="320">
        <f>+D104</f>
        <v>0</v>
      </c>
      <c r="E103" s="31"/>
      <c r="F103" s="31"/>
      <c r="G103" s="31"/>
      <c r="H103" s="31"/>
      <c r="I103" s="31"/>
      <c r="J103" s="31"/>
      <c r="K103" s="32"/>
    </row>
    <row r="104" spans="1:12" s="14" customFormat="1" ht="14.4" x14ac:dyDescent="0.3">
      <c r="A104" s="211" t="s">
        <v>5801</v>
      </c>
      <c r="B104" s="212" t="s">
        <v>7956</v>
      </c>
      <c r="C104" s="134" t="s">
        <v>7954</v>
      </c>
      <c r="D104" s="321">
        <f>+D105</f>
        <v>0</v>
      </c>
      <c r="E104" s="37"/>
      <c r="F104" s="37"/>
      <c r="G104" s="37"/>
      <c r="H104" s="37"/>
      <c r="I104" s="37"/>
      <c r="J104" s="37"/>
      <c r="K104" s="38"/>
    </row>
    <row r="105" spans="1:12" s="14" customFormat="1" ht="14.4" x14ac:dyDescent="0.3">
      <c r="A105" s="211" t="s">
        <v>5802</v>
      </c>
      <c r="B105" s="213" t="s">
        <v>7957</v>
      </c>
      <c r="C105" s="135" t="s">
        <v>7954</v>
      </c>
      <c r="D105" s="271">
        <f>+D106</f>
        <v>0</v>
      </c>
      <c r="E105" s="37"/>
      <c r="F105" s="37"/>
      <c r="G105" s="37"/>
      <c r="H105" s="37"/>
      <c r="I105" s="37"/>
      <c r="J105" s="37"/>
      <c r="K105" s="38"/>
    </row>
    <row r="106" spans="1:12" s="14" customFormat="1" ht="14.4" x14ac:dyDescent="0.3">
      <c r="A106" s="211" t="s">
        <v>5803</v>
      </c>
      <c r="B106" s="213" t="s">
        <v>7958</v>
      </c>
      <c r="C106" s="135" t="s">
        <v>7954</v>
      </c>
      <c r="D106" s="337">
        <v>0</v>
      </c>
      <c r="E106" s="37" t="s">
        <v>5804</v>
      </c>
      <c r="F106" s="37" t="s">
        <v>7959</v>
      </c>
      <c r="G106" s="37" t="s">
        <v>5805</v>
      </c>
      <c r="H106" s="37">
        <v>1</v>
      </c>
      <c r="I106" s="37" t="s">
        <v>5805</v>
      </c>
      <c r="J106" s="37" t="s">
        <v>5805</v>
      </c>
      <c r="K106" s="38"/>
    </row>
    <row r="107" spans="1:12" s="14" customFormat="1" ht="14.4" x14ac:dyDescent="0.3">
      <c r="A107" s="205" t="s">
        <v>5799</v>
      </c>
      <c r="B107" s="206" t="s">
        <v>7960</v>
      </c>
      <c r="C107" s="207" t="s">
        <v>7961</v>
      </c>
      <c r="D107" s="322">
        <f>+D108</f>
        <v>0</v>
      </c>
      <c r="E107" s="25"/>
      <c r="F107" s="25"/>
      <c r="G107" s="25"/>
      <c r="H107" s="25"/>
      <c r="I107" s="25"/>
      <c r="J107" s="25"/>
      <c r="K107" s="26"/>
    </row>
    <row r="108" spans="1:12" s="14" customFormat="1" ht="14.4" x14ac:dyDescent="0.3">
      <c r="A108" s="208" t="s">
        <v>5800</v>
      </c>
      <c r="B108" s="209" t="s">
        <v>7962</v>
      </c>
      <c r="C108" s="210" t="s">
        <v>7961</v>
      </c>
      <c r="D108" s="320">
        <f>+D109</f>
        <v>0</v>
      </c>
      <c r="E108" s="31"/>
      <c r="F108" s="31"/>
      <c r="G108" s="31"/>
      <c r="H108" s="31"/>
      <c r="I108" s="31"/>
      <c r="J108" s="31"/>
      <c r="K108" s="32"/>
    </row>
    <row r="109" spans="1:12" s="14" customFormat="1" ht="14.4" x14ac:dyDescent="0.3">
      <c r="A109" s="211" t="s">
        <v>5801</v>
      </c>
      <c r="B109" s="212" t="s">
        <v>7963</v>
      </c>
      <c r="C109" s="134" t="s">
        <v>7961</v>
      </c>
      <c r="D109" s="321">
        <f>+D110</f>
        <v>0</v>
      </c>
      <c r="E109" s="37"/>
      <c r="F109" s="37"/>
      <c r="G109" s="37"/>
      <c r="H109" s="63"/>
      <c r="I109" s="37"/>
      <c r="J109" s="37"/>
      <c r="K109" s="38"/>
    </row>
    <row r="110" spans="1:12" s="14" customFormat="1" ht="14.4" x14ac:dyDescent="0.3">
      <c r="A110" s="211" t="s">
        <v>5802</v>
      </c>
      <c r="B110" s="213" t="s">
        <v>7964</v>
      </c>
      <c r="C110" s="135" t="s">
        <v>7961</v>
      </c>
      <c r="D110" s="271">
        <f>+D111</f>
        <v>0</v>
      </c>
      <c r="E110" s="37"/>
      <c r="F110" s="37"/>
      <c r="G110" s="37"/>
      <c r="H110" s="37"/>
      <c r="I110" s="37"/>
      <c r="J110" s="37"/>
      <c r="K110" s="38"/>
    </row>
    <row r="111" spans="1:12" s="14" customFormat="1" ht="14.4" x14ac:dyDescent="0.3">
      <c r="A111" s="211" t="s">
        <v>5803</v>
      </c>
      <c r="B111" s="213" t="s">
        <v>7965</v>
      </c>
      <c r="C111" s="135" t="s">
        <v>7961</v>
      </c>
      <c r="D111" s="337">
        <v>0</v>
      </c>
      <c r="E111" s="37" t="s">
        <v>5804</v>
      </c>
      <c r="F111" s="37" t="s">
        <v>7959</v>
      </c>
      <c r="G111" s="37" t="s">
        <v>5805</v>
      </c>
      <c r="H111" s="37">
        <v>2</v>
      </c>
      <c r="I111" s="37" t="s">
        <v>5805</v>
      </c>
      <c r="J111" s="37" t="s">
        <v>5805</v>
      </c>
      <c r="K111" s="38"/>
    </row>
    <row r="112" spans="1:12" x14ac:dyDescent="0.25">
      <c r="A112" s="146"/>
      <c r="B112" s="146"/>
      <c r="C112" s="146"/>
      <c r="D112" s="488"/>
      <c r="K112" s="223"/>
    </row>
    <row r="113" spans="1:11" s="14" customFormat="1" ht="14.4" x14ac:dyDescent="0.3">
      <c r="A113" s="214" t="s">
        <v>5796</v>
      </c>
      <c r="B113" s="215" t="s">
        <v>5925</v>
      </c>
      <c r="C113" s="216" t="s">
        <v>9386</v>
      </c>
      <c r="D113" s="328">
        <f>+D114+D127+D140</f>
        <v>0</v>
      </c>
      <c r="E113" s="19"/>
      <c r="F113" s="19"/>
      <c r="G113" s="19"/>
      <c r="H113" s="19"/>
      <c r="I113" s="19"/>
      <c r="J113" s="19"/>
      <c r="K113" s="20"/>
    </row>
    <row r="114" spans="1:11" s="14" customFormat="1" ht="14.4" x14ac:dyDescent="0.3">
      <c r="A114" s="205" t="s">
        <v>5799</v>
      </c>
      <c r="B114" s="206" t="s">
        <v>9387</v>
      </c>
      <c r="C114" s="207" t="s">
        <v>9388</v>
      </c>
      <c r="D114" s="322">
        <f>+D115+D119+D123</f>
        <v>0</v>
      </c>
      <c r="E114" s="25"/>
      <c r="F114" s="25"/>
      <c r="G114" s="25"/>
      <c r="H114" s="25"/>
      <c r="I114" s="25"/>
      <c r="J114" s="25"/>
      <c r="K114" s="26"/>
    </row>
    <row r="115" spans="1:11" s="14" customFormat="1" ht="14.4" x14ac:dyDescent="0.3">
      <c r="A115" s="211" t="s">
        <v>5800</v>
      </c>
      <c r="B115" s="212" t="s">
        <v>9389</v>
      </c>
      <c r="C115" s="134" t="s">
        <v>9390</v>
      </c>
      <c r="D115" s="320">
        <f>+D116</f>
        <v>0</v>
      </c>
      <c r="E115" s="31"/>
      <c r="F115" s="31"/>
      <c r="G115" s="31"/>
      <c r="H115" s="31"/>
      <c r="I115" s="31"/>
      <c r="J115" s="31"/>
      <c r="K115" s="32"/>
    </row>
    <row r="116" spans="1:11" s="14" customFormat="1" ht="14.4" x14ac:dyDescent="0.3">
      <c r="A116" s="211" t="s">
        <v>5801</v>
      </c>
      <c r="B116" s="212" t="s">
        <v>9391</v>
      </c>
      <c r="C116" s="134" t="s">
        <v>9390</v>
      </c>
      <c r="D116" s="321">
        <f>+D117</f>
        <v>0</v>
      </c>
      <c r="E116" s="37"/>
      <c r="F116" s="37"/>
      <c r="G116" s="37"/>
      <c r="H116" s="37"/>
      <c r="I116" s="37"/>
      <c r="J116" s="37"/>
      <c r="K116" s="38"/>
    </row>
    <row r="117" spans="1:11" s="14" customFormat="1" ht="14.4" x14ac:dyDescent="0.3">
      <c r="A117" s="211" t="s">
        <v>5802</v>
      </c>
      <c r="B117" s="213" t="s">
        <v>9392</v>
      </c>
      <c r="C117" s="135" t="s">
        <v>9390</v>
      </c>
      <c r="D117" s="271">
        <f>+D118</f>
        <v>0</v>
      </c>
      <c r="E117" s="37"/>
      <c r="F117" s="37"/>
      <c r="G117" s="37"/>
      <c r="H117" s="37"/>
      <c r="I117" s="37"/>
      <c r="J117" s="37"/>
      <c r="K117" s="38"/>
    </row>
    <row r="118" spans="1:11" s="14" customFormat="1" ht="14.4" x14ac:dyDescent="0.3">
      <c r="A118" s="211" t="s">
        <v>5803</v>
      </c>
      <c r="B118" s="213" t="s">
        <v>9393</v>
      </c>
      <c r="C118" s="135" t="s">
        <v>9390</v>
      </c>
      <c r="D118" s="337">
        <v>0</v>
      </c>
      <c r="E118" s="37" t="s">
        <v>7970</v>
      </c>
      <c r="F118" s="37" t="s">
        <v>9394</v>
      </c>
      <c r="G118" s="37" t="s">
        <v>5794</v>
      </c>
      <c r="H118" s="37" t="s">
        <v>5805</v>
      </c>
      <c r="I118" s="37" t="s">
        <v>5805</v>
      </c>
      <c r="J118" s="37" t="s">
        <v>5805</v>
      </c>
      <c r="K118" s="38"/>
    </row>
    <row r="119" spans="1:11" s="14" customFormat="1" ht="14.4" x14ac:dyDescent="0.3">
      <c r="A119" s="211" t="s">
        <v>5800</v>
      </c>
      <c r="B119" s="212" t="s">
        <v>9395</v>
      </c>
      <c r="C119" s="134" t="s">
        <v>9396</v>
      </c>
      <c r="D119" s="320">
        <f>+D120</f>
        <v>0</v>
      </c>
      <c r="E119" s="31"/>
      <c r="F119" s="31"/>
      <c r="G119" s="31"/>
      <c r="H119" s="31"/>
      <c r="I119" s="31"/>
      <c r="J119" s="31"/>
      <c r="K119" s="32"/>
    </row>
    <row r="120" spans="1:11" s="14" customFormat="1" ht="14.4" x14ac:dyDescent="0.3">
      <c r="A120" s="211" t="s">
        <v>5801</v>
      </c>
      <c r="B120" s="212" t="s">
        <v>9397</v>
      </c>
      <c r="C120" s="134" t="s">
        <v>9396</v>
      </c>
      <c r="D120" s="321">
        <f>+D121</f>
        <v>0</v>
      </c>
      <c r="E120" s="37"/>
      <c r="F120" s="37"/>
      <c r="G120" s="37"/>
      <c r="H120" s="37"/>
      <c r="I120" s="37"/>
      <c r="J120" s="37"/>
      <c r="K120" s="38"/>
    </row>
    <row r="121" spans="1:11" s="14" customFormat="1" ht="14.4" x14ac:dyDescent="0.3">
      <c r="A121" s="211" t="s">
        <v>5802</v>
      </c>
      <c r="B121" s="213" t="s">
        <v>9398</v>
      </c>
      <c r="C121" s="135" t="s">
        <v>9396</v>
      </c>
      <c r="D121" s="271">
        <f>+D122</f>
        <v>0</v>
      </c>
      <c r="E121" s="37"/>
      <c r="F121" s="37"/>
      <c r="G121" s="37"/>
      <c r="H121" s="37"/>
      <c r="I121" s="37"/>
      <c r="J121" s="37"/>
      <c r="K121" s="38"/>
    </row>
    <row r="122" spans="1:11" s="14" customFormat="1" ht="14.4" x14ac:dyDescent="0.3">
      <c r="A122" s="211" t="s">
        <v>5803</v>
      </c>
      <c r="B122" s="213" t="s">
        <v>9399</v>
      </c>
      <c r="C122" s="135" t="s">
        <v>9396</v>
      </c>
      <c r="D122" s="337">
        <v>0</v>
      </c>
      <c r="E122" s="37" t="s">
        <v>7970</v>
      </c>
      <c r="F122" s="37" t="s">
        <v>9394</v>
      </c>
      <c r="G122" s="37" t="s">
        <v>5794</v>
      </c>
      <c r="H122" s="37" t="s">
        <v>5805</v>
      </c>
      <c r="I122" s="37" t="s">
        <v>5805</v>
      </c>
      <c r="J122" s="37" t="s">
        <v>5805</v>
      </c>
      <c r="K122" s="38"/>
    </row>
    <row r="123" spans="1:11" s="14" customFormat="1" ht="14.4" x14ac:dyDescent="0.3">
      <c r="A123" s="211" t="s">
        <v>5800</v>
      </c>
      <c r="B123" s="212" t="s">
        <v>9400</v>
      </c>
      <c r="C123" s="134" t="s">
        <v>9401</v>
      </c>
      <c r="D123" s="320">
        <f>+D124</f>
        <v>0</v>
      </c>
      <c r="E123" s="31"/>
      <c r="F123" s="31"/>
      <c r="G123" s="31"/>
      <c r="H123" s="31"/>
      <c r="I123" s="31"/>
      <c r="J123" s="31"/>
      <c r="K123" s="32"/>
    </row>
    <row r="124" spans="1:11" s="14" customFormat="1" ht="14.4" x14ac:dyDescent="0.3">
      <c r="A124" s="211" t="s">
        <v>5801</v>
      </c>
      <c r="B124" s="212" t="s">
        <v>9402</v>
      </c>
      <c r="C124" s="134" t="s">
        <v>9401</v>
      </c>
      <c r="D124" s="321">
        <f>+D125</f>
        <v>0</v>
      </c>
      <c r="E124" s="37"/>
      <c r="F124" s="37"/>
      <c r="G124" s="37"/>
      <c r="H124" s="37"/>
      <c r="I124" s="37"/>
      <c r="J124" s="37"/>
      <c r="K124" s="38"/>
    </row>
    <row r="125" spans="1:11" s="14" customFormat="1" ht="14.4" x14ac:dyDescent="0.3">
      <c r="A125" s="211" t="s">
        <v>5802</v>
      </c>
      <c r="B125" s="213" t="s">
        <v>9403</v>
      </c>
      <c r="C125" s="135" t="s">
        <v>9401</v>
      </c>
      <c r="D125" s="271">
        <f>+D126</f>
        <v>0</v>
      </c>
      <c r="E125" s="37"/>
      <c r="F125" s="37"/>
      <c r="G125" s="37"/>
      <c r="H125" s="37"/>
      <c r="I125" s="37"/>
      <c r="J125" s="37"/>
      <c r="K125" s="38"/>
    </row>
    <row r="126" spans="1:11" s="14" customFormat="1" ht="14.4" x14ac:dyDescent="0.3">
      <c r="A126" s="211" t="s">
        <v>5803</v>
      </c>
      <c r="B126" s="213" t="s">
        <v>9404</v>
      </c>
      <c r="C126" s="135" t="s">
        <v>9401</v>
      </c>
      <c r="D126" s="337">
        <v>0</v>
      </c>
      <c r="E126" s="37" t="s">
        <v>7970</v>
      </c>
      <c r="F126" s="37" t="s">
        <v>9394</v>
      </c>
      <c r="G126" s="37" t="s">
        <v>5794</v>
      </c>
      <c r="H126" s="37" t="s">
        <v>5805</v>
      </c>
      <c r="I126" s="37" t="s">
        <v>5805</v>
      </c>
      <c r="J126" s="37" t="s">
        <v>5805</v>
      </c>
      <c r="K126" s="38"/>
    </row>
    <row r="127" spans="1:11" s="14" customFormat="1" ht="14.4" x14ac:dyDescent="0.3">
      <c r="A127" s="211" t="s">
        <v>5799</v>
      </c>
      <c r="B127" s="487" t="s">
        <v>9405</v>
      </c>
      <c r="C127" s="489" t="s">
        <v>9406</v>
      </c>
      <c r="D127" s="322">
        <f>+D128+D132+D136</f>
        <v>0</v>
      </c>
      <c r="E127" s="25"/>
      <c r="F127" s="25"/>
      <c r="G127" s="25"/>
      <c r="H127" s="25"/>
      <c r="I127" s="25"/>
      <c r="J127" s="25"/>
      <c r="K127" s="26"/>
    </row>
    <row r="128" spans="1:11" s="14" customFormat="1" ht="14.4" x14ac:dyDescent="0.3">
      <c r="A128" s="211" t="s">
        <v>5800</v>
      </c>
      <c r="B128" s="212" t="s">
        <v>9407</v>
      </c>
      <c r="C128" s="134" t="s">
        <v>9408</v>
      </c>
      <c r="D128" s="320">
        <f>+D129</f>
        <v>0</v>
      </c>
      <c r="E128" s="31"/>
      <c r="F128" s="31"/>
      <c r="G128" s="31"/>
      <c r="H128" s="31"/>
      <c r="I128" s="31"/>
      <c r="J128" s="31"/>
      <c r="K128" s="32"/>
    </row>
    <row r="129" spans="1:11" s="14" customFormat="1" ht="14.4" x14ac:dyDescent="0.3">
      <c r="A129" s="211" t="s">
        <v>5801</v>
      </c>
      <c r="B129" s="212" t="s">
        <v>9409</v>
      </c>
      <c r="C129" s="134" t="s">
        <v>9408</v>
      </c>
      <c r="D129" s="321">
        <f>+D130</f>
        <v>0</v>
      </c>
      <c r="E129" s="37"/>
      <c r="F129" s="37"/>
      <c r="G129" s="37"/>
      <c r="H129" s="37"/>
      <c r="I129" s="37"/>
      <c r="J129" s="37"/>
      <c r="K129" s="38"/>
    </row>
    <row r="130" spans="1:11" s="14" customFormat="1" ht="14.4" x14ac:dyDescent="0.3">
      <c r="A130" s="211" t="s">
        <v>5802</v>
      </c>
      <c r="B130" s="213" t="s">
        <v>9410</v>
      </c>
      <c r="C130" s="135" t="s">
        <v>9408</v>
      </c>
      <c r="D130" s="271">
        <f>+D131</f>
        <v>0</v>
      </c>
      <c r="E130" s="37"/>
      <c r="F130" s="37"/>
      <c r="G130" s="37"/>
      <c r="H130" s="37"/>
      <c r="I130" s="37"/>
      <c r="J130" s="37"/>
      <c r="K130" s="38"/>
    </row>
    <row r="131" spans="1:11" s="14" customFormat="1" ht="14.4" x14ac:dyDescent="0.3">
      <c r="A131" s="211" t="s">
        <v>5803</v>
      </c>
      <c r="B131" s="213" t="s">
        <v>9411</v>
      </c>
      <c r="C131" s="135" t="s">
        <v>9408</v>
      </c>
      <c r="D131" s="337">
        <v>0</v>
      </c>
      <c r="E131" s="37" t="s">
        <v>7970</v>
      </c>
      <c r="F131" s="37" t="s">
        <v>9394</v>
      </c>
      <c r="G131" s="37" t="s">
        <v>5796</v>
      </c>
      <c r="H131" s="37">
        <v>2</v>
      </c>
      <c r="I131" s="37" t="s">
        <v>5805</v>
      </c>
      <c r="J131" s="37" t="s">
        <v>5805</v>
      </c>
      <c r="K131" s="38"/>
    </row>
    <row r="132" spans="1:11" s="14" customFormat="1" ht="14.4" x14ac:dyDescent="0.3">
      <c r="A132" s="211" t="s">
        <v>5800</v>
      </c>
      <c r="B132" s="212" t="s">
        <v>9412</v>
      </c>
      <c r="C132" s="134" t="s">
        <v>9413</v>
      </c>
      <c r="D132" s="320">
        <f>+D133</f>
        <v>0</v>
      </c>
      <c r="E132" s="31"/>
      <c r="F132" s="31"/>
      <c r="G132" s="31"/>
      <c r="H132" s="31"/>
      <c r="I132" s="31"/>
      <c r="J132" s="31"/>
      <c r="K132" s="32"/>
    </row>
    <row r="133" spans="1:11" s="14" customFormat="1" ht="14.4" x14ac:dyDescent="0.3">
      <c r="A133" s="211" t="s">
        <v>5801</v>
      </c>
      <c r="B133" s="212" t="s">
        <v>9414</v>
      </c>
      <c r="C133" s="134" t="s">
        <v>9413</v>
      </c>
      <c r="D133" s="321">
        <f>+D134</f>
        <v>0</v>
      </c>
      <c r="E133" s="37"/>
      <c r="F133" s="37"/>
      <c r="G133" s="37"/>
      <c r="H133" s="37"/>
      <c r="I133" s="37"/>
      <c r="J133" s="37"/>
      <c r="K133" s="38"/>
    </row>
    <row r="134" spans="1:11" s="14" customFormat="1" ht="14.4" x14ac:dyDescent="0.3">
      <c r="A134" s="211" t="s">
        <v>5802</v>
      </c>
      <c r="B134" s="213" t="s">
        <v>9415</v>
      </c>
      <c r="C134" s="135" t="s">
        <v>9413</v>
      </c>
      <c r="D134" s="271">
        <f>+D135</f>
        <v>0</v>
      </c>
      <c r="E134" s="37"/>
      <c r="F134" s="37"/>
      <c r="G134" s="37"/>
      <c r="H134" s="37"/>
      <c r="I134" s="37"/>
      <c r="J134" s="37"/>
      <c r="K134" s="38"/>
    </row>
    <row r="135" spans="1:11" s="14" customFormat="1" ht="14.4" x14ac:dyDescent="0.3">
      <c r="A135" s="211" t="s">
        <v>5803</v>
      </c>
      <c r="B135" s="213" t="s">
        <v>9416</v>
      </c>
      <c r="C135" s="135" t="s">
        <v>9413</v>
      </c>
      <c r="D135" s="337">
        <v>0</v>
      </c>
      <c r="E135" s="37" t="s">
        <v>7970</v>
      </c>
      <c r="F135" s="37" t="s">
        <v>9394</v>
      </c>
      <c r="G135" s="37" t="s">
        <v>5796</v>
      </c>
      <c r="H135" s="37">
        <v>3</v>
      </c>
      <c r="I135" s="37" t="s">
        <v>5805</v>
      </c>
      <c r="J135" s="37" t="s">
        <v>5805</v>
      </c>
      <c r="K135" s="38"/>
    </row>
    <row r="136" spans="1:11" s="14" customFormat="1" ht="14.4" x14ac:dyDescent="0.3">
      <c r="A136" s="211" t="s">
        <v>5800</v>
      </c>
      <c r="B136" s="212" t="s">
        <v>9417</v>
      </c>
      <c r="C136" s="134" t="s">
        <v>9418</v>
      </c>
      <c r="D136" s="320">
        <f>+D137</f>
        <v>0</v>
      </c>
      <c r="E136" s="31"/>
      <c r="F136" s="31"/>
      <c r="G136" s="31"/>
      <c r="H136" s="31"/>
      <c r="I136" s="31"/>
      <c r="J136" s="31"/>
      <c r="K136" s="32"/>
    </row>
    <row r="137" spans="1:11" s="14" customFormat="1" ht="14.4" x14ac:dyDescent="0.3">
      <c r="A137" s="211" t="s">
        <v>5801</v>
      </c>
      <c r="B137" s="212" t="s">
        <v>9419</v>
      </c>
      <c r="C137" s="134" t="s">
        <v>9418</v>
      </c>
      <c r="D137" s="321">
        <f>+D138</f>
        <v>0</v>
      </c>
      <c r="E137" s="37"/>
      <c r="F137" s="37"/>
      <c r="G137" s="37"/>
      <c r="H137" s="37"/>
      <c r="I137" s="37"/>
      <c r="J137" s="37"/>
      <c r="K137" s="38"/>
    </row>
    <row r="138" spans="1:11" s="14" customFormat="1" ht="14.4" x14ac:dyDescent="0.3">
      <c r="A138" s="211" t="s">
        <v>5802</v>
      </c>
      <c r="B138" s="213" t="s">
        <v>9420</v>
      </c>
      <c r="C138" s="135" t="s">
        <v>9418</v>
      </c>
      <c r="D138" s="271">
        <f>+D139</f>
        <v>0</v>
      </c>
      <c r="E138" s="37"/>
      <c r="F138" s="37"/>
      <c r="G138" s="37"/>
      <c r="H138" s="37"/>
      <c r="I138" s="37"/>
      <c r="J138" s="37"/>
      <c r="K138" s="38"/>
    </row>
    <row r="139" spans="1:11" s="14" customFormat="1" ht="14.4" x14ac:dyDescent="0.3">
      <c r="A139" s="211" t="s">
        <v>5803</v>
      </c>
      <c r="B139" s="213" t="s">
        <v>9421</v>
      </c>
      <c r="C139" s="135" t="s">
        <v>9418</v>
      </c>
      <c r="D139" s="337">
        <v>0</v>
      </c>
      <c r="E139" s="37" t="s">
        <v>7970</v>
      </c>
      <c r="F139" s="37" t="s">
        <v>9394</v>
      </c>
      <c r="G139" s="37" t="s">
        <v>5796</v>
      </c>
      <c r="H139" s="37">
        <v>3</v>
      </c>
      <c r="I139" s="37" t="s">
        <v>5805</v>
      </c>
      <c r="J139" s="37" t="s">
        <v>5805</v>
      </c>
      <c r="K139" s="38"/>
    </row>
    <row r="140" spans="1:11" s="14" customFormat="1" ht="14.4" x14ac:dyDescent="0.3">
      <c r="A140" s="205" t="s">
        <v>5799</v>
      </c>
      <c r="B140" s="206" t="s">
        <v>9422</v>
      </c>
      <c r="C140" s="207" t="s">
        <v>9423</v>
      </c>
      <c r="D140" s="322">
        <f>+D141</f>
        <v>0</v>
      </c>
      <c r="E140" s="25"/>
      <c r="F140" s="25"/>
      <c r="G140" s="25"/>
      <c r="H140" s="25"/>
      <c r="I140" s="25"/>
      <c r="J140" s="25"/>
      <c r="K140" s="26"/>
    </row>
    <row r="141" spans="1:11" s="14" customFormat="1" ht="14.4" x14ac:dyDescent="0.3">
      <c r="A141" s="211" t="s">
        <v>5800</v>
      </c>
      <c r="B141" s="212" t="s">
        <v>9424</v>
      </c>
      <c r="C141" s="134" t="s">
        <v>9423</v>
      </c>
      <c r="D141" s="320">
        <f>+D142+D185+D188+D195+D198</f>
        <v>0</v>
      </c>
      <c r="E141" s="31"/>
      <c r="F141" s="31"/>
      <c r="G141" s="31"/>
      <c r="H141" s="31"/>
      <c r="I141" s="31"/>
      <c r="J141" s="31"/>
      <c r="K141" s="32"/>
    </row>
    <row r="142" spans="1:11" s="14" customFormat="1" ht="14.4" x14ac:dyDescent="0.3">
      <c r="A142" s="211" t="s">
        <v>5801</v>
      </c>
      <c r="B142" s="212" t="s">
        <v>9425</v>
      </c>
      <c r="C142" s="134" t="s">
        <v>9426</v>
      </c>
      <c r="D142" s="321">
        <f>+D143+D158+D179+D183</f>
        <v>0</v>
      </c>
      <c r="E142" s="37"/>
      <c r="F142" s="37"/>
      <c r="G142" s="37"/>
      <c r="H142" s="37"/>
      <c r="I142" s="37"/>
      <c r="J142" s="37"/>
      <c r="K142" s="38"/>
    </row>
    <row r="143" spans="1:11" s="14" customFormat="1" ht="14.4" x14ac:dyDescent="0.3">
      <c r="A143" s="211" t="s">
        <v>5802</v>
      </c>
      <c r="B143" s="213" t="s">
        <v>9427</v>
      </c>
      <c r="C143" s="135" t="s">
        <v>9428</v>
      </c>
      <c r="D143" s="271">
        <f>SUM(D144:D157)</f>
        <v>0</v>
      </c>
      <c r="E143" s="37"/>
      <c r="F143" s="37"/>
      <c r="G143" s="37"/>
      <c r="H143" s="37"/>
      <c r="I143" s="37"/>
      <c r="J143" s="37"/>
      <c r="K143" s="38"/>
    </row>
    <row r="144" spans="1:11" s="14" customFormat="1" ht="14.4" x14ac:dyDescent="0.3">
      <c r="A144" s="211" t="s">
        <v>5803</v>
      </c>
      <c r="B144" s="213" t="s">
        <v>9429</v>
      </c>
      <c r="C144" s="135" t="s">
        <v>421</v>
      </c>
      <c r="D144" s="337"/>
      <c r="E144" s="37" t="s">
        <v>7970</v>
      </c>
      <c r="F144" s="37" t="s">
        <v>9394</v>
      </c>
      <c r="G144" s="37" t="s">
        <v>5796</v>
      </c>
      <c r="H144" s="37">
        <v>1</v>
      </c>
      <c r="I144" s="37" t="s">
        <v>6122</v>
      </c>
      <c r="J144" s="37"/>
      <c r="K144" s="38"/>
    </row>
    <row r="145" spans="1:11" s="14" customFormat="1" ht="14.4" x14ac:dyDescent="0.3">
      <c r="A145" s="211" t="s">
        <v>5803</v>
      </c>
      <c r="B145" s="213" t="s">
        <v>9430</v>
      </c>
      <c r="C145" s="135" t="s">
        <v>423</v>
      </c>
      <c r="D145" s="337">
        <v>0</v>
      </c>
      <c r="E145" s="37" t="s">
        <v>7970</v>
      </c>
      <c r="F145" s="37" t="s">
        <v>9394</v>
      </c>
      <c r="G145" s="37" t="s">
        <v>5796</v>
      </c>
      <c r="H145" s="37">
        <v>1</v>
      </c>
      <c r="I145" s="37" t="s">
        <v>6122</v>
      </c>
      <c r="J145" s="37"/>
      <c r="K145" s="38"/>
    </row>
    <row r="146" spans="1:11" s="14" customFormat="1" ht="14.4" x14ac:dyDescent="0.3">
      <c r="A146" s="211" t="s">
        <v>5803</v>
      </c>
      <c r="B146" s="213" t="s">
        <v>9431</v>
      </c>
      <c r="C146" s="135" t="s">
        <v>425</v>
      </c>
      <c r="D146" s="337">
        <v>0</v>
      </c>
      <c r="E146" s="37" t="s">
        <v>7970</v>
      </c>
      <c r="F146" s="37" t="s">
        <v>9394</v>
      </c>
      <c r="G146" s="37" t="s">
        <v>5796</v>
      </c>
      <c r="H146" s="37">
        <v>1</v>
      </c>
      <c r="I146" s="37" t="s">
        <v>6122</v>
      </c>
      <c r="J146" s="37"/>
      <c r="K146" s="38"/>
    </row>
    <row r="147" spans="1:11" s="14" customFormat="1" ht="14.4" x14ac:dyDescent="0.3">
      <c r="A147" s="211" t="s">
        <v>5803</v>
      </c>
      <c r="B147" s="213" t="s">
        <v>9432</v>
      </c>
      <c r="C147" s="135" t="s">
        <v>427</v>
      </c>
      <c r="D147" s="337">
        <v>0</v>
      </c>
      <c r="E147" s="37" t="s">
        <v>7970</v>
      </c>
      <c r="F147" s="37" t="s">
        <v>9394</v>
      </c>
      <c r="G147" s="37" t="s">
        <v>5796</v>
      </c>
      <c r="H147" s="37">
        <v>1</v>
      </c>
      <c r="I147" s="37" t="s">
        <v>6122</v>
      </c>
      <c r="J147" s="37"/>
      <c r="K147" s="38"/>
    </row>
    <row r="148" spans="1:11" s="14" customFormat="1" ht="14.4" x14ac:dyDescent="0.3">
      <c r="A148" s="211" t="s">
        <v>5803</v>
      </c>
      <c r="B148" s="213" t="s">
        <v>9433</v>
      </c>
      <c r="C148" s="135" t="s">
        <v>429</v>
      </c>
      <c r="D148" s="337">
        <v>0</v>
      </c>
      <c r="E148" s="37" t="s">
        <v>7970</v>
      </c>
      <c r="F148" s="37" t="s">
        <v>9394</v>
      </c>
      <c r="G148" s="37" t="s">
        <v>5796</v>
      </c>
      <c r="H148" s="37">
        <v>1</v>
      </c>
      <c r="I148" s="37" t="s">
        <v>6122</v>
      </c>
      <c r="J148" s="37"/>
      <c r="K148" s="38"/>
    </row>
    <row r="149" spans="1:11" s="14" customFormat="1" ht="14.4" x14ac:dyDescent="0.3">
      <c r="A149" s="211" t="s">
        <v>5803</v>
      </c>
      <c r="B149" s="213" t="s">
        <v>9434</v>
      </c>
      <c r="C149" s="135" t="s">
        <v>431</v>
      </c>
      <c r="D149" s="337">
        <v>0</v>
      </c>
      <c r="E149" s="37" t="s">
        <v>7970</v>
      </c>
      <c r="F149" s="37" t="s">
        <v>9394</v>
      </c>
      <c r="G149" s="37" t="s">
        <v>5796</v>
      </c>
      <c r="H149" s="37">
        <v>1</v>
      </c>
      <c r="I149" s="37" t="s">
        <v>6122</v>
      </c>
      <c r="J149" s="37"/>
      <c r="K149" s="38"/>
    </row>
    <row r="150" spans="1:11" s="14" customFormat="1" ht="14.4" x14ac:dyDescent="0.3">
      <c r="A150" s="211" t="s">
        <v>5803</v>
      </c>
      <c r="B150" s="213" t="s">
        <v>9435</v>
      </c>
      <c r="C150" s="135" t="s">
        <v>433</v>
      </c>
      <c r="D150" s="337">
        <v>0</v>
      </c>
      <c r="E150" s="37" t="s">
        <v>7970</v>
      </c>
      <c r="F150" s="37" t="s">
        <v>9394</v>
      </c>
      <c r="G150" s="37" t="s">
        <v>5796</v>
      </c>
      <c r="H150" s="37">
        <v>1</v>
      </c>
      <c r="I150" s="37" t="s">
        <v>6122</v>
      </c>
      <c r="J150" s="37"/>
      <c r="K150" s="38"/>
    </row>
    <row r="151" spans="1:11" s="14" customFormat="1" ht="14.4" x14ac:dyDescent="0.3">
      <c r="A151" s="211" t="s">
        <v>5803</v>
      </c>
      <c r="B151" s="213" t="s">
        <v>9436</v>
      </c>
      <c r="C151" s="135" t="s">
        <v>435</v>
      </c>
      <c r="D151" s="337">
        <v>0</v>
      </c>
      <c r="E151" s="37" t="s">
        <v>7970</v>
      </c>
      <c r="F151" s="37" t="s">
        <v>9394</v>
      </c>
      <c r="G151" s="37" t="s">
        <v>5796</v>
      </c>
      <c r="H151" s="37">
        <v>1</v>
      </c>
      <c r="I151" s="37" t="s">
        <v>6122</v>
      </c>
      <c r="J151" s="37"/>
      <c r="K151" s="38"/>
    </row>
    <row r="152" spans="1:11" s="14" customFormat="1" ht="14.4" x14ac:dyDescent="0.3">
      <c r="A152" s="211" t="s">
        <v>5803</v>
      </c>
      <c r="B152" s="213" t="s">
        <v>9437</v>
      </c>
      <c r="C152" s="135" t="s">
        <v>437</v>
      </c>
      <c r="D152" s="337">
        <v>0</v>
      </c>
      <c r="E152" s="37" t="s">
        <v>7970</v>
      </c>
      <c r="F152" s="37" t="s">
        <v>9394</v>
      </c>
      <c r="G152" s="37" t="s">
        <v>5796</v>
      </c>
      <c r="H152" s="37">
        <v>1</v>
      </c>
      <c r="I152" s="37" t="s">
        <v>6122</v>
      </c>
      <c r="J152" s="37"/>
      <c r="K152" s="38"/>
    </row>
    <row r="153" spans="1:11" s="14" customFormat="1" ht="14.4" x14ac:dyDescent="0.3">
      <c r="A153" s="211" t="s">
        <v>5803</v>
      </c>
      <c r="B153" s="213" t="s">
        <v>9438</v>
      </c>
      <c r="C153" s="135" t="s">
        <v>439</v>
      </c>
      <c r="D153" s="337">
        <v>0</v>
      </c>
      <c r="E153" s="37" t="s">
        <v>7970</v>
      </c>
      <c r="F153" s="37" t="s">
        <v>9394</v>
      </c>
      <c r="G153" s="37" t="s">
        <v>5796</v>
      </c>
      <c r="H153" s="37">
        <v>1</v>
      </c>
      <c r="I153" s="37" t="s">
        <v>6122</v>
      </c>
      <c r="J153" s="37"/>
      <c r="K153" s="38"/>
    </row>
    <row r="154" spans="1:11" s="14" customFormat="1" ht="14.4" x14ac:dyDescent="0.3">
      <c r="A154" s="211" t="s">
        <v>5803</v>
      </c>
      <c r="B154" s="213" t="s">
        <v>9439</v>
      </c>
      <c r="C154" s="135" t="s">
        <v>441</v>
      </c>
      <c r="D154" s="337">
        <v>0</v>
      </c>
      <c r="E154" s="37" t="s">
        <v>7970</v>
      </c>
      <c r="F154" s="37" t="s">
        <v>9394</v>
      </c>
      <c r="G154" s="37" t="s">
        <v>5796</v>
      </c>
      <c r="H154" s="37">
        <v>1</v>
      </c>
      <c r="I154" s="37" t="s">
        <v>6122</v>
      </c>
      <c r="J154" s="37"/>
      <c r="K154" s="38"/>
    </row>
    <row r="155" spans="1:11" s="14" customFormat="1" ht="14.4" x14ac:dyDescent="0.3">
      <c r="A155" s="211" t="s">
        <v>5803</v>
      </c>
      <c r="B155" s="213" t="s">
        <v>9440</v>
      </c>
      <c r="C155" s="135" t="s">
        <v>443</v>
      </c>
      <c r="D155" s="337">
        <v>0</v>
      </c>
      <c r="E155" s="37" t="s">
        <v>7970</v>
      </c>
      <c r="F155" s="37" t="s">
        <v>9394</v>
      </c>
      <c r="G155" s="37" t="s">
        <v>5796</v>
      </c>
      <c r="H155" s="37">
        <v>1</v>
      </c>
      <c r="I155" s="37" t="s">
        <v>6122</v>
      </c>
      <c r="J155" s="37"/>
      <c r="K155" s="38"/>
    </row>
    <row r="156" spans="1:11" s="14" customFormat="1" ht="21.6" x14ac:dyDescent="0.3">
      <c r="A156" s="211" t="s">
        <v>5803</v>
      </c>
      <c r="B156" s="213" t="s">
        <v>9441</v>
      </c>
      <c r="C156" s="135" t="s">
        <v>445</v>
      </c>
      <c r="D156" s="337">
        <v>0</v>
      </c>
      <c r="E156" s="37" t="s">
        <v>7970</v>
      </c>
      <c r="F156" s="37" t="s">
        <v>9394</v>
      </c>
      <c r="G156" s="37" t="s">
        <v>5796</v>
      </c>
      <c r="H156" s="37">
        <v>1</v>
      </c>
      <c r="I156" s="37" t="s">
        <v>6122</v>
      </c>
      <c r="J156" s="37"/>
      <c r="K156" s="38"/>
    </row>
    <row r="157" spans="1:11" s="14" customFormat="1" ht="14.4" x14ac:dyDescent="0.3">
      <c r="A157" s="211" t="s">
        <v>5803</v>
      </c>
      <c r="B157" s="213" t="s">
        <v>9442</v>
      </c>
      <c r="C157" s="135" t="s">
        <v>449</v>
      </c>
      <c r="D157" s="337">
        <v>0</v>
      </c>
      <c r="E157" s="37" t="s">
        <v>7970</v>
      </c>
      <c r="F157" s="37" t="s">
        <v>9394</v>
      </c>
      <c r="G157" s="37" t="s">
        <v>5796</v>
      </c>
      <c r="H157" s="37">
        <v>1</v>
      </c>
      <c r="I157" s="37" t="s">
        <v>6122</v>
      </c>
      <c r="J157" s="37"/>
      <c r="K157" s="38"/>
    </row>
    <row r="158" spans="1:11" s="14" customFormat="1" ht="14.4" x14ac:dyDescent="0.3">
      <c r="A158" s="211" t="s">
        <v>5802</v>
      </c>
      <c r="B158" s="213" t="s">
        <v>9443</v>
      </c>
      <c r="C158" s="135" t="s">
        <v>9444</v>
      </c>
      <c r="D158" s="271">
        <f>SUM(D159:D178)</f>
        <v>0</v>
      </c>
      <c r="E158" s="37"/>
      <c r="F158" s="37"/>
      <c r="G158" s="37"/>
      <c r="H158" s="37"/>
      <c r="I158" s="37"/>
      <c r="J158" s="37"/>
      <c r="K158" s="38"/>
    </row>
    <row r="159" spans="1:11" s="14" customFormat="1" ht="14.4" x14ac:dyDescent="0.3">
      <c r="A159" s="211" t="s">
        <v>5803</v>
      </c>
      <c r="B159" s="213" t="s">
        <v>9445</v>
      </c>
      <c r="C159" s="135" t="s">
        <v>451</v>
      </c>
      <c r="D159" s="337">
        <v>0</v>
      </c>
      <c r="E159" s="37" t="s">
        <v>7970</v>
      </c>
      <c r="F159" s="37" t="s">
        <v>9394</v>
      </c>
      <c r="G159" s="37" t="s">
        <v>5796</v>
      </c>
      <c r="H159" s="37">
        <v>1</v>
      </c>
      <c r="I159" s="37" t="s">
        <v>6122</v>
      </c>
      <c r="J159" s="37"/>
      <c r="K159" s="38"/>
    </row>
    <row r="160" spans="1:11" s="14" customFormat="1" ht="14.4" x14ac:dyDescent="0.3">
      <c r="A160" s="211" t="s">
        <v>5803</v>
      </c>
      <c r="B160" s="213" t="s">
        <v>9446</v>
      </c>
      <c r="C160" s="135" t="s">
        <v>453</v>
      </c>
      <c r="D160" s="337">
        <v>0</v>
      </c>
      <c r="E160" s="37" t="s">
        <v>7970</v>
      </c>
      <c r="F160" s="37" t="s">
        <v>9394</v>
      </c>
      <c r="G160" s="37" t="s">
        <v>5796</v>
      </c>
      <c r="H160" s="37">
        <v>1</v>
      </c>
      <c r="I160" s="37" t="s">
        <v>6122</v>
      </c>
      <c r="J160" s="37"/>
      <c r="K160" s="38"/>
    </row>
    <row r="161" spans="1:11" s="14" customFormat="1" ht="14.4" x14ac:dyDescent="0.3">
      <c r="A161" s="211" t="s">
        <v>5803</v>
      </c>
      <c r="B161" s="213" t="s">
        <v>9447</v>
      </c>
      <c r="C161" s="135" t="s">
        <v>455</v>
      </c>
      <c r="D161" s="337">
        <v>0</v>
      </c>
      <c r="E161" s="37" t="s">
        <v>7970</v>
      </c>
      <c r="F161" s="37" t="s">
        <v>9394</v>
      </c>
      <c r="G161" s="37" t="s">
        <v>5796</v>
      </c>
      <c r="H161" s="37">
        <v>1</v>
      </c>
      <c r="I161" s="37" t="s">
        <v>6122</v>
      </c>
      <c r="J161" s="37"/>
      <c r="K161" s="38"/>
    </row>
    <row r="162" spans="1:11" s="14" customFormat="1" ht="14.4" x14ac:dyDescent="0.3">
      <c r="A162" s="211" t="s">
        <v>5803</v>
      </c>
      <c r="B162" s="213" t="s">
        <v>9448</v>
      </c>
      <c r="C162" s="135" t="s">
        <v>457</v>
      </c>
      <c r="D162" s="337">
        <v>0</v>
      </c>
      <c r="E162" s="37" t="s">
        <v>7970</v>
      </c>
      <c r="F162" s="37" t="s">
        <v>9394</v>
      </c>
      <c r="G162" s="37" t="s">
        <v>5796</v>
      </c>
      <c r="H162" s="37">
        <v>1</v>
      </c>
      <c r="I162" s="37" t="s">
        <v>6122</v>
      </c>
      <c r="J162" s="37"/>
      <c r="K162" s="38"/>
    </row>
    <row r="163" spans="1:11" s="14" customFormat="1" ht="14.4" x14ac:dyDescent="0.3">
      <c r="A163" s="211" t="s">
        <v>5803</v>
      </c>
      <c r="B163" s="213" t="s">
        <v>9449</v>
      </c>
      <c r="C163" s="135" t="s">
        <v>459</v>
      </c>
      <c r="D163" s="337">
        <v>0</v>
      </c>
      <c r="E163" s="37" t="s">
        <v>7970</v>
      </c>
      <c r="F163" s="37" t="s">
        <v>9394</v>
      </c>
      <c r="G163" s="37" t="s">
        <v>5796</v>
      </c>
      <c r="H163" s="37">
        <v>1</v>
      </c>
      <c r="I163" s="37" t="s">
        <v>6122</v>
      </c>
      <c r="J163" s="37"/>
      <c r="K163" s="38"/>
    </row>
    <row r="164" spans="1:11" s="14" customFormat="1" ht="14.4" x14ac:dyDescent="0.3">
      <c r="A164" s="211" t="s">
        <v>5803</v>
      </c>
      <c r="B164" s="213" t="s">
        <v>9450</v>
      </c>
      <c r="C164" s="135" t="s">
        <v>461</v>
      </c>
      <c r="D164" s="337">
        <v>0</v>
      </c>
      <c r="E164" s="37" t="s">
        <v>7970</v>
      </c>
      <c r="F164" s="37" t="s">
        <v>9394</v>
      </c>
      <c r="G164" s="37" t="s">
        <v>5796</v>
      </c>
      <c r="H164" s="37">
        <v>1</v>
      </c>
      <c r="I164" s="37" t="s">
        <v>6122</v>
      </c>
      <c r="J164" s="37"/>
      <c r="K164" s="38"/>
    </row>
    <row r="165" spans="1:11" s="14" customFormat="1" ht="14.4" x14ac:dyDescent="0.3">
      <c r="A165" s="211" t="s">
        <v>5803</v>
      </c>
      <c r="B165" s="213" t="s">
        <v>9451</v>
      </c>
      <c r="C165" s="135" t="s">
        <v>463</v>
      </c>
      <c r="D165" s="337">
        <v>0</v>
      </c>
      <c r="E165" s="37" t="s">
        <v>7970</v>
      </c>
      <c r="F165" s="37" t="s">
        <v>9394</v>
      </c>
      <c r="G165" s="37" t="s">
        <v>5796</v>
      </c>
      <c r="H165" s="37">
        <v>1</v>
      </c>
      <c r="I165" s="37" t="s">
        <v>6122</v>
      </c>
      <c r="J165" s="37"/>
      <c r="K165" s="38"/>
    </row>
    <row r="166" spans="1:11" s="14" customFormat="1" ht="14.4" x14ac:dyDescent="0.3">
      <c r="A166" s="211" t="s">
        <v>5803</v>
      </c>
      <c r="B166" s="213" t="s">
        <v>9452</v>
      </c>
      <c r="C166" s="135" t="s">
        <v>465</v>
      </c>
      <c r="D166" s="337">
        <v>0</v>
      </c>
      <c r="E166" s="37" t="s">
        <v>7970</v>
      </c>
      <c r="F166" s="37" t="s">
        <v>9394</v>
      </c>
      <c r="G166" s="37" t="s">
        <v>5796</v>
      </c>
      <c r="H166" s="37">
        <v>1</v>
      </c>
      <c r="I166" s="37" t="s">
        <v>6122</v>
      </c>
      <c r="J166" s="37"/>
      <c r="K166" s="38"/>
    </row>
    <row r="167" spans="1:11" s="14" customFormat="1" ht="21.6" x14ac:dyDescent="0.3">
      <c r="A167" s="211" t="s">
        <v>5803</v>
      </c>
      <c r="B167" s="213" t="s">
        <v>9453</v>
      </c>
      <c r="C167" s="135" t="s">
        <v>467</v>
      </c>
      <c r="D167" s="337">
        <v>0</v>
      </c>
      <c r="E167" s="37" t="s">
        <v>7970</v>
      </c>
      <c r="F167" s="37" t="s">
        <v>9394</v>
      </c>
      <c r="G167" s="37" t="s">
        <v>5796</v>
      </c>
      <c r="H167" s="37">
        <v>1</v>
      </c>
      <c r="I167" s="37" t="s">
        <v>6122</v>
      </c>
      <c r="J167" s="37"/>
      <c r="K167" s="38"/>
    </row>
    <row r="168" spans="1:11" s="14" customFormat="1" ht="14.4" x14ac:dyDescent="0.3">
      <c r="A168" s="211" t="s">
        <v>5803</v>
      </c>
      <c r="B168" s="213" t="s">
        <v>9454</v>
      </c>
      <c r="C168" s="135" t="s">
        <v>469</v>
      </c>
      <c r="D168" s="337">
        <v>0</v>
      </c>
      <c r="E168" s="37" t="s">
        <v>7970</v>
      </c>
      <c r="F168" s="37" t="s">
        <v>9394</v>
      </c>
      <c r="G168" s="37" t="s">
        <v>5796</v>
      </c>
      <c r="H168" s="37">
        <v>1</v>
      </c>
      <c r="I168" s="37" t="s">
        <v>6122</v>
      </c>
      <c r="J168" s="37"/>
      <c r="K168" s="38"/>
    </row>
    <row r="169" spans="1:11" s="14" customFormat="1" ht="14.4" x14ac:dyDescent="0.3">
      <c r="A169" s="211" t="s">
        <v>5803</v>
      </c>
      <c r="B169" s="213" t="s">
        <v>9455</v>
      </c>
      <c r="C169" s="135" t="s">
        <v>9456</v>
      </c>
      <c r="D169" s="337">
        <v>0</v>
      </c>
      <c r="E169" s="37" t="s">
        <v>7970</v>
      </c>
      <c r="F169" s="37" t="s">
        <v>9394</v>
      </c>
      <c r="G169" s="37" t="s">
        <v>5796</v>
      </c>
      <c r="H169" s="37">
        <v>1</v>
      </c>
      <c r="I169" s="37" t="s">
        <v>6122</v>
      </c>
      <c r="J169" s="37"/>
      <c r="K169" s="38"/>
    </row>
    <row r="170" spans="1:11" s="14" customFormat="1" ht="14.4" x14ac:dyDescent="0.3">
      <c r="A170" s="211" t="s">
        <v>5803</v>
      </c>
      <c r="B170" s="213" t="s">
        <v>9457</v>
      </c>
      <c r="C170" s="135" t="s">
        <v>473</v>
      </c>
      <c r="D170" s="337">
        <v>0</v>
      </c>
      <c r="E170" s="37" t="s">
        <v>7970</v>
      </c>
      <c r="F170" s="37" t="s">
        <v>9394</v>
      </c>
      <c r="G170" s="37" t="s">
        <v>5796</v>
      </c>
      <c r="H170" s="37">
        <v>1</v>
      </c>
      <c r="I170" s="37" t="s">
        <v>6122</v>
      </c>
      <c r="J170" s="37"/>
      <c r="K170" s="38"/>
    </row>
    <row r="171" spans="1:11" s="14" customFormat="1" ht="14.4" x14ac:dyDescent="0.3">
      <c r="A171" s="211" t="s">
        <v>5803</v>
      </c>
      <c r="B171" s="213" t="s">
        <v>9458</v>
      </c>
      <c r="C171" s="135" t="s">
        <v>475</v>
      </c>
      <c r="D171" s="337">
        <v>0</v>
      </c>
      <c r="E171" s="37" t="s">
        <v>7970</v>
      </c>
      <c r="F171" s="37" t="s">
        <v>9394</v>
      </c>
      <c r="G171" s="37" t="s">
        <v>5796</v>
      </c>
      <c r="H171" s="37">
        <v>1</v>
      </c>
      <c r="I171" s="37" t="s">
        <v>6122</v>
      </c>
      <c r="J171" s="37"/>
      <c r="K171" s="38"/>
    </row>
    <row r="172" spans="1:11" s="14" customFormat="1" ht="14.4" x14ac:dyDescent="0.3">
      <c r="A172" s="211" t="s">
        <v>5803</v>
      </c>
      <c r="B172" s="213" t="s">
        <v>9459</v>
      </c>
      <c r="C172" s="135" t="s">
        <v>477</v>
      </c>
      <c r="D172" s="337">
        <v>0</v>
      </c>
      <c r="E172" s="37" t="s">
        <v>7970</v>
      </c>
      <c r="F172" s="37" t="s">
        <v>9394</v>
      </c>
      <c r="G172" s="37" t="s">
        <v>5796</v>
      </c>
      <c r="H172" s="37">
        <v>1</v>
      </c>
      <c r="I172" s="37" t="s">
        <v>6122</v>
      </c>
      <c r="J172" s="37"/>
      <c r="K172" s="38"/>
    </row>
    <row r="173" spans="1:11" s="14" customFormat="1" ht="14.4" x14ac:dyDescent="0.3">
      <c r="A173" s="211" t="s">
        <v>5803</v>
      </c>
      <c r="B173" s="213" t="s">
        <v>9460</v>
      </c>
      <c r="C173" s="135" t="s">
        <v>479</v>
      </c>
      <c r="D173" s="337">
        <v>0</v>
      </c>
      <c r="E173" s="37" t="s">
        <v>7970</v>
      </c>
      <c r="F173" s="37" t="s">
        <v>9394</v>
      </c>
      <c r="G173" s="37" t="s">
        <v>5796</v>
      </c>
      <c r="H173" s="37">
        <v>1</v>
      </c>
      <c r="I173" s="37" t="s">
        <v>6122</v>
      </c>
      <c r="J173" s="37"/>
      <c r="K173" s="38"/>
    </row>
    <row r="174" spans="1:11" s="14" customFormat="1" ht="14.4" x14ac:dyDescent="0.3">
      <c r="A174" s="211" t="s">
        <v>5803</v>
      </c>
      <c r="B174" s="213" t="s">
        <v>9461</v>
      </c>
      <c r="C174" s="135" t="s">
        <v>481</v>
      </c>
      <c r="D174" s="337">
        <v>0</v>
      </c>
      <c r="E174" s="37" t="s">
        <v>7970</v>
      </c>
      <c r="F174" s="37" t="s">
        <v>9394</v>
      </c>
      <c r="G174" s="37" t="s">
        <v>5796</v>
      </c>
      <c r="H174" s="37">
        <v>1</v>
      </c>
      <c r="I174" s="37" t="s">
        <v>6122</v>
      </c>
      <c r="J174" s="37"/>
      <c r="K174" s="38"/>
    </row>
    <row r="175" spans="1:11" s="14" customFormat="1" ht="14.4" x14ac:dyDescent="0.3">
      <c r="A175" s="211" t="s">
        <v>5803</v>
      </c>
      <c r="B175" s="213" t="s">
        <v>9462</v>
      </c>
      <c r="C175" s="135" t="s">
        <v>483</v>
      </c>
      <c r="D175" s="337">
        <v>0</v>
      </c>
      <c r="E175" s="37" t="s">
        <v>7970</v>
      </c>
      <c r="F175" s="37" t="s">
        <v>9394</v>
      </c>
      <c r="G175" s="37" t="s">
        <v>5796</v>
      </c>
      <c r="H175" s="37">
        <v>1</v>
      </c>
      <c r="I175" s="37" t="s">
        <v>6122</v>
      </c>
      <c r="J175" s="37"/>
      <c r="K175" s="38"/>
    </row>
    <row r="176" spans="1:11" s="14" customFormat="1" ht="14.4" x14ac:dyDescent="0.3">
      <c r="A176" s="211" t="s">
        <v>5803</v>
      </c>
      <c r="B176" s="213" t="s">
        <v>9463</v>
      </c>
      <c r="C176" s="135" t="s">
        <v>485</v>
      </c>
      <c r="D176" s="337">
        <v>0</v>
      </c>
      <c r="E176" s="37" t="s">
        <v>7970</v>
      </c>
      <c r="F176" s="37" t="s">
        <v>9394</v>
      </c>
      <c r="G176" s="37" t="s">
        <v>5796</v>
      </c>
      <c r="H176" s="37">
        <v>1</v>
      </c>
      <c r="I176" s="37" t="s">
        <v>6122</v>
      </c>
      <c r="J176" s="37"/>
      <c r="K176" s="38"/>
    </row>
    <row r="177" spans="1:11" s="14" customFormat="1" ht="14.4" x14ac:dyDescent="0.3">
      <c r="A177" s="211" t="s">
        <v>5803</v>
      </c>
      <c r="B177" s="213" t="s">
        <v>9464</v>
      </c>
      <c r="C177" s="135" t="s">
        <v>487</v>
      </c>
      <c r="D177" s="337">
        <v>0</v>
      </c>
      <c r="E177" s="37" t="s">
        <v>7970</v>
      </c>
      <c r="F177" s="37" t="s">
        <v>9394</v>
      </c>
      <c r="G177" s="37" t="s">
        <v>5796</v>
      </c>
      <c r="H177" s="37">
        <v>1</v>
      </c>
      <c r="I177" s="37" t="s">
        <v>6122</v>
      </c>
      <c r="J177" s="37"/>
      <c r="K177" s="38"/>
    </row>
    <row r="178" spans="1:11" s="14" customFormat="1" ht="14.4" x14ac:dyDescent="0.3">
      <c r="A178" s="211" t="s">
        <v>5803</v>
      </c>
      <c r="B178" s="213" t="s">
        <v>9465</v>
      </c>
      <c r="C178" s="135" t="s">
        <v>489</v>
      </c>
      <c r="D178" s="337">
        <v>0</v>
      </c>
      <c r="E178" s="37" t="s">
        <v>7970</v>
      </c>
      <c r="F178" s="37" t="s">
        <v>9394</v>
      </c>
      <c r="G178" s="37" t="s">
        <v>5796</v>
      </c>
      <c r="H178" s="37">
        <v>1</v>
      </c>
      <c r="I178" s="37" t="s">
        <v>6122</v>
      </c>
      <c r="J178" s="37"/>
      <c r="K178" s="38"/>
    </row>
    <row r="179" spans="1:11" s="14" customFormat="1" ht="14.4" x14ac:dyDescent="0.3">
      <c r="A179" s="211" t="s">
        <v>5802</v>
      </c>
      <c r="B179" s="213" t="s">
        <v>9466</v>
      </c>
      <c r="C179" s="135" t="s">
        <v>9467</v>
      </c>
      <c r="D179" s="271">
        <f>SUM(D180:D182)</f>
        <v>0</v>
      </c>
      <c r="E179" s="37"/>
      <c r="F179" s="37"/>
      <c r="G179" s="37"/>
      <c r="H179" s="37"/>
      <c r="I179" s="37"/>
      <c r="J179" s="37"/>
      <c r="K179" s="38"/>
    </row>
    <row r="180" spans="1:11" s="14" customFormat="1" ht="14.4" x14ac:dyDescent="0.3">
      <c r="A180" s="211" t="s">
        <v>5803</v>
      </c>
      <c r="B180" s="213" t="s">
        <v>9468</v>
      </c>
      <c r="C180" s="135" t="s">
        <v>491</v>
      </c>
      <c r="D180" s="337">
        <v>0</v>
      </c>
      <c r="E180" s="37" t="s">
        <v>7970</v>
      </c>
      <c r="F180" s="37" t="s">
        <v>9394</v>
      </c>
      <c r="G180" s="37" t="s">
        <v>5796</v>
      </c>
      <c r="H180" s="37">
        <v>1</v>
      </c>
      <c r="I180" s="37" t="s">
        <v>6122</v>
      </c>
      <c r="J180" s="37"/>
      <c r="K180" s="38"/>
    </row>
    <row r="181" spans="1:11" s="14" customFormat="1" ht="14.4" x14ac:dyDescent="0.3">
      <c r="A181" s="211" t="s">
        <v>5803</v>
      </c>
      <c r="B181" s="213" t="s">
        <v>9469</v>
      </c>
      <c r="C181" s="135" t="s">
        <v>493</v>
      </c>
      <c r="D181" s="337">
        <v>0</v>
      </c>
      <c r="E181" s="37" t="s">
        <v>7970</v>
      </c>
      <c r="F181" s="37" t="s">
        <v>9394</v>
      </c>
      <c r="G181" s="37" t="s">
        <v>5796</v>
      </c>
      <c r="H181" s="37">
        <v>1</v>
      </c>
      <c r="I181" s="37" t="s">
        <v>6122</v>
      </c>
      <c r="J181" s="37"/>
      <c r="K181" s="38"/>
    </row>
    <row r="182" spans="1:11" s="14" customFormat="1" ht="14.4" x14ac:dyDescent="0.3">
      <c r="A182" s="211" t="s">
        <v>5803</v>
      </c>
      <c r="B182" s="213" t="s">
        <v>9470</v>
      </c>
      <c r="C182" s="135" t="s">
        <v>495</v>
      </c>
      <c r="D182" s="337">
        <v>0</v>
      </c>
      <c r="E182" s="37" t="s">
        <v>7970</v>
      </c>
      <c r="F182" s="37" t="s">
        <v>9394</v>
      </c>
      <c r="G182" s="37" t="s">
        <v>5796</v>
      </c>
      <c r="H182" s="37">
        <v>1</v>
      </c>
      <c r="I182" s="37" t="s">
        <v>6122</v>
      </c>
      <c r="J182" s="37"/>
      <c r="K182" s="38"/>
    </row>
    <row r="183" spans="1:11" s="14" customFormat="1" ht="28.5" customHeight="1" x14ac:dyDescent="0.3">
      <c r="A183" s="211" t="s">
        <v>5802</v>
      </c>
      <c r="B183" s="213" t="s">
        <v>9471</v>
      </c>
      <c r="C183" s="135" t="s">
        <v>9472</v>
      </c>
      <c r="D183" s="271">
        <f>+D184</f>
        <v>0</v>
      </c>
      <c r="E183" s="37"/>
      <c r="F183" s="37"/>
      <c r="G183" s="37"/>
      <c r="H183" s="37"/>
      <c r="I183" s="37"/>
      <c r="J183" s="37"/>
      <c r="K183" s="38"/>
    </row>
    <row r="184" spans="1:11" s="14" customFormat="1" ht="14.4" x14ac:dyDescent="0.3">
      <c r="A184" s="211" t="s">
        <v>5803</v>
      </c>
      <c r="B184" s="213" t="s">
        <v>9473</v>
      </c>
      <c r="C184" s="135" t="s">
        <v>497</v>
      </c>
      <c r="D184" s="337">
        <v>0</v>
      </c>
      <c r="E184" s="37" t="s">
        <v>7970</v>
      </c>
      <c r="F184" s="37" t="s">
        <v>9394</v>
      </c>
      <c r="G184" s="37" t="s">
        <v>5796</v>
      </c>
      <c r="H184" s="37">
        <v>1</v>
      </c>
      <c r="I184" s="37" t="s">
        <v>6122</v>
      </c>
      <c r="J184" s="37"/>
      <c r="K184" s="38"/>
    </row>
    <row r="185" spans="1:11" s="14" customFormat="1" ht="14.4" x14ac:dyDescent="0.3">
      <c r="A185" s="211" t="s">
        <v>5801</v>
      </c>
      <c r="B185" s="212" t="s">
        <v>9474</v>
      </c>
      <c r="C185" s="134" t="s">
        <v>499</v>
      </c>
      <c r="D185" s="321">
        <f>+D186</f>
        <v>0</v>
      </c>
      <c r="E185" s="37"/>
      <c r="F185" s="37"/>
      <c r="G185" s="37"/>
      <c r="H185" s="37"/>
      <c r="I185" s="37"/>
      <c r="J185" s="37"/>
      <c r="K185" s="38"/>
    </row>
    <row r="186" spans="1:11" s="14" customFormat="1" ht="14.4" x14ac:dyDescent="0.3">
      <c r="A186" s="211" t="s">
        <v>5802</v>
      </c>
      <c r="B186" s="213" t="s">
        <v>9475</v>
      </c>
      <c r="C186" s="135" t="s">
        <v>499</v>
      </c>
      <c r="D186" s="271">
        <f>+D187</f>
        <v>0</v>
      </c>
      <c r="E186" s="37"/>
      <c r="F186" s="37"/>
      <c r="G186" s="37"/>
      <c r="H186" s="37"/>
      <c r="I186" s="37"/>
      <c r="J186" s="37"/>
      <c r="K186" s="38"/>
    </row>
    <row r="187" spans="1:11" s="14" customFormat="1" ht="14.4" x14ac:dyDescent="0.3">
      <c r="A187" s="211" t="s">
        <v>5803</v>
      </c>
      <c r="B187" s="213" t="s">
        <v>9476</v>
      </c>
      <c r="C187" s="135" t="s">
        <v>499</v>
      </c>
      <c r="D187" s="337">
        <v>0</v>
      </c>
      <c r="E187" s="37" t="s">
        <v>7970</v>
      </c>
      <c r="F187" s="37" t="s">
        <v>9394</v>
      </c>
      <c r="G187" s="37" t="s">
        <v>5796</v>
      </c>
      <c r="H187" s="37">
        <v>1</v>
      </c>
      <c r="I187" s="37" t="s">
        <v>6220</v>
      </c>
      <c r="J187" s="37"/>
      <c r="K187" s="38"/>
    </row>
    <row r="188" spans="1:11" s="14" customFormat="1" ht="14.4" x14ac:dyDescent="0.3">
      <c r="A188" s="211" t="s">
        <v>5801</v>
      </c>
      <c r="B188" s="212" t="s">
        <v>9477</v>
      </c>
      <c r="C188" s="134" t="s">
        <v>9478</v>
      </c>
      <c r="D188" s="321">
        <f>+D189+D191+D193</f>
        <v>0</v>
      </c>
      <c r="E188" s="37"/>
      <c r="F188" s="37"/>
      <c r="G188" s="37"/>
      <c r="H188" s="37"/>
      <c r="I188" s="37"/>
      <c r="J188" s="37"/>
      <c r="K188" s="38"/>
    </row>
    <row r="189" spans="1:11" s="14" customFormat="1" ht="14.4" x14ac:dyDescent="0.3">
      <c r="A189" s="211" t="s">
        <v>5802</v>
      </c>
      <c r="B189" s="213" t="s">
        <v>9479</v>
      </c>
      <c r="C189" s="135" t="s">
        <v>501</v>
      </c>
      <c r="D189" s="271">
        <f>+D190</f>
        <v>0</v>
      </c>
      <c r="E189" s="37"/>
      <c r="F189" s="37"/>
      <c r="G189" s="37"/>
      <c r="H189" s="37"/>
      <c r="I189" s="37"/>
      <c r="J189" s="37"/>
      <c r="K189" s="38"/>
    </row>
    <row r="190" spans="1:11" s="14" customFormat="1" ht="14.4" x14ac:dyDescent="0.3">
      <c r="A190" s="211" t="s">
        <v>5803</v>
      </c>
      <c r="B190" s="213" t="s">
        <v>9480</v>
      </c>
      <c r="C190" s="135" t="s">
        <v>501</v>
      </c>
      <c r="D190" s="337">
        <v>0</v>
      </c>
      <c r="E190" s="37" t="s">
        <v>7970</v>
      </c>
      <c r="F190" s="37" t="s">
        <v>9394</v>
      </c>
      <c r="G190" s="37" t="s">
        <v>5796</v>
      </c>
      <c r="H190" s="37">
        <v>1</v>
      </c>
      <c r="I190" s="37" t="s">
        <v>6220</v>
      </c>
      <c r="J190" s="37"/>
      <c r="K190" s="38"/>
    </row>
    <row r="191" spans="1:11" s="14" customFormat="1" ht="14.4" x14ac:dyDescent="0.3">
      <c r="A191" s="211" t="s">
        <v>5802</v>
      </c>
      <c r="B191" s="213" t="s">
        <v>9481</v>
      </c>
      <c r="C191" s="135" t="s">
        <v>9482</v>
      </c>
      <c r="D191" s="271">
        <f>+D192</f>
        <v>0</v>
      </c>
      <c r="E191" s="37"/>
      <c r="F191" s="37"/>
      <c r="G191" s="37"/>
      <c r="H191" s="37"/>
      <c r="I191" s="37"/>
      <c r="J191" s="37"/>
      <c r="K191" s="38"/>
    </row>
    <row r="192" spans="1:11" s="14" customFormat="1" ht="14.4" x14ac:dyDescent="0.3">
      <c r="A192" s="211" t="s">
        <v>5803</v>
      </c>
      <c r="B192" s="213" t="s">
        <v>9483</v>
      </c>
      <c r="C192" s="135" t="s">
        <v>503</v>
      </c>
      <c r="D192" s="337">
        <v>0</v>
      </c>
      <c r="E192" s="37" t="s">
        <v>7970</v>
      </c>
      <c r="F192" s="37" t="s">
        <v>9394</v>
      </c>
      <c r="G192" s="37" t="s">
        <v>5796</v>
      </c>
      <c r="H192" s="37">
        <v>1</v>
      </c>
      <c r="I192" s="37" t="s">
        <v>6220</v>
      </c>
      <c r="J192" s="37"/>
      <c r="K192" s="38"/>
    </row>
    <row r="193" spans="1:11" s="14" customFormat="1" ht="14.4" x14ac:dyDescent="0.3">
      <c r="A193" s="211" t="s">
        <v>5802</v>
      </c>
      <c r="B193" s="213" t="s">
        <v>9484</v>
      </c>
      <c r="C193" s="135" t="s">
        <v>505</v>
      </c>
      <c r="D193" s="271">
        <f>+D194</f>
        <v>0</v>
      </c>
      <c r="E193" s="37"/>
      <c r="F193" s="37"/>
      <c r="G193" s="37"/>
      <c r="H193" s="37"/>
      <c r="I193" s="37"/>
      <c r="J193" s="37"/>
      <c r="K193" s="38"/>
    </row>
    <row r="194" spans="1:11" s="14" customFormat="1" ht="14.4" x14ac:dyDescent="0.3">
      <c r="A194" s="211" t="s">
        <v>5803</v>
      </c>
      <c r="B194" s="213" t="s">
        <v>9485</v>
      </c>
      <c r="C194" s="135" t="s">
        <v>505</v>
      </c>
      <c r="D194" s="337">
        <v>0</v>
      </c>
      <c r="E194" s="37" t="s">
        <v>7970</v>
      </c>
      <c r="F194" s="37" t="s">
        <v>9394</v>
      </c>
      <c r="G194" s="37" t="s">
        <v>5796</v>
      </c>
      <c r="H194" s="37">
        <v>1</v>
      </c>
      <c r="I194" s="37" t="s">
        <v>6220</v>
      </c>
      <c r="J194" s="37"/>
      <c r="K194" s="38"/>
    </row>
    <row r="195" spans="1:11" s="14" customFormat="1" ht="14.4" x14ac:dyDescent="0.3">
      <c r="A195" s="211" t="s">
        <v>5801</v>
      </c>
      <c r="B195" s="212" t="s">
        <v>9486</v>
      </c>
      <c r="C195" s="134" t="s">
        <v>9487</v>
      </c>
      <c r="D195" s="321">
        <f>+D196</f>
        <v>0</v>
      </c>
      <c r="E195" s="37"/>
      <c r="F195" s="37"/>
      <c r="G195" s="37"/>
      <c r="H195" s="37"/>
      <c r="I195" s="37"/>
      <c r="J195" s="37"/>
      <c r="K195" s="38"/>
    </row>
    <row r="196" spans="1:11" s="14" customFormat="1" ht="14.4" x14ac:dyDescent="0.3">
      <c r="A196" s="211" t="s">
        <v>5802</v>
      </c>
      <c r="B196" s="213" t="s">
        <v>9488</v>
      </c>
      <c r="C196" s="135" t="s">
        <v>9487</v>
      </c>
      <c r="D196" s="271">
        <f>+D197</f>
        <v>0</v>
      </c>
      <c r="E196" s="37"/>
      <c r="F196" s="37"/>
      <c r="G196" s="37"/>
      <c r="H196" s="37"/>
      <c r="I196" s="37"/>
      <c r="J196" s="37"/>
      <c r="K196" s="38"/>
    </row>
    <row r="197" spans="1:11" s="14" customFormat="1" ht="14.4" x14ac:dyDescent="0.3">
      <c r="A197" s="211" t="s">
        <v>5803</v>
      </c>
      <c r="B197" s="213" t="s">
        <v>9489</v>
      </c>
      <c r="C197" s="135" t="s">
        <v>9490</v>
      </c>
      <c r="D197" s="337">
        <v>0</v>
      </c>
      <c r="E197" s="37" t="s">
        <v>7970</v>
      </c>
      <c r="F197" s="37" t="s">
        <v>9394</v>
      </c>
      <c r="G197" s="37" t="s">
        <v>5796</v>
      </c>
      <c r="H197" s="37">
        <v>1</v>
      </c>
      <c r="I197" s="37" t="s">
        <v>6220</v>
      </c>
      <c r="J197" s="37"/>
      <c r="K197" s="38"/>
    </row>
    <row r="198" spans="1:11" s="14" customFormat="1" ht="14.4" x14ac:dyDescent="0.3">
      <c r="A198" s="211" t="s">
        <v>5801</v>
      </c>
      <c r="B198" s="212" t="s">
        <v>9491</v>
      </c>
      <c r="C198" s="134" t="s">
        <v>9492</v>
      </c>
      <c r="D198" s="321">
        <f>+D199+D201</f>
        <v>0</v>
      </c>
      <c r="E198" s="37"/>
      <c r="F198" s="37"/>
      <c r="G198" s="37"/>
      <c r="H198" s="37"/>
      <c r="I198" s="37"/>
      <c r="J198" s="37"/>
      <c r="K198" s="38"/>
    </row>
    <row r="199" spans="1:11" s="14" customFormat="1" ht="14.4" x14ac:dyDescent="0.3">
      <c r="A199" s="211" t="s">
        <v>5802</v>
      </c>
      <c r="B199" s="213" t="s">
        <v>9493</v>
      </c>
      <c r="C199" s="135" t="s">
        <v>9494</v>
      </c>
      <c r="D199" s="271">
        <f>+D200</f>
        <v>0</v>
      </c>
      <c r="E199" s="37"/>
      <c r="F199" s="37"/>
      <c r="G199" s="37"/>
      <c r="H199" s="37"/>
      <c r="I199" s="37"/>
      <c r="J199" s="37"/>
      <c r="K199" s="38"/>
    </row>
    <row r="200" spans="1:11" s="14" customFormat="1" ht="14.4" x14ac:dyDescent="0.3">
      <c r="A200" s="211" t="s">
        <v>5803</v>
      </c>
      <c r="B200" s="213" t="s">
        <v>9495</v>
      </c>
      <c r="C200" s="135" t="s">
        <v>9494</v>
      </c>
      <c r="D200" s="337">
        <v>0</v>
      </c>
      <c r="E200" s="37" t="s">
        <v>7970</v>
      </c>
      <c r="F200" s="37" t="s">
        <v>9394</v>
      </c>
      <c r="G200" s="37" t="s">
        <v>5796</v>
      </c>
      <c r="H200" s="37">
        <v>1</v>
      </c>
      <c r="I200" s="37" t="s">
        <v>6220</v>
      </c>
      <c r="J200" s="37"/>
      <c r="K200" s="38"/>
    </row>
    <row r="201" spans="1:11" s="14" customFormat="1" ht="14.4" x14ac:dyDescent="0.3">
      <c r="A201" s="211" t="s">
        <v>5802</v>
      </c>
      <c r="B201" s="213" t="s">
        <v>9496</v>
      </c>
      <c r="C201" s="135" t="s">
        <v>515</v>
      </c>
      <c r="D201" s="271">
        <f>+D202</f>
        <v>0</v>
      </c>
      <c r="E201" s="37"/>
      <c r="F201" s="37"/>
      <c r="G201" s="37"/>
      <c r="H201" s="37"/>
      <c r="I201" s="37"/>
      <c r="J201" s="37"/>
      <c r="K201" s="38"/>
    </row>
    <row r="202" spans="1:11" s="14" customFormat="1" ht="14.4" x14ac:dyDescent="0.3">
      <c r="A202" s="211" t="s">
        <v>5803</v>
      </c>
      <c r="B202" s="213" t="s">
        <v>9497</v>
      </c>
      <c r="C202" s="135" t="s">
        <v>515</v>
      </c>
      <c r="D202" s="337">
        <v>0</v>
      </c>
      <c r="E202" s="37" t="s">
        <v>7970</v>
      </c>
      <c r="F202" s="37" t="s">
        <v>9394</v>
      </c>
      <c r="G202" s="37" t="s">
        <v>5796</v>
      </c>
      <c r="H202" s="37">
        <v>1</v>
      </c>
      <c r="I202" s="37" t="s">
        <v>6220</v>
      </c>
      <c r="J202" s="37"/>
      <c r="K202" s="38"/>
    </row>
    <row r="203" spans="1:11" x14ac:dyDescent="0.25">
      <c r="A203" s="146"/>
      <c r="B203" s="146"/>
      <c r="C203" s="146"/>
      <c r="D203" s="146"/>
      <c r="K203" s="223"/>
    </row>
    <row r="204" spans="1:11" x14ac:dyDescent="0.25">
      <c r="A204" s="146"/>
      <c r="B204" s="146"/>
      <c r="C204" s="146"/>
      <c r="D204" s="146"/>
      <c r="K204" s="223"/>
    </row>
    <row r="205" spans="1:11" s="14" customFormat="1" ht="14.4" x14ac:dyDescent="0.3">
      <c r="A205" s="205" t="s">
        <v>5799</v>
      </c>
      <c r="B205" s="206" t="s">
        <v>9101</v>
      </c>
      <c r="C205" s="207" t="s">
        <v>9102</v>
      </c>
      <c r="D205" s="322">
        <f>+D206</f>
        <v>0</v>
      </c>
      <c r="E205" s="25"/>
      <c r="F205" s="25"/>
      <c r="G205" s="25"/>
      <c r="H205" s="25"/>
      <c r="I205" s="25"/>
      <c r="J205" s="25"/>
      <c r="K205" s="26"/>
    </row>
    <row r="206" spans="1:11" s="14" customFormat="1" ht="14.4" x14ac:dyDescent="0.3">
      <c r="A206" s="208" t="s">
        <v>5800</v>
      </c>
      <c r="B206" s="209" t="s">
        <v>9103</v>
      </c>
      <c r="C206" s="210" t="s">
        <v>9102</v>
      </c>
      <c r="D206" s="320">
        <f>+D207</f>
        <v>0</v>
      </c>
      <c r="E206" s="31"/>
      <c r="F206" s="31"/>
      <c r="G206" s="31"/>
      <c r="H206" s="31"/>
      <c r="I206" s="31"/>
      <c r="J206" s="31"/>
      <c r="K206" s="32"/>
    </row>
    <row r="207" spans="1:11" s="14" customFormat="1" ht="14.4" x14ac:dyDescent="0.3">
      <c r="A207" s="211" t="s">
        <v>5801</v>
      </c>
      <c r="B207" s="212" t="s">
        <v>9104</v>
      </c>
      <c r="C207" s="134" t="s">
        <v>9102</v>
      </c>
      <c r="D207" s="321">
        <f>+D208</f>
        <v>0</v>
      </c>
      <c r="E207" s="37"/>
      <c r="F207" s="37"/>
      <c r="G207" s="37"/>
      <c r="H207" s="37"/>
      <c r="I207" s="37"/>
      <c r="J207" s="37"/>
      <c r="K207" s="38"/>
    </row>
    <row r="208" spans="1:11" s="14" customFormat="1" ht="14.4" x14ac:dyDescent="0.3">
      <c r="A208" s="211" t="s">
        <v>5802</v>
      </c>
      <c r="B208" s="213" t="s">
        <v>9105</v>
      </c>
      <c r="C208" s="135" t="s">
        <v>9102</v>
      </c>
      <c r="D208" s="271">
        <f>+D209</f>
        <v>0</v>
      </c>
      <c r="E208" s="37"/>
      <c r="F208" s="37"/>
      <c r="G208" s="37"/>
      <c r="H208" s="37"/>
      <c r="I208" s="37"/>
      <c r="J208" s="37"/>
      <c r="K208" s="38"/>
    </row>
    <row r="209" spans="1:11" s="14" customFormat="1" ht="14.4" x14ac:dyDescent="0.3">
      <c r="A209" s="465" t="s">
        <v>5803</v>
      </c>
      <c r="B209" s="466" t="s">
        <v>9106</v>
      </c>
      <c r="C209" s="467" t="s">
        <v>9102</v>
      </c>
      <c r="D209" s="471">
        <v>0</v>
      </c>
      <c r="E209" s="52" t="s">
        <v>7970</v>
      </c>
      <c r="F209" s="52" t="s">
        <v>7959</v>
      </c>
      <c r="G209" s="52" t="s">
        <v>5805</v>
      </c>
      <c r="H209" s="52">
        <v>3</v>
      </c>
      <c r="I209" s="52" t="s">
        <v>5805</v>
      </c>
      <c r="J209" s="52" t="s">
        <v>5805</v>
      </c>
      <c r="K209" s="53"/>
    </row>
  </sheetData>
  <mergeCells count="1">
    <mergeCell ref="E2:K2"/>
  </mergeCells>
  <pageMargins left="0.7" right="0.7" top="0.75" bottom="0.75" header="0.3" footer="0.3"/>
  <pageSetup paperSize="9" orientation="landscape" horizontalDpi="4294967293"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644"/>
  <sheetViews>
    <sheetView topLeftCell="B1" zoomScaleNormal="100" workbookViewId="0">
      <pane ySplit="2" topLeftCell="A193" activePane="bottomLeft" state="frozen"/>
      <selection activeCell="T8" sqref="T8"/>
      <selection pane="bottomLeft" activeCell="D195" sqref="D195"/>
    </sheetView>
  </sheetViews>
  <sheetFormatPr defaultColWidth="9.33203125" defaultRowHeight="14.4" x14ac:dyDescent="0.25"/>
  <cols>
    <col min="1" max="1" width="8.6640625" style="54" bestFit="1" customWidth="1"/>
    <col min="2" max="2" width="15.44140625" style="55" customWidth="1"/>
    <col min="3" max="3" width="61.33203125" style="55" customWidth="1"/>
    <col min="4" max="4" width="20.44140625" style="57" customWidth="1"/>
    <col min="5" max="5" width="17.6640625" style="57" customWidth="1"/>
    <col min="6" max="6" width="21" style="56" bestFit="1" customWidth="1"/>
    <col min="7" max="13" width="3.33203125" style="56" customWidth="1"/>
    <col min="14" max="257" width="9.33203125" style="14"/>
    <col min="258" max="258" width="8.6640625" style="14" bestFit="1" customWidth="1"/>
    <col min="259" max="259" width="15.44140625" style="14" customWidth="1"/>
    <col min="260" max="260" width="73.6640625" style="14" customWidth="1"/>
    <col min="261" max="265" width="4.33203125" style="14" bestFit="1" customWidth="1"/>
    <col min="266" max="267" width="9.33203125" style="14"/>
    <col min="268" max="268" width="21" style="14" bestFit="1" customWidth="1"/>
    <col min="269" max="269" width="22.33203125" style="14" customWidth="1"/>
    <col min="270" max="513" width="9.33203125" style="14"/>
    <col min="514" max="514" width="8.6640625" style="14" bestFit="1" customWidth="1"/>
    <col min="515" max="515" width="15.44140625" style="14" customWidth="1"/>
    <col min="516" max="516" width="73.6640625" style="14" customWidth="1"/>
    <col min="517" max="521" width="4.33203125" style="14" bestFit="1" customWidth="1"/>
    <col min="522" max="523" width="9.33203125" style="14"/>
    <col min="524" max="524" width="21" style="14" bestFit="1" customWidth="1"/>
    <col min="525" max="525" width="22.33203125" style="14" customWidth="1"/>
    <col min="526" max="769" width="9.33203125" style="14"/>
    <col min="770" max="770" width="8.6640625" style="14" bestFit="1" customWidth="1"/>
    <col min="771" max="771" width="15.44140625" style="14" customWidth="1"/>
    <col min="772" max="772" width="73.6640625" style="14" customWidth="1"/>
    <col min="773" max="777" width="4.33203125" style="14" bestFit="1" customWidth="1"/>
    <col min="778" max="779" width="9.33203125" style="14"/>
    <col min="780" max="780" width="21" style="14" bestFit="1" customWidth="1"/>
    <col min="781" max="781" width="22.33203125" style="14" customWidth="1"/>
    <col min="782" max="1025" width="9.33203125" style="14"/>
    <col min="1026" max="1026" width="8.6640625" style="14" bestFit="1" customWidth="1"/>
    <col min="1027" max="1027" width="15.44140625" style="14" customWidth="1"/>
    <col min="1028" max="1028" width="73.6640625" style="14" customWidth="1"/>
    <col min="1029" max="1033" width="4.33203125" style="14" bestFit="1" customWidth="1"/>
    <col min="1034" max="1035" width="9.33203125" style="14"/>
    <col min="1036" max="1036" width="21" style="14" bestFit="1" customWidth="1"/>
    <col min="1037" max="1037" width="22.33203125" style="14" customWidth="1"/>
    <col min="1038" max="1281" width="9.33203125" style="14"/>
    <col min="1282" max="1282" width="8.6640625" style="14" bestFit="1" customWidth="1"/>
    <col min="1283" max="1283" width="15.44140625" style="14" customWidth="1"/>
    <col min="1284" max="1284" width="73.6640625" style="14" customWidth="1"/>
    <col min="1285" max="1289" width="4.33203125" style="14" bestFit="1" customWidth="1"/>
    <col min="1290" max="1291" width="9.33203125" style="14"/>
    <col min="1292" max="1292" width="21" style="14" bestFit="1" customWidth="1"/>
    <col min="1293" max="1293" width="22.33203125" style="14" customWidth="1"/>
    <col min="1294" max="1537" width="9.33203125" style="14"/>
    <col min="1538" max="1538" width="8.6640625" style="14" bestFit="1" customWidth="1"/>
    <col min="1539" max="1539" width="15.44140625" style="14" customWidth="1"/>
    <col min="1540" max="1540" width="73.6640625" style="14" customWidth="1"/>
    <col min="1541" max="1545" width="4.33203125" style="14" bestFit="1" customWidth="1"/>
    <col min="1546" max="1547" width="9.33203125" style="14"/>
    <col min="1548" max="1548" width="21" style="14" bestFit="1" customWidth="1"/>
    <col min="1549" max="1549" width="22.33203125" style="14" customWidth="1"/>
    <col min="1550" max="1793" width="9.33203125" style="14"/>
    <col min="1794" max="1794" width="8.6640625" style="14" bestFit="1" customWidth="1"/>
    <col min="1795" max="1795" width="15.44140625" style="14" customWidth="1"/>
    <col min="1796" max="1796" width="73.6640625" style="14" customWidth="1"/>
    <col min="1797" max="1801" width="4.33203125" style="14" bestFit="1" customWidth="1"/>
    <col min="1802" max="1803" width="9.33203125" style="14"/>
    <col min="1804" max="1804" width="21" style="14" bestFit="1" customWidth="1"/>
    <col min="1805" max="1805" width="22.33203125" style="14" customWidth="1"/>
    <col min="1806" max="2049" width="9.33203125" style="14"/>
    <col min="2050" max="2050" width="8.6640625" style="14" bestFit="1" customWidth="1"/>
    <col min="2051" max="2051" width="15.44140625" style="14" customWidth="1"/>
    <col min="2052" max="2052" width="73.6640625" style="14" customWidth="1"/>
    <col min="2053" max="2057" width="4.33203125" style="14" bestFit="1" customWidth="1"/>
    <col min="2058" max="2059" width="9.33203125" style="14"/>
    <col min="2060" max="2060" width="21" style="14" bestFit="1" customWidth="1"/>
    <col min="2061" max="2061" width="22.33203125" style="14" customWidth="1"/>
    <col min="2062" max="2305" width="9.33203125" style="14"/>
    <col min="2306" max="2306" width="8.6640625" style="14" bestFit="1" customWidth="1"/>
    <col min="2307" max="2307" width="15.44140625" style="14" customWidth="1"/>
    <col min="2308" max="2308" width="73.6640625" style="14" customWidth="1"/>
    <col min="2309" max="2313" width="4.33203125" style="14" bestFit="1" customWidth="1"/>
    <col min="2314" max="2315" width="9.33203125" style="14"/>
    <col min="2316" max="2316" width="21" style="14" bestFit="1" customWidth="1"/>
    <col min="2317" max="2317" width="22.33203125" style="14" customWidth="1"/>
    <col min="2318" max="2561" width="9.33203125" style="14"/>
    <col min="2562" max="2562" width="8.6640625" style="14" bestFit="1" customWidth="1"/>
    <col min="2563" max="2563" width="15.44140625" style="14" customWidth="1"/>
    <col min="2564" max="2564" width="73.6640625" style="14" customWidth="1"/>
    <col min="2565" max="2569" width="4.33203125" style="14" bestFit="1" customWidth="1"/>
    <col min="2570" max="2571" width="9.33203125" style="14"/>
    <col min="2572" max="2572" width="21" style="14" bestFit="1" customWidth="1"/>
    <col min="2573" max="2573" width="22.33203125" style="14" customWidth="1"/>
    <col min="2574" max="2817" width="9.33203125" style="14"/>
    <col min="2818" max="2818" width="8.6640625" style="14" bestFit="1" customWidth="1"/>
    <col min="2819" max="2819" width="15.44140625" style="14" customWidth="1"/>
    <col min="2820" max="2820" width="73.6640625" style="14" customWidth="1"/>
    <col min="2821" max="2825" width="4.33203125" style="14" bestFit="1" customWidth="1"/>
    <col min="2826" max="2827" width="9.33203125" style="14"/>
    <col min="2828" max="2828" width="21" style="14" bestFit="1" customWidth="1"/>
    <col min="2829" max="2829" width="22.33203125" style="14" customWidth="1"/>
    <col min="2830" max="3073" width="9.33203125" style="14"/>
    <col min="3074" max="3074" width="8.6640625" style="14" bestFit="1" customWidth="1"/>
    <col min="3075" max="3075" width="15.44140625" style="14" customWidth="1"/>
    <col min="3076" max="3076" width="73.6640625" style="14" customWidth="1"/>
    <col min="3077" max="3081" width="4.33203125" style="14" bestFit="1" customWidth="1"/>
    <col min="3082" max="3083" width="9.33203125" style="14"/>
    <col min="3084" max="3084" width="21" style="14" bestFit="1" customWidth="1"/>
    <col min="3085" max="3085" width="22.33203125" style="14" customWidth="1"/>
    <col min="3086" max="3329" width="9.33203125" style="14"/>
    <col min="3330" max="3330" width="8.6640625" style="14" bestFit="1" customWidth="1"/>
    <col min="3331" max="3331" width="15.44140625" style="14" customWidth="1"/>
    <col min="3332" max="3332" width="73.6640625" style="14" customWidth="1"/>
    <col min="3333" max="3337" width="4.33203125" style="14" bestFit="1" customWidth="1"/>
    <col min="3338" max="3339" width="9.33203125" style="14"/>
    <col min="3340" max="3340" width="21" style="14" bestFit="1" customWidth="1"/>
    <col min="3341" max="3341" width="22.33203125" style="14" customWidth="1"/>
    <col min="3342" max="3585" width="9.33203125" style="14"/>
    <col min="3586" max="3586" width="8.6640625" style="14" bestFit="1" customWidth="1"/>
    <col min="3587" max="3587" width="15.44140625" style="14" customWidth="1"/>
    <col min="3588" max="3588" width="73.6640625" style="14" customWidth="1"/>
    <col min="3589" max="3593" width="4.33203125" style="14" bestFit="1" customWidth="1"/>
    <col min="3594" max="3595" width="9.33203125" style="14"/>
    <col min="3596" max="3596" width="21" style="14" bestFit="1" customWidth="1"/>
    <col min="3597" max="3597" width="22.33203125" style="14" customWidth="1"/>
    <col min="3598" max="3841" width="9.33203125" style="14"/>
    <col min="3842" max="3842" width="8.6640625" style="14" bestFit="1" customWidth="1"/>
    <col min="3843" max="3843" width="15.44140625" style="14" customWidth="1"/>
    <col min="3844" max="3844" width="73.6640625" style="14" customWidth="1"/>
    <col min="3845" max="3849" width="4.33203125" style="14" bestFit="1" customWidth="1"/>
    <col min="3850" max="3851" width="9.33203125" style="14"/>
    <col min="3852" max="3852" width="21" style="14" bestFit="1" customWidth="1"/>
    <col min="3853" max="3853" width="22.33203125" style="14" customWidth="1"/>
    <col min="3854" max="4097" width="9.33203125" style="14"/>
    <col min="4098" max="4098" width="8.6640625" style="14" bestFit="1" customWidth="1"/>
    <col min="4099" max="4099" width="15.44140625" style="14" customWidth="1"/>
    <col min="4100" max="4100" width="73.6640625" style="14" customWidth="1"/>
    <col min="4101" max="4105" width="4.33203125" style="14" bestFit="1" customWidth="1"/>
    <col min="4106" max="4107" width="9.33203125" style="14"/>
    <col min="4108" max="4108" width="21" style="14" bestFit="1" customWidth="1"/>
    <col min="4109" max="4109" width="22.33203125" style="14" customWidth="1"/>
    <col min="4110" max="4353" width="9.33203125" style="14"/>
    <col min="4354" max="4354" width="8.6640625" style="14" bestFit="1" customWidth="1"/>
    <col min="4355" max="4355" width="15.44140625" style="14" customWidth="1"/>
    <col min="4356" max="4356" width="73.6640625" style="14" customWidth="1"/>
    <col min="4357" max="4361" width="4.33203125" style="14" bestFit="1" customWidth="1"/>
    <col min="4362" max="4363" width="9.33203125" style="14"/>
    <col min="4364" max="4364" width="21" style="14" bestFit="1" customWidth="1"/>
    <col min="4365" max="4365" width="22.33203125" style="14" customWidth="1"/>
    <col min="4366" max="4609" width="9.33203125" style="14"/>
    <col min="4610" max="4610" width="8.6640625" style="14" bestFit="1" customWidth="1"/>
    <col min="4611" max="4611" width="15.44140625" style="14" customWidth="1"/>
    <col min="4612" max="4612" width="73.6640625" style="14" customWidth="1"/>
    <col min="4613" max="4617" width="4.33203125" style="14" bestFit="1" customWidth="1"/>
    <col min="4618" max="4619" width="9.33203125" style="14"/>
    <col min="4620" max="4620" width="21" style="14" bestFit="1" customWidth="1"/>
    <col min="4621" max="4621" width="22.33203125" style="14" customWidth="1"/>
    <col min="4622" max="4865" width="9.33203125" style="14"/>
    <col min="4866" max="4866" width="8.6640625" style="14" bestFit="1" customWidth="1"/>
    <col min="4867" max="4867" width="15.44140625" style="14" customWidth="1"/>
    <col min="4868" max="4868" width="73.6640625" style="14" customWidth="1"/>
    <col min="4869" max="4873" width="4.33203125" style="14" bestFit="1" customWidth="1"/>
    <col min="4874" max="4875" width="9.33203125" style="14"/>
    <col min="4876" max="4876" width="21" style="14" bestFit="1" customWidth="1"/>
    <col min="4877" max="4877" width="22.33203125" style="14" customWidth="1"/>
    <col min="4878" max="5121" width="9.33203125" style="14"/>
    <col min="5122" max="5122" width="8.6640625" style="14" bestFit="1" customWidth="1"/>
    <col min="5123" max="5123" width="15.44140625" style="14" customWidth="1"/>
    <col min="5124" max="5124" width="73.6640625" style="14" customWidth="1"/>
    <col min="5125" max="5129" width="4.33203125" style="14" bestFit="1" customWidth="1"/>
    <col min="5130" max="5131" width="9.33203125" style="14"/>
    <col min="5132" max="5132" width="21" style="14" bestFit="1" customWidth="1"/>
    <col min="5133" max="5133" width="22.33203125" style="14" customWidth="1"/>
    <col min="5134" max="5377" width="9.33203125" style="14"/>
    <col min="5378" max="5378" width="8.6640625" style="14" bestFit="1" customWidth="1"/>
    <col min="5379" max="5379" width="15.44140625" style="14" customWidth="1"/>
    <col min="5380" max="5380" width="73.6640625" style="14" customWidth="1"/>
    <col min="5381" max="5385" width="4.33203125" style="14" bestFit="1" customWidth="1"/>
    <col min="5386" max="5387" width="9.33203125" style="14"/>
    <col min="5388" max="5388" width="21" style="14" bestFit="1" customWidth="1"/>
    <col min="5389" max="5389" width="22.33203125" style="14" customWidth="1"/>
    <col min="5390" max="5633" width="9.33203125" style="14"/>
    <col min="5634" max="5634" width="8.6640625" style="14" bestFit="1" customWidth="1"/>
    <col min="5635" max="5635" width="15.44140625" style="14" customWidth="1"/>
    <col min="5636" max="5636" width="73.6640625" style="14" customWidth="1"/>
    <col min="5637" max="5641" width="4.33203125" style="14" bestFit="1" customWidth="1"/>
    <col min="5642" max="5643" width="9.33203125" style="14"/>
    <col min="5644" max="5644" width="21" style="14" bestFit="1" customWidth="1"/>
    <col min="5645" max="5645" width="22.33203125" style="14" customWidth="1"/>
    <col min="5646" max="5889" width="9.33203125" style="14"/>
    <col min="5890" max="5890" width="8.6640625" style="14" bestFit="1" customWidth="1"/>
    <col min="5891" max="5891" width="15.44140625" style="14" customWidth="1"/>
    <col min="5892" max="5892" width="73.6640625" style="14" customWidth="1"/>
    <col min="5893" max="5897" width="4.33203125" style="14" bestFit="1" customWidth="1"/>
    <col min="5898" max="5899" width="9.33203125" style="14"/>
    <col min="5900" max="5900" width="21" style="14" bestFit="1" customWidth="1"/>
    <col min="5901" max="5901" width="22.33203125" style="14" customWidth="1"/>
    <col min="5902" max="6145" width="9.33203125" style="14"/>
    <col min="6146" max="6146" width="8.6640625" style="14" bestFit="1" customWidth="1"/>
    <col min="6147" max="6147" width="15.44140625" style="14" customWidth="1"/>
    <col min="6148" max="6148" width="73.6640625" style="14" customWidth="1"/>
    <col min="6149" max="6153" width="4.33203125" style="14" bestFit="1" customWidth="1"/>
    <col min="6154" max="6155" width="9.33203125" style="14"/>
    <col min="6156" max="6156" width="21" style="14" bestFit="1" customWidth="1"/>
    <col min="6157" max="6157" width="22.33203125" style="14" customWidth="1"/>
    <col min="6158" max="6401" width="9.33203125" style="14"/>
    <col min="6402" max="6402" width="8.6640625" style="14" bestFit="1" customWidth="1"/>
    <col min="6403" max="6403" width="15.44140625" style="14" customWidth="1"/>
    <col min="6404" max="6404" width="73.6640625" style="14" customWidth="1"/>
    <col min="6405" max="6409" width="4.33203125" style="14" bestFit="1" customWidth="1"/>
    <col min="6410" max="6411" width="9.33203125" style="14"/>
    <col min="6412" max="6412" width="21" style="14" bestFit="1" customWidth="1"/>
    <col min="6413" max="6413" width="22.33203125" style="14" customWidth="1"/>
    <col min="6414" max="6657" width="9.33203125" style="14"/>
    <col min="6658" max="6658" width="8.6640625" style="14" bestFit="1" customWidth="1"/>
    <col min="6659" max="6659" width="15.44140625" style="14" customWidth="1"/>
    <col min="6660" max="6660" width="73.6640625" style="14" customWidth="1"/>
    <col min="6661" max="6665" width="4.33203125" style="14" bestFit="1" customWidth="1"/>
    <col min="6666" max="6667" width="9.33203125" style="14"/>
    <col min="6668" max="6668" width="21" style="14" bestFit="1" customWidth="1"/>
    <col min="6669" max="6669" width="22.33203125" style="14" customWidth="1"/>
    <col min="6670" max="6913" width="9.33203125" style="14"/>
    <col min="6914" max="6914" width="8.6640625" style="14" bestFit="1" customWidth="1"/>
    <col min="6915" max="6915" width="15.44140625" style="14" customWidth="1"/>
    <col min="6916" max="6916" width="73.6640625" style="14" customWidth="1"/>
    <col min="6917" max="6921" width="4.33203125" style="14" bestFit="1" customWidth="1"/>
    <col min="6922" max="6923" width="9.33203125" style="14"/>
    <col min="6924" max="6924" width="21" style="14" bestFit="1" customWidth="1"/>
    <col min="6925" max="6925" width="22.33203125" style="14" customWidth="1"/>
    <col min="6926" max="7169" width="9.33203125" style="14"/>
    <col min="7170" max="7170" width="8.6640625" style="14" bestFit="1" customWidth="1"/>
    <col min="7171" max="7171" width="15.44140625" style="14" customWidth="1"/>
    <col min="7172" max="7172" width="73.6640625" style="14" customWidth="1"/>
    <col min="7173" max="7177" width="4.33203125" style="14" bestFit="1" customWidth="1"/>
    <col min="7178" max="7179" width="9.33203125" style="14"/>
    <col min="7180" max="7180" width="21" style="14" bestFit="1" customWidth="1"/>
    <col min="7181" max="7181" width="22.33203125" style="14" customWidth="1"/>
    <col min="7182" max="7425" width="9.33203125" style="14"/>
    <col min="7426" max="7426" width="8.6640625" style="14" bestFit="1" customWidth="1"/>
    <col min="7427" max="7427" width="15.44140625" style="14" customWidth="1"/>
    <col min="7428" max="7428" width="73.6640625" style="14" customWidth="1"/>
    <col min="7429" max="7433" width="4.33203125" style="14" bestFit="1" customWidth="1"/>
    <col min="7434" max="7435" width="9.33203125" style="14"/>
    <col min="7436" max="7436" width="21" style="14" bestFit="1" customWidth="1"/>
    <col min="7437" max="7437" width="22.33203125" style="14" customWidth="1"/>
    <col min="7438" max="7681" width="9.33203125" style="14"/>
    <col min="7682" max="7682" width="8.6640625" style="14" bestFit="1" customWidth="1"/>
    <col min="7683" max="7683" width="15.44140625" style="14" customWidth="1"/>
    <col min="7684" max="7684" width="73.6640625" style="14" customWidth="1"/>
    <col min="7685" max="7689" width="4.33203125" style="14" bestFit="1" customWidth="1"/>
    <col min="7690" max="7691" width="9.33203125" style="14"/>
    <col min="7692" max="7692" width="21" style="14" bestFit="1" customWidth="1"/>
    <col min="7693" max="7693" width="22.33203125" style="14" customWidth="1"/>
    <col min="7694" max="7937" width="9.33203125" style="14"/>
    <col min="7938" max="7938" width="8.6640625" style="14" bestFit="1" customWidth="1"/>
    <col min="7939" max="7939" width="15.44140625" style="14" customWidth="1"/>
    <col min="7940" max="7940" width="73.6640625" style="14" customWidth="1"/>
    <col min="7941" max="7945" width="4.33203125" style="14" bestFit="1" customWidth="1"/>
    <col min="7946" max="7947" width="9.33203125" style="14"/>
    <col min="7948" max="7948" width="21" style="14" bestFit="1" customWidth="1"/>
    <col min="7949" max="7949" width="22.33203125" style="14" customWidth="1"/>
    <col min="7950" max="8193" width="9.33203125" style="14"/>
    <col min="8194" max="8194" width="8.6640625" style="14" bestFit="1" customWidth="1"/>
    <col min="8195" max="8195" width="15.44140625" style="14" customWidth="1"/>
    <col min="8196" max="8196" width="73.6640625" style="14" customWidth="1"/>
    <col min="8197" max="8201" width="4.33203125" style="14" bestFit="1" customWidth="1"/>
    <col min="8202" max="8203" width="9.33203125" style="14"/>
    <col min="8204" max="8204" width="21" style="14" bestFit="1" customWidth="1"/>
    <col min="8205" max="8205" width="22.33203125" style="14" customWidth="1"/>
    <col min="8206" max="8449" width="9.33203125" style="14"/>
    <col min="8450" max="8450" width="8.6640625" style="14" bestFit="1" customWidth="1"/>
    <col min="8451" max="8451" width="15.44140625" style="14" customWidth="1"/>
    <col min="8452" max="8452" width="73.6640625" style="14" customWidth="1"/>
    <col min="8453" max="8457" width="4.33203125" style="14" bestFit="1" customWidth="1"/>
    <col min="8458" max="8459" width="9.33203125" style="14"/>
    <col min="8460" max="8460" width="21" style="14" bestFit="1" customWidth="1"/>
    <col min="8461" max="8461" width="22.33203125" style="14" customWidth="1"/>
    <col min="8462" max="8705" width="9.33203125" style="14"/>
    <col min="8706" max="8706" width="8.6640625" style="14" bestFit="1" customWidth="1"/>
    <col min="8707" max="8707" width="15.44140625" style="14" customWidth="1"/>
    <col min="8708" max="8708" width="73.6640625" style="14" customWidth="1"/>
    <col min="8709" max="8713" width="4.33203125" style="14" bestFit="1" customWidth="1"/>
    <col min="8714" max="8715" width="9.33203125" style="14"/>
    <col min="8716" max="8716" width="21" style="14" bestFit="1" customWidth="1"/>
    <col min="8717" max="8717" width="22.33203125" style="14" customWidth="1"/>
    <col min="8718" max="8961" width="9.33203125" style="14"/>
    <col min="8962" max="8962" width="8.6640625" style="14" bestFit="1" customWidth="1"/>
    <col min="8963" max="8963" width="15.44140625" style="14" customWidth="1"/>
    <col min="8964" max="8964" width="73.6640625" style="14" customWidth="1"/>
    <col min="8965" max="8969" width="4.33203125" style="14" bestFit="1" customWidth="1"/>
    <col min="8970" max="8971" width="9.33203125" style="14"/>
    <col min="8972" max="8972" width="21" style="14" bestFit="1" customWidth="1"/>
    <col min="8973" max="8973" width="22.33203125" style="14" customWidth="1"/>
    <col min="8974" max="9217" width="9.33203125" style="14"/>
    <col min="9218" max="9218" width="8.6640625" style="14" bestFit="1" customWidth="1"/>
    <col min="9219" max="9219" width="15.44140625" style="14" customWidth="1"/>
    <col min="9220" max="9220" width="73.6640625" style="14" customWidth="1"/>
    <col min="9221" max="9225" width="4.33203125" style="14" bestFit="1" customWidth="1"/>
    <col min="9226" max="9227" width="9.33203125" style="14"/>
    <col min="9228" max="9228" width="21" style="14" bestFit="1" customWidth="1"/>
    <col min="9229" max="9229" width="22.33203125" style="14" customWidth="1"/>
    <col min="9230" max="9473" width="9.33203125" style="14"/>
    <col min="9474" max="9474" width="8.6640625" style="14" bestFit="1" customWidth="1"/>
    <col min="9475" max="9475" width="15.44140625" style="14" customWidth="1"/>
    <col min="9476" max="9476" width="73.6640625" style="14" customWidth="1"/>
    <col min="9477" max="9481" width="4.33203125" style="14" bestFit="1" customWidth="1"/>
    <col min="9482" max="9483" width="9.33203125" style="14"/>
    <col min="9484" max="9484" width="21" style="14" bestFit="1" customWidth="1"/>
    <col min="9485" max="9485" width="22.33203125" style="14" customWidth="1"/>
    <col min="9486" max="9729" width="9.33203125" style="14"/>
    <col min="9730" max="9730" width="8.6640625" style="14" bestFit="1" customWidth="1"/>
    <col min="9731" max="9731" width="15.44140625" style="14" customWidth="1"/>
    <col min="9732" max="9732" width="73.6640625" style="14" customWidth="1"/>
    <col min="9733" max="9737" width="4.33203125" style="14" bestFit="1" customWidth="1"/>
    <col min="9738" max="9739" width="9.33203125" style="14"/>
    <col min="9740" max="9740" width="21" style="14" bestFit="1" customWidth="1"/>
    <col min="9741" max="9741" width="22.33203125" style="14" customWidth="1"/>
    <col min="9742" max="9985" width="9.33203125" style="14"/>
    <col min="9986" max="9986" width="8.6640625" style="14" bestFit="1" customWidth="1"/>
    <col min="9987" max="9987" width="15.44140625" style="14" customWidth="1"/>
    <col min="9988" max="9988" width="73.6640625" style="14" customWidth="1"/>
    <col min="9989" max="9993" width="4.33203125" style="14" bestFit="1" customWidth="1"/>
    <col min="9994" max="9995" width="9.33203125" style="14"/>
    <col min="9996" max="9996" width="21" style="14" bestFit="1" customWidth="1"/>
    <col min="9997" max="9997" width="22.33203125" style="14" customWidth="1"/>
    <col min="9998" max="10241" width="9.33203125" style="14"/>
    <col min="10242" max="10242" width="8.6640625" style="14" bestFit="1" customWidth="1"/>
    <col min="10243" max="10243" width="15.44140625" style="14" customWidth="1"/>
    <col min="10244" max="10244" width="73.6640625" style="14" customWidth="1"/>
    <col min="10245" max="10249" width="4.33203125" style="14" bestFit="1" customWidth="1"/>
    <col min="10250" max="10251" width="9.33203125" style="14"/>
    <col min="10252" max="10252" width="21" style="14" bestFit="1" customWidth="1"/>
    <col min="10253" max="10253" width="22.33203125" style="14" customWidth="1"/>
    <col min="10254" max="10497" width="9.33203125" style="14"/>
    <col min="10498" max="10498" width="8.6640625" style="14" bestFit="1" customWidth="1"/>
    <col min="10499" max="10499" width="15.44140625" style="14" customWidth="1"/>
    <col min="10500" max="10500" width="73.6640625" style="14" customWidth="1"/>
    <col min="10501" max="10505" width="4.33203125" style="14" bestFit="1" customWidth="1"/>
    <col min="10506" max="10507" width="9.33203125" style="14"/>
    <col min="10508" max="10508" width="21" style="14" bestFit="1" customWidth="1"/>
    <col min="10509" max="10509" width="22.33203125" style="14" customWidth="1"/>
    <col min="10510" max="10753" width="9.33203125" style="14"/>
    <col min="10754" max="10754" width="8.6640625" style="14" bestFit="1" customWidth="1"/>
    <col min="10755" max="10755" width="15.44140625" style="14" customWidth="1"/>
    <col min="10756" max="10756" width="73.6640625" style="14" customWidth="1"/>
    <col min="10757" max="10761" width="4.33203125" style="14" bestFit="1" customWidth="1"/>
    <col min="10762" max="10763" width="9.33203125" style="14"/>
    <col min="10764" max="10764" width="21" style="14" bestFit="1" customWidth="1"/>
    <col min="10765" max="10765" width="22.33203125" style="14" customWidth="1"/>
    <col min="10766" max="11009" width="9.33203125" style="14"/>
    <col min="11010" max="11010" width="8.6640625" style="14" bestFit="1" customWidth="1"/>
    <col min="11011" max="11011" width="15.44140625" style="14" customWidth="1"/>
    <col min="11012" max="11012" width="73.6640625" style="14" customWidth="1"/>
    <col min="11013" max="11017" width="4.33203125" style="14" bestFit="1" customWidth="1"/>
    <col min="11018" max="11019" width="9.33203125" style="14"/>
    <col min="11020" max="11020" width="21" style="14" bestFit="1" customWidth="1"/>
    <col min="11021" max="11021" width="22.33203125" style="14" customWidth="1"/>
    <col min="11022" max="11265" width="9.33203125" style="14"/>
    <col min="11266" max="11266" width="8.6640625" style="14" bestFit="1" customWidth="1"/>
    <col min="11267" max="11267" width="15.44140625" style="14" customWidth="1"/>
    <col min="11268" max="11268" width="73.6640625" style="14" customWidth="1"/>
    <col min="11269" max="11273" width="4.33203125" style="14" bestFit="1" customWidth="1"/>
    <col min="11274" max="11275" width="9.33203125" style="14"/>
    <col min="11276" max="11276" width="21" style="14" bestFit="1" customWidth="1"/>
    <col min="11277" max="11277" width="22.33203125" style="14" customWidth="1"/>
    <col min="11278" max="11521" width="9.33203125" style="14"/>
    <col min="11522" max="11522" width="8.6640625" style="14" bestFit="1" customWidth="1"/>
    <col min="11523" max="11523" width="15.44140625" style="14" customWidth="1"/>
    <col min="11524" max="11524" width="73.6640625" style="14" customWidth="1"/>
    <col min="11525" max="11529" width="4.33203125" style="14" bestFit="1" customWidth="1"/>
    <col min="11530" max="11531" width="9.33203125" style="14"/>
    <col min="11532" max="11532" width="21" style="14" bestFit="1" customWidth="1"/>
    <col min="11533" max="11533" width="22.33203125" style="14" customWidth="1"/>
    <col min="11534" max="11777" width="9.33203125" style="14"/>
    <col min="11778" max="11778" width="8.6640625" style="14" bestFit="1" customWidth="1"/>
    <col min="11779" max="11779" width="15.44140625" style="14" customWidth="1"/>
    <col min="11780" max="11780" width="73.6640625" style="14" customWidth="1"/>
    <col min="11781" max="11785" width="4.33203125" style="14" bestFit="1" customWidth="1"/>
    <col min="11786" max="11787" width="9.33203125" style="14"/>
    <col min="11788" max="11788" width="21" style="14" bestFit="1" customWidth="1"/>
    <col min="11789" max="11789" width="22.33203125" style="14" customWidth="1"/>
    <col min="11790" max="12033" width="9.33203125" style="14"/>
    <col min="12034" max="12034" width="8.6640625" style="14" bestFit="1" customWidth="1"/>
    <col min="12035" max="12035" width="15.44140625" style="14" customWidth="1"/>
    <col min="12036" max="12036" width="73.6640625" style="14" customWidth="1"/>
    <col min="12037" max="12041" width="4.33203125" style="14" bestFit="1" customWidth="1"/>
    <col min="12042" max="12043" width="9.33203125" style="14"/>
    <col min="12044" max="12044" width="21" style="14" bestFit="1" customWidth="1"/>
    <col min="12045" max="12045" width="22.33203125" style="14" customWidth="1"/>
    <col min="12046" max="12289" width="9.33203125" style="14"/>
    <col min="12290" max="12290" width="8.6640625" style="14" bestFit="1" customWidth="1"/>
    <col min="12291" max="12291" width="15.44140625" style="14" customWidth="1"/>
    <col min="12292" max="12292" width="73.6640625" style="14" customWidth="1"/>
    <col min="12293" max="12297" width="4.33203125" style="14" bestFit="1" customWidth="1"/>
    <col min="12298" max="12299" width="9.33203125" style="14"/>
    <col min="12300" max="12300" width="21" style="14" bestFit="1" customWidth="1"/>
    <col min="12301" max="12301" width="22.33203125" style="14" customWidth="1"/>
    <col min="12302" max="12545" width="9.33203125" style="14"/>
    <col min="12546" max="12546" width="8.6640625" style="14" bestFit="1" customWidth="1"/>
    <col min="12547" max="12547" width="15.44140625" style="14" customWidth="1"/>
    <col min="12548" max="12548" width="73.6640625" style="14" customWidth="1"/>
    <col min="12549" max="12553" width="4.33203125" style="14" bestFit="1" customWidth="1"/>
    <col min="12554" max="12555" width="9.33203125" style="14"/>
    <col min="12556" max="12556" width="21" style="14" bestFit="1" customWidth="1"/>
    <col min="12557" max="12557" width="22.33203125" style="14" customWidth="1"/>
    <col min="12558" max="12801" width="9.33203125" style="14"/>
    <col min="12802" max="12802" width="8.6640625" style="14" bestFit="1" customWidth="1"/>
    <col min="12803" max="12803" width="15.44140625" style="14" customWidth="1"/>
    <col min="12804" max="12804" width="73.6640625" style="14" customWidth="1"/>
    <col min="12805" max="12809" width="4.33203125" style="14" bestFit="1" customWidth="1"/>
    <col min="12810" max="12811" width="9.33203125" style="14"/>
    <col min="12812" max="12812" width="21" style="14" bestFit="1" customWidth="1"/>
    <col min="12813" max="12813" width="22.33203125" style="14" customWidth="1"/>
    <col min="12814" max="13057" width="9.33203125" style="14"/>
    <col min="13058" max="13058" width="8.6640625" style="14" bestFit="1" customWidth="1"/>
    <col min="13059" max="13059" width="15.44140625" style="14" customWidth="1"/>
    <col min="13060" max="13060" width="73.6640625" style="14" customWidth="1"/>
    <col min="13061" max="13065" width="4.33203125" style="14" bestFit="1" customWidth="1"/>
    <col min="13066" max="13067" width="9.33203125" style="14"/>
    <col min="13068" max="13068" width="21" style="14" bestFit="1" customWidth="1"/>
    <col min="13069" max="13069" width="22.33203125" style="14" customWidth="1"/>
    <col min="13070" max="13313" width="9.33203125" style="14"/>
    <col min="13314" max="13314" width="8.6640625" style="14" bestFit="1" customWidth="1"/>
    <col min="13315" max="13315" width="15.44140625" style="14" customWidth="1"/>
    <col min="13316" max="13316" width="73.6640625" style="14" customWidth="1"/>
    <col min="13317" max="13321" width="4.33203125" style="14" bestFit="1" customWidth="1"/>
    <col min="13322" max="13323" width="9.33203125" style="14"/>
    <col min="13324" max="13324" width="21" style="14" bestFit="1" customWidth="1"/>
    <col min="13325" max="13325" width="22.33203125" style="14" customWidth="1"/>
    <col min="13326" max="13569" width="9.33203125" style="14"/>
    <col min="13570" max="13570" width="8.6640625" style="14" bestFit="1" customWidth="1"/>
    <col min="13571" max="13571" width="15.44140625" style="14" customWidth="1"/>
    <col min="13572" max="13572" width="73.6640625" style="14" customWidth="1"/>
    <col min="13573" max="13577" width="4.33203125" style="14" bestFit="1" customWidth="1"/>
    <col min="13578" max="13579" width="9.33203125" style="14"/>
    <col min="13580" max="13580" width="21" style="14" bestFit="1" customWidth="1"/>
    <col min="13581" max="13581" width="22.33203125" style="14" customWidth="1"/>
    <col min="13582" max="13825" width="9.33203125" style="14"/>
    <col min="13826" max="13826" width="8.6640625" style="14" bestFit="1" customWidth="1"/>
    <col min="13827" max="13827" width="15.44140625" style="14" customWidth="1"/>
    <col min="13828" max="13828" width="73.6640625" style="14" customWidth="1"/>
    <col min="13829" max="13833" width="4.33203125" style="14" bestFit="1" customWidth="1"/>
    <col min="13834" max="13835" width="9.33203125" style="14"/>
    <col min="13836" max="13836" width="21" style="14" bestFit="1" customWidth="1"/>
    <col min="13837" max="13837" width="22.33203125" style="14" customWidth="1"/>
    <col min="13838" max="14081" width="9.33203125" style="14"/>
    <col min="14082" max="14082" width="8.6640625" style="14" bestFit="1" customWidth="1"/>
    <col min="14083" max="14083" width="15.44140625" style="14" customWidth="1"/>
    <col min="14084" max="14084" width="73.6640625" style="14" customWidth="1"/>
    <col min="14085" max="14089" width="4.33203125" style="14" bestFit="1" customWidth="1"/>
    <col min="14090" max="14091" width="9.33203125" style="14"/>
    <col min="14092" max="14092" width="21" style="14" bestFit="1" customWidth="1"/>
    <col min="14093" max="14093" width="22.33203125" style="14" customWidth="1"/>
    <col min="14094" max="14337" width="9.33203125" style="14"/>
    <col min="14338" max="14338" width="8.6640625" style="14" bestFit="1" customWidth="1"/>
    <col min="14339" max="14339" width="15.44140625" style="14" customWidth="1"/>
    <col min="14340" max="14340" width="73.6640625" style="14" customWidth="1"/>
    <col min="14341" max="14345" width="4.33203125" style="14" bestFit="1" customWidth="1"/>
    <col min="14346" max="14347" width="9.33203125" style="14"/>
    <col min="14348" max="14348" width="21" style="14" bestFit="1" customWidth="1"/>
    <col min="14349" max="14349" width="22.33203125" style="14" customWidth="1"/>
    <col min="14350" max="14593" width="9.33203125" style="14"/>
    <col min="14594" max="14594" width="8.6640625" style="14" bestFit="1" customWidth="1"/>
    <col min="14595" max="14595" width="15.44140625" style="14" customWidth="1"/>
    <col min="14596" max="14596" width="73.6640625" style="14" customWidth="1"/>
    <col min="14597" max="14601" width="4.33203125" style="14" bestFit="1" customWidth="1"/>
    <col min="14602" max="14603" width="9.33203125" style="14"/>
    <col min="14604" max="14604" width="21" style="14" bestFit="1" customWidth="1"/>
    <col min="14605" max="14605" width="22.33203125" style="14" customWidth="1"/>
    <col min="14606" max="14849" width="9.33203125" style="14"/>
    <col min="14850" max="14850" width="8.6640625" style="14" bestFit="1" customWidth="1"/>
    <col min="14851" max="14851" width="15.44140625" style="14" customWidth="1"/>
    <col min="14852" max="14852" width="73.6640625" style="14" customWidth="1"/>
    <col min="14853" max="14857" width="4.33203125" style="14" bestFit="1" customWidth="1"/>
    <col min="14858" max="14859" width="9.33203125" style="14"/>
    <col min="14860" max="14860" width="21" style="14" bestFit="1" customWidth="1"/>
    <col min="14861" max="14861" width="22.33203125" style="14" customWidth="1"/>
    <col min="14862" max="15105" width="9.33203125" style="14"/>
    <col min="15106" max="15106" width="8.6640625" style="14" bestFit="1" customWidth="1"/>
    <col min="15107" max="15107" width="15.44140625" style="14" customWidth="1"/>
    <col min="15108" max="15108" width="73.6640625" style="14" customWidth="1"/>
    <col min="15109" max="15113" width="4.33203125" style="14" bestFit="1" customWidth="1"/>
    <col min="15114" max="15115" width="9.33203125" style="14"/>
    <col min="15116" max="15116" width="21" style="14" bestFit="1" customWidth="1"/>
    <col min="15117" max="15117" width="22.33203125" style="14" customWidth="1"/>
    <col min="15118" max="15361" width="9.33203125" style="14"/>
    <col min="15362" max="15362" width="8.6640625" style="14" bestFit="1" customWidth="1"/>
    <col min="15363" max="15363" width="15.44140625" style="14" customWidth="1"/>
    <col min="15364" max="15364" width="73.6640625" style="14" customWidth="1"/>
    <col min="15365" max="15369" width="4.33203125" style="14" bestFit="1" customWidth="1"/>
    <col min="15370" max="15371" width="9.33203125" style="14"/>
    <col min="15372" max="15372" width="21" style="14" bestFit="1" customWidth="1"/>
    <col min="15373" max="15373" width="22.33203125" style="14" customWidth="1"/>
    <col min="15374" max="15617" width="9.33203125" style="14"/>
    <col min="15618" max="15618" width="8.6640625" style="14" bestFit="1" customWidth="1"/>
    <col min="15619" max="15619" width="15.44140625" style="14" customWidth="1"/>
    <col min="15620" max="15620" width="73.6640625" style="14" customWidth="1"/>
    <col min="15621" max="15625" width="4.33203125" style="14" bestFit="1" customWidth="1"/>
    <col min="15626" max="15627" width="9.33203125" style="14"/>
    <col min="15628" max="15628" width="21" style="14" bestFit="1" customWidth="1"/>
    <col min="15629" max="15629" width="22.33203125" style="14" customWidth="1"/>
    <col min="15630" max="15873" width="9.33203125" style="14"/>
    <col min="15874" max="15874" width="8.6640625" style="14" bestFit="1" customWidth="1"/>
    <col min="15875" max="15875" width="15.44140625" style="14" customWidth="1"/>
    <col min="15876" max="15876" width="73.6640625" style="14" customWidth="1"/>
    <col min="15877" max="15881" width="4.33203125" style="14" bestFit="1" customWidth="1"/>
    <col min="15882" max="15883" width="9.33203125" style="14"/>
    <col min="15884" max="15884" width="21" style="14" bestFit="1" customWidth="1"/>
    <col min="15885" max="15885" width="22.33203125" style="14" customWidth="1"/>
    <col min="15886" max="16129" width="9.33203125" style="14"/>
    <col min="16130" max="16130" width="8.6640625" style="14" bestFit="1" customWidth="1"/>
    <col min="16131" max="16131" width="15.44140625" style="14" customWidth="1"/>
    <col min="16132" max="16132" width="73.6640625" style="14" customWidth="1"/>
    <col min="16133" max="16137" width="4.33203125" style="14" bestFit="1" customWidth="1"/>
    <col min="16138" max="16139" width="9.33203125" style="14"/>
    <col min="16140" max="16140" width="21" style="14" bestFit="1" customWidth="1"/>
    <col min="16141" max="16141" width="22.33203125" style="14" customWidth="1"/>
    <col min="16142" max="16384" width="9.33203125" style="14"/>
  </cols>
  <sheetData>
    <row r="1" spans="1:13" ht="42.75" customHeight="1" x14ac:dyDescent="0.25">
      <c r="A1" s="569" t="s">
        <v>9785</v>
      </c>
      <c r="B1" s="569"/>
      <c r="C1" s="569"/>
      <c r="D1" s="569"/>
      <c r="E1" s="569"/>
      <c r="F1" s="569"/>
      <c r="G1" s="569"/>
      <c r="H1" s="569"/>
      <c r="I1" s="569"/>
      <c r="J1" s="569"/>
      <c r="K1" s="569"/>
      <c r="L1" s="569"/>
      <c r="M1" s="569"/>
    </row>
    <row r="2" spans="1:13" s="8" customFormat="1" ht="79.2" customHeight="1" x14ac:dyDescent="0.25">
      <c r="A2" s="199" t="s">
        <v>5790</v>
      </c>
      <c r="B2" s="199" t="s">
        <v>5791</v>
      </c>
      <c r="C2" s="200" t="s">
        <v>9791</v>
      </c>
      <c r="D2" s="490" t="s">
        <v>9792</v>
      </c>
      <c r="E2" s="490" t="s">
        <v>9786</v>
      </c>
      <c r="F2" s="491" t="s">
        <v>9787</v>
      </c>
      <c r="G2" s="566" t="s">
        <v>5793</v>
      </c>
      <c r="H2" s="567"/>
      <c r="I2" s="567"/>
      <c r="J2" s="567"/>
      <c r="K2" s="567"/>
      <c r="L2" s="567"/>
      <c r="M2" s="568"/>
    </row>
    <row r="3" spans="1:13" x14ac:dyDescent="0.3">
      <c r="A3" s="495" t="s">
        <v>5799</v>
      </c>
      <c r="B3" s="225" t="s">
        <v>5814</v>
      </c>
      <c r="C3" s="226" t="s">
        <v>5815</v>
      </c>
      <c r="D3" s="324">
        <f>+D4+D8+D15+D37+D41+D45+D50</f>
        <v>707470.05</v>
      </c>
      <c r="E3" s="324">
        <f>+E4+E8+E15+E37+E41+E45+E50</f>
        <v>496779.87000000005</v>
      </c>
      <c r="F3" s="329">
        <f>+D3-E3</f>
        <v>210690.18</v>
      </c>
      <c r="G3" s="37"/>
      <c r="H3" s="37"/>
      <c r="I3" s="37"/>
      <c r="J3" s="37"/>
      <c r="K3" s="37"/>
      <c r="L3" s="37"/>
      <c r="M3" s="38"/>
    </row>
    <row r="4" spans="1:13" x14ac:dyDescent="0.3">
      <c r="A4" s="211" t="s">
        <v>5800</v>
      </c>
      <c r="B4" s="212" t="s">
        <v>5816</v>
      </c>
      <c r="C4" s="134" t="s">
        <v>5817</v>
      </c>
      <c r="D4" s="320">
        <f t="shared" ref="D4:E6" si="0">+D5</f>
        <v>0</v>
      </c>
      <c r="E4" s="320">
        <f t="shared" si="0"/>
        <v>0</v>
      </c>
      <c r="F4" s="330">
        <f t="shared" ref="F4:F57" si="1">+D4-E4</f>
        <v>0</v>
      </c>
      <c r="G4" s="37"/>
      <c r="H4" s="37"/>
      <c r="I4" s="37"/>
      <c r="J4" s="37"/>
      <c r="K4" s="37"/>
      <c r="L4" s="37"/>
      <c r="M4" s="38"/>
    </row>
    <row r="5" spans="1:13" x14ac:dyDescent="0.3">
      <c r="A5" s="211" t="s">
        <v>5801</v>
      </c>
      <c r="B5" s="212" t="s">
        <v>5818</v>
      </c>
      <c r="C5" s="134" t="s">
        <v>5817</v>
      </c>
      <c r="D5" s="321">
        <f t="shared" si="0"/>
        <v>0</v>
      </c>
      <c r="E5" s="321">
        <f t="shared" si="0"/>
        <v>0</v>
      </c>
      <c r="F5" s="330">
        <f t="shared" si="1"/>
        <v>0</v>
      </c>
      <c r="G5" s="37"/>
      <c r="H5" s="37"/>
      <c r="I5" s="37"/>
      <c r="J5" s="37"/>
      <c r="K5" s="37"/>
      <c r="L5" s="37"/>
      <c r="M5" s="38"/>
    </row>
    <row r="6" spans="1:13" x14ac:dyDescent="0.3">
      <c r="A6" s="211" t="s">
        <v>5802</v>
      </c>
      <c r="B6" s="213" t="s">
        <v>5819</v>
      </c>
      <c r="C6" s="135" t="s">
        <v>5817</v>
      </c>
      <c r="D6" s="271">
        <f t="shared" si="0"/>
        <v>0</v>
      </c>
      <c r="E6" s="271">
        <f t="shared" si="0"/>
        <v>0</v>
      </c>
      <c r="F6" s="330">
        <f t="shared" si="1"/>
        <v>0</v>
      </c>
      <c r="G6" s="37"/>
      <c r="H6" s="37"/>
      <c r="I6" s="37"/>
      <c r="J6" s="37"/>
      <c r="K6" s="37"/>
      <c r="L6" s="37"/>
      <c r="M6" s="38"/>
    </row>
    <row r="7" spans="1:13" x14ac:dyDescent="0.3">
      <c r="A7" s="211" t="s">
        <v>5803</v>
      </c>
      <c r="B7" s="213" t="s">
        <v>5820</v>
      </c>
      <c r="C7" s="135" t="s">
        <v>5817</v>
      </c>
      <c r="D7" s="323"/>
      <c r="E7" s="323"/>
      <c r="F7" s="330">
        <f t="shared" si="1"/>
        <v>0</v>
      </c>
      <c r="G7" s="37" t="s">
        <v>5804</v>
      </c>
      <c r="H7" s="37" t="s">
        <v>5821</v>
      </c>
      <c r="I7" s="37" t="s">
        <v>5794</v>
      </c>
      <c r="J7" s="37">
        <v>1</v>
      </c>
      <c r="K7" s="37" t="s">
        <v>5805</v>
      </c>
      <c r="L7" s="37" t="s">
        <v>5805</v>
      </c>
      <c r="M7" s="38"/>
    </row>
    <row r="8" spans="1:13" x14ac:dyDescent="0.3">
      <c r="A8" s="211" t="s">
        <v>5800</v>
      </c>
      <c r="B8" s="212" t="s">
        <v>5822</v>
      </c>
      <c r="C8" s="134" t="s">
        <v>5823</v>
      </c>
      <c r="D8" s="320">
        <f>+D9+D12</f>
        <v>615619.31000000006</v>
      </c>
      <c r="E8" s="320">
        <f>+E9+E12</f>
        <v>422146.65</v>
      </c>
      <c r="F8" s="330">
        <f t="shared" si="1"/>
        <v>193472.66000000003</v>
      </c>
      <c r="G8" s="37"/>
      <c r="H8" s="37"/>
      <c r="I8" s="37"/>
      <c r="J8" s="37"/>
      <c r="K8" s="37"/>
      <c r="L8" s="37"/>
      <c r="M8" s="38"/>
    </row>
    <row r="9" spans="1:13" x14ac:dyDescent="0.3">
      <c r="A9" s="211" t="s">
        <v>5801</v>
      </c>
      <c r="B9" s="212" t="s">
        <v>5824</v>
      </c>
      <c r="C9" s="134" t="s">
        <v>5825</v>
      </c>
      <c r="D9" s="321">
        <f>+D10</f>
        <v>615619.31000000006</v>
      </c>
      <c r="E9" s="321">
        <f>+E10</f>
        <v>422146.65</v>
      </c>
      <c r="F9" s="330">
        <f t="shared" si="1"/>
        <v>193472.66000000003</v>
      </c>
      <c r="G9" s="37"/>
      <c r="H9" s="37"/>
      <c r="I9" s="37"/>
      <c r="J9" s="37"/>
      <c r="K9" s="37"/>
      <c r="L9" s="37"/>
      <c r="M9" s="38"/>
    </row>
    <row r="10" spans="1:13" x14ac:dyDescent="0.3">
      <c r="A10" s="211" t="s">
        <v>5802</v>
      </c>
      <c r="B10" s="213" t="s">
        <v>5826</v>
      </c>
      <c r="C10" s="135" t="s">
        <v>5825</v>
      </c>
      <c r="D10" s="271">
        <f>+D11</f>
        <v>615619.31000000006</v>
      </c>
      <c r="E10" s="271">
        <f>+E11</f>
        <v>422146.65</v>
      </c>
      <c r="F10" s="330">
        <f t="shared" si="1"/>
        <v>193472.66000000003</v>
      </c>
      <c r="G10" s="37"/>
      <c r="H10" s="37"/>
      <c r="I10" s="37"/>
      <c r="J10" s="37"/>
      <c r="K10" s="37"/>
      <c r="L10" s="37"/>
      <c r="M10" s="38"/>
    </row>
    <row r="11" spans="1:13" x14ac:dyDescent="0.3">
      <c r="A11" s="211" t="s">
        <v>5803</v>
      </c>
      <c r="B11" s="213" t="s">
        <v>5827</v>
      </c>
      <c r="C11" s="135" t="s">
        <v>5825</v>
      </c>
      <c r="D11" s="323">
        <v>615619.31000000006</v>
      </c>
      <c r="E11" s="323">
        <v>422146.65</v>
      </c>
      <c r="F11" s="330">
        <f t="shared" si="1"/>
        <v>193472.66000000003</v>
      </c>
      <c r="G11" s="37" t="s">
        <v>5804</v>
      </c>
      <c r="H11" s="37" t="s">
        <v>5821</v>
      </c>
      <c r="I11" s="37" t="s">
        <v>5794</v>
      </c>
      <c r="J11" s="37">
        <v>2</v>
      </c>
      <c r="K11" s="37" t="s">
        <v>5805</v>
      </c>
      <c r="L11" s="37" t="s">
        <v>5805</v>
      </c>
      <c r="M11" s="38"/>
    </row>
    <row r="12" spans="1:13" x14ac:dyDescent="0.3">
      <c r="A12" s="211" t="s">
        <v>5801</v>
      </c>
      <c r="B12" s="212" t="s">
        <v>5828</v>
      </c>
      <c r="C12" s="134" t="s">
        <v>5829</v>
      </c>
      <c r="D12" s="321">
        <f>+D13</f>
        <v>0</v>
      </c>
      <c r="E12" s="321">
        <f>+E13</f>
        <v>0</v>
      </c>
      <c r="F12" s="330">
        <f t="shared" si="1"/>
        <v>0</v>
      </c>
      <c r="G12" s="37"/>
      <c r="H12" s="37"/>
      <c r="I12" s="37"/>
      <c r="J12" s="37"/>
      <c r="K12" s="37"/>
      <c r="L12" s="37"/>
      <c r="M12" s="38"/>
    </row>
    <row r="13" spans="1:13" x14ac:dyDescent="0.3">
      <c r="A13" s="211" t="s">
        <v>5802</v>
      </c>
      <c r="B13" s="213" t="s">
        <v>5830</v>
      </c>
      <c r="C13" s="135" t="s">
        <v>5829</v>
      </c>
      <c r="D13" s="271">
        <f>+D14</f>
        <v>0</v>
      </c>
      <c r="E13" s="271">
        <f>+E14</f>
        <v>0</v>
      </c>
      <c r="F13" s="330">
        <f t="shared" si="1"/>
        <v>0</v>
      </c>
      <c r="G13" s="37"/>
      <c r="H13" s="37"/>
      <c r="I13" s="37"/>
      <c r="J13" s="37"/>
      <c r="K13" s="37"/>
      <c r="L13" s="37"/>
      <c r="M13" s="38"/>
    </row>
    <row r="14" spans="1:13" x14ac:dyDescent="0.3">
      <c r="A14" s="211" t="s">
        <v>5803</v>
      </c>
      <c r="B14" s="213" t="s">
        <v>5831</v>
      </c>
      <c r="C14" s="135" t="s">
        <v>5829</v>
      </c>
      <c r="D14" s="323"/>
      <c r="E14" s="323"/>
      <c r="F14" s="330">
        <f t="shared" si="1"/>
        <v>0</v>
      </c>
      <c r="G14" s="37" t="s">
        <v>5804</v>
      </c>
      <c r="H14" s="37" t="s">
        <v>5821</v>
      </c>
      <c r="I14" s="37" t="s">
        <v>5794</v>
      </c>
      <c r="J14" s="37">
        <v>2</v>
      </c>
      <c r="K14" s="37" t="s">
        <v>5805</v>
      </c>
      <c r="L14" s="37" t="s">
        <v>5805</v>
      </c>
      <c r="M14" s="38"/>
    </row>
    <row r="15" spans="1:13" x14ac:dyDescent="0.3">
      <c r="A15" s="211" t="s">
        <v>5800</v>
      </c>
      <c r="B15" s="212" t="s">
        <v>5832</v>
      </c>
      <c r="C15" s="134" t="s">
        <v>5833</v>
      </c>
      <c r="D15" s="320">
        <f>+D16+D19+D22+D25+D28+D31+D34</f>
        <v>88442.239999999991</v>
      </c>
      <c r="E15" s="320">
        <f>+E16+E19+E22+E25+E28+E31+E34</f>
        <v>73951.520000000004</v>
      </c>
      <c r="F15" s="330">
        <f t="shared" si="1"/>
        <v>14490.719999999987</v>
      </c>
      <c r="G15" s="37"/>
      <c r="H15" s="37"/>
      <c r="I15" s="37"/>
      <c r="J15" s="37"/>
      <c r="K15" s="37"/>
      <c r="L15" s="37"/>
      <c r="M15" s="38"/>
    </row>
    <row r="16" spans="1:13" x14ac:dyDescent="0.3">
      <c r="A16" s="211" t="s">
        <v>5801</v>
      </c>
      <c r="B16" s="212" t="s">
        <v>5834</v>
      </c>
      <c r="C16" s="134" t="s">
        <v>2334</v>
      </c>
      <c r="D16" s="321">
        <f>+D17</f>
        <v>0</v>
      </c>
      <c r="E16" s="321">
        <f>+E17</f>
        <v>0</v>
      </c>
      <c r="F16" s="330">
        <f t="shared" si="1"/>
        <v>0</v>
      </c>
      <c r="G16" s="37"/>
      <c r="H16" s="37"/>
      <c r="I16" s="37"/>
      <c r="J16" s="37"/>
      <c r="K16" s="37"/>
      <c r="L16" s="37"/>
      <c r="M16" s="38"/>
    </row>
    <row r="17" spans="1:13" x14ac:dyDescent="0.3">
      <c r="A17" s="211" t="s">
        <v>5802</v>
      </c>
      <c r="B17" s="213" t="s">
        <v>5835</v>
      </c>
      <c r="C17" s="135" t="s">
        <v>2334</v>
      </c>
      <c r="D17" s="271">
        <f>+D18</f>
        <v>0</v>
      </c>
      <c r="E17" s="271">
        <f>+E18</f>
        <v>0</v>
      </c>
      <c r="F17" s="330">
        <f t="shared" si="1"/>
        <v>0</v>
      </c>
      <c r="G17" s="37"/>
      <c r="H17" s="37"/>
      <c r="I17" s="37"/>
      <c r="J17" s="37"/>
      <c r="K17" s="37"/>
      <c r="L17" s="37"/>
      <c r="M17" s="38"/>
    </row>
    <row r="18" spans="1:13" x14ac:dyDescent="0.3">
      <c r="A18" s="211" t="s">
        <v>5803</v>
      </c>
      <c r="B18" s="213" t="s">
        <v>5836</v>
      </c>
      <c r="C18" s="135" t="s">
        <v>2334</v>
      </c>
      <c r="D18" s="323"/>
      <c r="E18" s="323"/>
      <c r="F18" s="330">
        <f t="shared" si="1"/>
        <v>0</v>
      </c>
      <c r="G18" s="37" t="s">
        <v>5804</v>
      </c>
      <c r="H18" s="37" t="s">
        <v>5821</v>
      </c>
      <c r="I18" s="37" t="s">
        <v>5794</v>
      </c>
      <c r="J18" s="37">
        <v>3</v>
      </c>
      <c r="K18" s="37" t="s">
        <v>5805</v>
      </c>
      <c r="L18" s="37" t="s">
        <v>5805</v>
      </c>
      <c r="M18" s="38"/>
    </row>
    <row r="19" spans="1:13" x14ac:dyDescent="0.3">
      <c r="A19" s="211" t="s">
        <v>5801</v>
      </c>
      <c r="B19" s="212" t="s">
        <v>5837</v>
      </c>
      <c r="C19" s="134" t="s">
        <v>5838</v>
      </c>
      <c r="D19" s="321">
        <f>+D20</f>
        <v>0</v>
      </c>
      <c r="E19" s="321">
        <f>+E20</f>
        <v>0</v>
      </c>
      <c r="F19" s="330">
        <f t="shared" si="1"/>
        <v>0</v>
      </c>
      <c r="G19" s="37"/>
      <c r="H19" s="37"/>
      <c r="I19" s="37"/>
      <c r="J19" s="37"/>
      <c r="K19" s="37"/>
      <c r="L19" s="37"/>
      <c r="M19" s="38"/>
    </row>
    <row r="20" spans="1:13" x14ac:dyDescent="0.3">
      <c r="A20" s="211" t="s">
        <v>5802</v>
      </c>
      <c r="B20" s="213" t="s">
        <v>5839</v>
      </c>
      <c r="C20" s="135" t="s">
        <v>2384</v>
      </c>
      <c r="D20" s="271">
        <f>+D21</f>
        <v>0</v>
      </c>
      <c r="E20" s="271">
        <f>+E21</f>
        <v>0</v>
      </c>
      <c r="F20" s="330">
        <f t="shared" si="1"/>
        <v>0</v>
      </c>
      <c r="G20" s="37"/>
      <c r="H20" s="37"/>
      <c r="I20" s="37"/>
      <c r="J20" s="37"/>
      <c r="K20" s="37"/>
      <c r="L20" s="37"/>
      <c r="M20" s="38"/>
    </row>
    <row r="21" spans="1:13" x14ac:dyDescent="0.3">
      <c r="A21" s="211" t="s">
        <v>5803</v>
      </c>
      <c r="B21" s="213" t="s">
        <v>5840</v>
      </c>
      <c r="C21" s="135" t="s">
        <v>2384</v>
      </c>
      <c r="D21" s="323"/>
      <c r="E21" s="323"/>
      <c r="F21" s="330">
        <f t="shared" si="1"/>
        <v>0</v>
      </c>
      <c r="G21" s="37" t="s">
        <v>5804</v>
      </c>
      <c r="H21" s="37" t="s">
        <v>5821</v>
      </c>
      <c r="I21" s="37" t="s">
        <v>5794</v>
      </c>
      <c r="J21" s="37">
        <v>3</v>
      </c>
      <c r="K21" s="37" t="s">
        <v>5805</v>
      </c>
      <c r="L21" s="37" t="s">
        <v>5805</v>
      </c>
      <c r="M21" s="38"/>
    </row>
    <row r="22" spans="1:13" x14ac:dyDescent="0.3">
      <c r="A22" s="211" t="s">
        <v>5801</v>
      </c>
      <c r="B22" s="212" t="s">
        <v>5841</v>
      </c>
      <c r="C22" s="134" t="s">
        <v>2335</v>
      </c>
      <c r="D22" s="321">
        <f>+D23</f>
        <v>0</v>
      </c>
      <c r="E22" s="321">
        <f>+E23</f>
        <v>0</v>
      </c>
      <c r="F22" s="330">
        <f t="shared" si="1"/>
        <v>0</v>
      </c>
      <c r="G22" s="37"/>
      <c r="H22" s="37"/>
      <c r="I22" s="37"/>
      <c r="J22" s="37"/>
      <c r="K22" s="37"/>
      <c r="L22" s="37"/>
      <c r="M22" s="38"/>
    </row>
    <row r="23" spans="1:13" x14ac:dyDescent="0.3">
      <c r="A23" s="211" t="s">
        <v>5802</v>
      </c>
      <c r="B23" s="213" t="s">
        <v>5842</v>
      </c>
      <c r="C23" s="135" t="s">
        <v>2335</v>
      </c>
      <c r="D23" s="271">
        <f>+D24</f>
        <v>0</v>
      </c>
      <c r="E23" s="271">
        <f>+E24</f>
        <v>0</v>
      </c>
      <c r="F23" s="330">
        <f t="shared" si="1"/>
        <v>0</v>
      </c>
      <c r="G23" s="37"/>
      <c r="H23" s="37"/>
      <c r="I23" s="37"/>
      <c r="J23" s="37"/>
      <c r="K23" s="37"/>
      <c r="L23" s="37"/>
      <c r="M23" s="38"/>
    </row>
    <row r="24" spans="1:13" x14ac:dyDescent="0.3">
      <c r="A24" s="211" t="s">
        <v>5803</v>
      </c>
      <c r="B24" s="213" t="s">
        <v>5843</v>
      </c>
      <c r="C24" s="135" t="s">
        <v>2335</v>
      </c>
      <c r="D24" s="323"/>
      <c r="E24" s="323"/>
      <c r="F24" s="330">
        <f t="shared" si="1"/>
        <v>0</v>
      </c>
      <c r="G24" s="37" t="s">
        <v>5804</v>
      </c>
      <c r="H24" s="37" t="s">
        <v>5821</v>
      </c>
      <c r="I24" s="37" t="s">
        <v>5794</v>
      </c>
      <c r="J24" s="37">
        <v>3</v>
      </c>
      <c r="K24" s="37" t="s">
        <v>5805</v>
      </c>
      <c r="L24" s="37" t="s">
        <v>5805</v>
      </c>
      <c r="M24" s="38"/>
    </row>
    <row r="25" spans="1:13" x14ac:dyDescent="0.3">
      <c r="A25" s="211" t="s">
        <v>5801</v>
      </c>
      <c r="B25" s="212" t="s">
        <v>5844</v>
      </c>
      <c r="C25" s="134" t="s">
        <v>5845</v>
      </c>
      <c r="D25" s="321">
        <f>+D26</f>
        <v>0</v>
      </c>
      <c r="E25" s="321">
        <f>+E26</f>
        <v>0</v>
      </c>
      <c r="F25" s="330">
        <f t="shared" si="1"/>
        <v>0</v>
      </c>
      <c r="G25" s="37"/>
      <c r="H25" s="37"/>
      <c r="I25" s="37"/>
      <c r="J25" s="37"/>
      <c r="K25" s="37"/>
      <c r="L25" s="37"/>
      <c r="M25" s="38"/>
    </row>
    <row r="26" spans="1:13" x14ac:dyDescent="0.3">
      <c r="A26" s="211" t="s">
        <v>5802</v>
      </c>
      <c r="B26" s="213" t="s">
        <v>5846</v>
      </c>
      <c r="C26" s="135" t="s">
        <v>2385</v>
      </c>
      <c r="D26" s="271">
        <f>+D27</f>
        <v>0</v>
      </c>
      <c r="E26" s="271">
        <f>+E27</f>
        <v>0</v>
      </c>
      <c r="F26" s="330">
        <f t="shared" si="1"/>
        <v>0</v>
      </c>
      <c r="G26" s="37"/>
      <c r="H26" s="37"/>
      <c r="I26" s="37"/>
      <c r="J26" s="37"/>
      <c r="K26" s="37"/>
      <c r="L26" s="37"/>
      <c r="M26" s="38"/>
    </row>
    <row r="27" spans="1:13" x14ac:dyDescent="0.3">
      <c r="A27" s="211" t="s">
        <v>5803</v>
      </c>
      <c r="B27" s="213" t="s">
        <v>5847</v>
      </c>
      <c r="C27" s="135" t="s">
        <v>2385</v>
      </c>
      <c r="D27" s="323"/>
      <c r="E27" s="323"/>
      <c r="F27" s="330">
        <f t="shared" si="1"/>
        <v>0</v>
      </c>
      <c r="G27" s="37" t="s">
        <v>5804</v>
      </c>
      <c r="H27" s="37" t="s">
        <v>5821</v>
      </c>
      <c r="I27" s="37" t="s">
        <v>5794</v>
      </c>
      <c r="J27" s="37">
        <v>3</v>
      </c>
      <c r="K27" s="37" t="s">
        <v>5805</v>
      </c>
      <c r="L27" s="37" t="s">
        <v>5805</v>
      </c>
      <c r="M27" s="38"/>
    </row>
    <row r="28" spans="1:13" x14ac:dyDescent="0.3">
      <c r="A28" s="211" t="s">
        <v>5801</v>
      </c>
      <c r="B28" s="212" t="s">
        <v>5848</v>
      </c>
      <c r="C28" s="134" t="s">
        <v>2332</v>
      </c>
      <c r="D28" s="321">
        <f>+D29</f>
        <v>13810.4</v>
      </c>
      <c r="E28" s="321">
        <f>+E29</f>
        <v>5202.08</v>
      </c>
      <c r="F28" s="330">
        <f t="shared" si="1"/>
        <v>8608.32</v>
      </c>
      <c r="G28" s="37"/>
      <c r="H28" s="37"/>
      <c r="I28" s="37"/>
      <c r="J28" s="37"/>
      <c r="K28" s="37"/>
      <c r="L28" s="37"/>
      <c r="M28" s="38"/>
    </row>
    <row r="29" spans="1:13" x14ac:dyDescent="0.3">
      <c r="A29" s="211" t="s">
        <v>5802</v>
      </c>
      <c r="B29" s="213" t="s">
        <v>5849</v>
      </c>
      <c r="C29" s="135" t="s">
        <v>2332</v>
      </c>
      <c r="D29" s="271">
        <f>+D30</f>
        <v>13810.4</v>
      </c>
      <c r="E29" s="271">
        <f>+E30</f>
        <v>5202.08</v>
      </c>
      <c r="F29" s="330">
        <f t="shared" si="1"/>
        <v>8608.32</v>
      </c>
      <c r="G29" s="37"/>
      <c r="H29" s="37"/>
      <c r="I29" s="37"/>
      <c r="J29" s="37"/>
      <c r="K29" s="37"/>
      <c r="L29" s="37"/>
      <c r="M29" s="38"/>
    </row>
    <row r="30" spans="1:13" x14ac:dyDescent="0.3">
      <c r="A30" s="211" t="s">
        <v>5803</v>
      </c>
      <c r="B30" s="213" t="s">
        <v>5850</v>
      </c>
      <c r="C30" s="135" t="s">
        <v>2332</v>
      </c>
      <c r="D30" s="323">
        <v>13810.4</v>
      </c>
      <c r="E30" s="323">
        <v>5202.08</v>
      </c>
      <c r="F30" s="330">
        <f t="shared" si="1"/>
        <v>8608.32</v>
      </c>
      <c r="G30" s="37" t="s">
        <v>5804</v>
      </c>
      <c r="H30" s="37" t="s">
        <v>5821</v>
      </c>
      <c r="I30" s="37" t="s">
        <v>5794</v>
      </c>
      <c r="J30" s="37">
        <v>3</v>
      </c>
      <c r="K30" s="37" t="s">
        <v>5805</v>
      </c>
      <c r="L30" s="37" t="s">
        <v>5805</v>
      </c>
      <c r="M30" s="38"/>
    </row>
    <row r="31" spans="1:13" x14ac:dyDescent="0.3">
      <c r="A31" s="211" t="s">
        <v>5801</v>
      </c>
      <c r="B31" s="212" t="s">
        <v>5851</v>
      </c>
      <c r="C31" s="134" t="s">
        <v>5852</v>
      </c>
      <c r="D31" s="321">
        <f>+D32</f>
        <v>0</v>
      </c>
      <c r="E31" s="321">
        <f>+E32</f>
        <v>0</v>
      </c>
      <c r="F31" s="330">
        <f t="shared" si="1"/>
        <v>0</v>
      </c>
      <c r="G31" s="37"/>
      <c r="H31" s="37"/>
      <c r="I31" s="37"/>
      <c r="J31" s="37"/>
      <c r="K31" s="37"/>
      <c r="L31" s="37"/>
      <c r="M31" s="38"/>
    </row>
    <row r="32" spans="1:13" x14ac:dyDescent="0.3">
      <c r="A32" s="211" t="s">
        <v>5802</v>
      </c>
      <c r="B32" s="213" t="s">
        <v>5853</v>
      </c>
      <c r="C32" s="135" t="s">
        <v>2383</v>
      </c>
      <c r="D32" s="271">
        <f>+D33</f>
        <v>0</v>
      </c>
      <c r="E32" s="271">
        <f>+E33</f>
        <v>0</v>
      </c>
      <c r="F32" s="330">
        <f t="shared" si="1"/>
        <v>0</v>
      </c>
      <c r="G32" s="37"/>
      <c r="H32" s="37"/>
      <c r="I32" s="37"/>
      <c r="J32" s="37"/>
      <c r="K32" s="37"/>
      <c r="L32" s="37"/>
      <c r="M32" s="38"/>
    </row>
    <row r="33" spans="1:13" x14ac:dyDescent="0.3">
      <c r="A33" s="211" t="s">
        <v>5803</v>
      </c>
      <c r="B33" s="213" t="s">
        <v>5854</v>
      </c>
      <c r="C33" s="135" t="s">
        <v>2383</v>
      </c>
      <c r="D33" s="323"/>
      <c r="E33" s="323"/>
      <c r="F33" s="330">
        <f t="shared" si="1"/>
        <v>0</v>
      </c>
      <c r="G33" s="37" t="s">
        <v>5804</v>
      </c>
      <c r="H33" s="37" t="s">
        <v>5821</v>
      </c>
      <c r="I33" s="37" t="s">
        <v>5794</v>
      </c>
      <c r="J33" s="37">
        <v>3</v>
      </c>
      <c r="K33" s="37" t="s">
        <v>5805</v>
      </c>
      <c r="L33" s="37" t="s">
        <v>5805</v>
      </c>
      <c r="M33" s="38"/>
    </row>
    <row r="34" spans="1:13" x14ac:dyDescent="0.3">
      <c r="A34" s="211" t="s">
        <v>5801</v>
      </c>
      <c r="B34" s="212" t="s">
        <v>5855</v>
      </c>
      <c r="C34" s="134" t="s">
        <v>2333</v>
      </c>
      <c r="D34" s="321">
        <f>+D35</f>
        <v>74631.839999999997</v>
      </c>
      <c r="E34" s="321">
        <f>+E35</f>
        <v>68749.440000000002</v>
      </c>
      <c r="F34" s="330">
        <f t="shared" si="1"/>
        <v>5882.3999999999942</v>
      </c>
      <c r="G34" s="37"/>
      <c r="H34" s="37"/>
      <c r="I34" s="37"/>
      <c r="J34" s="37"/>
      <c r="K34" s="37"/>
      <c r="L34" s="37"/>
      <c r="M34" s="38"/>
    </row>
    <row r="35" spans="1:13" x14ac:dyDescent="0.3">
      <c r="A35" s="211" t="s">
        <v>5802</v>
      </c>
      <c r="B35" s="213" t="s">
        <v>5856</v>
      </c>
      <c r="C35" s="135" t="s">
        <v>2333</v>
      </c>
      <c r="D35" s="271">
        <f>+D36</f>
        <v>74631.839999999997</v>
      </c>
      <c r="E35" s="271">
        <f>+E36</f>
        <v>68749.440000000002</v>
      </c>
      <c r="F35" s="330">
        <f t="shared" si="1"/>
        <v>5882.3999999999942</v>
      </c>
      <c r="G35" s="37"/>
      <c r="H35" s="37"/>
      <c r="I35" s="37"/>
      <c r="J35" s="37"/>
      <c r="K35" s="37"/>
      <c r="L35" s="37"/>
      <c r="M35" s="38"/>
    </row>
    <row r="36" spans="1:13" x14ac:dyDescent="0.3">
      <c r="A36" s="211" t="s">
        <v>5803</v>
      </c>
      <c r="B36" s="213" t="s">
        <v>5857</v>
      </c>
      <c r="C36" s="135" t="s">
        <v>2333</v>
      </c>
      <c r="D36" s="323">
        <v>74631.839999999997</v>
      </c>
      <c r="E36" s="323">
        <v>68749.440000000002</v>
      </c>
      <c r="F36" s="330">
        <f t="shared" si="1"/>
        <v>5882.3999999999942</v>
      </c>
      <c r="G36" s="37" t="s">
        <v>5804</v>
      </c>
      <c r="H36" s="37" t="s">
        <v>5821</v>
      </c>
      <c r="I36" s="37" t="s">
        <v>5794</v>
      </c>
      <c r="J36" s="37">
        <v>3</v>
      </c>
      <c r="K36" s="37"/>
      <c r="L36" s="37"/>
      <c r="M36" s="38"/>
    </row>
    <row r="37" spans="1:13" x14ac:dyDescent="0.3">
      <c r="A37" s="211" t="s">
        <v>5800</v>
      </c>
      <c r="B37" s="212" t="s">
        <v>5858</v>
      </c>
      <c r="C37" s="134" t="s">
        <v>5859</v>
      </c>
      <c r="D37" s="320">
        <f t="shared" ref="D37:E39" si="2">+D38</f>
        <v>0</v>
      </c>
      <c r="E37" s="320">
        <f t="shared" si="2"/>
        <v>0</v>
      </c>
      <c r="F37" s="330">
        <f t="shared" si="1"/>
        <v>0</v>
      </c>
      <c r="G37" s="37"/>
      <c r="H37" s="37"/>
      <c r="I37" s="37"/>
      <c r="J37" s="37"/>
      <c r="K37" s="37"/>
      <c r="L37" s="37"/>
      <c r="M37" s="38"/>
    </row>
    <row r="38" spans="1:13" x14ac:dyDescent="0.3">
      <c r="A38" s="211" t="s">
        <v>5801</v>
      </c>
      <c r="B38" s="212" t="s">
        <v>5860</v>
      </c>
      <c r="C38" s="134" t="s">
        <v>5859</v>
      </c>
      <c r="D38" s="321">
        <f t="shared" si="2"/>
        <v>0</v>
      </c>
      <c r="E38" s="321">
        <f t="shared" si="2"/>
        <v>0</v>
      </c>
      <c r="F38" s="330">
        <f t="shared" si="1"/>
        <v>0</v>
      </c>
      <c r="G38" s="37"/>
      <c r="H38" s="37"/>
      <c r="I38" s="37"/>
      <c r="J38" s="37"/>
      <c r="K38" s="37"/>
      <c r="L38" s="37"/>
      <c r="M38" s="38"/>
    </row>
    <row r="39" spans="1:13" x14ac:dyDescent="0.3">
      <c r="A39" s="211" t="s">
        <v>5802</v>
      </c>
      <c r="B39" s="213" t="s">
        <v>5861</v>
      </c>
      <c r="C39" s="135" t="s">
        <v>5859</v>
      </c>
      <c r="D39" s="271">
        <f t="shared" si="2"/>
        <v>0</v>
      </c>
      <c r="E39" s="271">
        <f t="shared" si="2"/>
        <v>0</v>
      </c>
      <c r="F39" s="330">
        <f t="shared" si="1"/>
        <v>0</v>
      </c>
      <c r="G39" s="37"/>
      <c r="H39" s="37"/>
      <c r="I39" s="37"/>
      <c r="J39" s="37"/>
      <c r="K39" s="37"/>
      <c r="L39" s="37"/>
      <c r="M39" s="38"/>
    </row>
    <row r="40" spans="1:13" x14ac:dyDescent="0.3">
      <c r="A40" s="211" t="s">
        <v>5803</v>
      </c>
      <c r="B40" s="213" t="s">
        <v>5862</v>
      </c>
      <c r="C40" s="135" t="s">
        <v>5859</v>
      </c>
      <c r="D40" s="323"/>
      <c r="E40" s="323"/>
      <c r="F40" s="330">
        <f t="shared" si="1"/>
        <v>0</v>
      </c>
      <c r="G40" s="37" t="s">
        <v>5804</v>
      </c>
      <c r="H40" s="37" t="s">
        <v>5821</v>
      </c>
      <c r="I40" s="37" t="s">
        <v>5794</v>
      </c>
      <c r="J40" s="37">
        <v>4</v>
      </c>
      <c r="K40" s="37" t="s">
        <v>5805</v>
      </c>
      <c r="L40" s="37" t="s">
        <v>5805</v>
      </c>
      <c r="M40" s="38"/>
    </row>
    <row r="41" spans="1:13" x14ac:dyDescent="0.3">
      <c r="A41" s="211" t="s">
        <v>5800</v>
      </c>
      <c r="B41" s="212" t="s">
        <v>5863</v>
      </c>
      <c r="C41" s="134" t="s">
        <v>2331</v>
      </c>
      <c r="D41" s="320">
        <f t="shared" ref="D41:E43" si="3">+D42</f>
        <v>0</v>
      </c>
      <c r="E41" s="320">
        <f t="shared" si="3"/>
        <v>0</v>
      </c>
      <c r="F41" s="330">
        <f t="shared" si="1"/>
        <v>0</v>
      </c>
      <c r="G41" s="37"/>
      <c r="H41" s="37"/>
      <c r="I41" s="37"/>
      <c r="J41" s="37"/>
      <c r="K41" s="37"/>
      <c r="L41" s="37"/>
      <c r="M41" s="38"/>
    </row>
    <row r="42" spans="1:13" x14ac:dyDescent="0.3">
      <c r="A42" s="211" t="s">
        <v>5801</v>
      </c>
      <c r="B42" s="212" t="s">
        <v>5864</v>
      </c>
      <c r="C42" s="134" t="s">
        <v>2331</v>
      </c>
      <c r="D42" s="321">
        <f t="shared" si="3"/>
        <v>0</v>
      </c>
      <c r="E42" s="321">
        <f t="shared" si="3"/>
        <v>0</v>
      </c>
      <c r="F42" s="330">
        <f t="shared" si="1"/>
        <v>0</v>
      </c>
      <c r="G42" s="37"/>
      <c r="H42" s="37"/>
      <c r="I42" s="37"/>
      <c r="J42" s="37"/>
      <c r="K42" s="37"/>
      <c r="L42" s="37"/>
      <c r="M42" s="38"/>
    </row>
    <row r="43" spans="1:13" x14ac:dyDescent="0.3">
      <c r="A43" s="211" t="s">
        <v>5802</v>
      </c>
      <c r="B43" s="213" t="s">
        <v>5865</v>
      </c>
      <c r="C43" s="135" t="s">
        <v>2331</v>
      </c>
      <c r="D43" s="271">
        <f t="shared" si="3"/>
        <v>0</v>
      </c>
      <c r="E43" s="271">
        <f t="shared" si="3"/>
        <v>0</v>
      </c>
      <c r="F43" s="330">
        <f t="shared" si="1"/>
        <v>0</v>
      </c>
      <c r="G43" s="37"/>
      <c r="H43" s="37"/>
      <c r="I43" s="37"/>
      <c r="J43" s="37"/>
      <c r="K43" s="37"/>
      <c r="L43" s="37"/>
      <c r="M43" s="38"/>
    </row>
    <row r="44" spans="1:13" x14ac:dyDescent="0.3">
      <c r="A44" s="211" t="s">
        <v>5803</v>
      </c>
      <c r="B44" s="213" t="s">
        <v>5866</v>
      </c>
      <c r="C44" s="135" t="s">
        <v>2331</v>
      </c>
      <c r="D44" s="323"/>
      <c r="E44" s="323"/>
      <c r="F44" s="330">
        <f t="shared" si="1"/>
        <v>0</v>
      </c>
      <c r="G44" s="37" t="s">
        <v>5804</v>
      </c>
      <c r="H44" s="37" t="s">
        <v>5821</v>
      </c>
      <c r="I44" s="37" t="s">
        <v>5794</v>
      </c>
      <c r="J44" s="37">
        <v>5</v>
      </c>
      <c r="K44" s="37" t="s">
        <v>5805</v>
      </c>
      <c r="L44" s="37" t="s">
        <v>5805</v>
      </c>
      <c r="M44" s="38"/>
    </row>
    <row r="45" spans="1:13" x14ac:dyDescent="0.3">
      <c r="A45" s="208" t="s">
        <v>5800</v>
      </c>
      <c r="B45" s="209" t="s">
        <v>5881</v>
      </c>
      <c r="C45" s="210" t="s">
        <v>5882</v>
      </c>
      <c r="D45" s="320">
        <f t="shared" ref="D45:E46" si="4">+D46</f>
        <v>3408.5</v>
      </c>
      <c r="E45" s="320">
        <f t="shared" si="4"/>
        <v>681.7</v>
      </c>
      <c r="F45" s="330">
        <f t="shared" si="1"/>
        <v>2726.8</v>
      </c>
      <c r="G45" s="37"/>
      <c r="H45" s="37"/>
      <c r="I45" s="37"/>
      <c r="J45" s="37"/>
      <c r="K45" s="37"/>
      <c r="L45" s="37"/>
      <c r="M45" s="38"/>
    </row>
    <row r="46" spans="1:13" x14ac:dyDescent="0.3">
      <c r="A46" s="211" t="s">
        <v>5801</v>
      </c>
      <c r="B46" s="212" t="s">
        <v>5883</v>
      </c>
      <c r="C46" s="134" t="s">
        <v>5884</v>
      </c>
      <c r="D46" s="321">
        <f t="shared" si="4"/>
        <v>3408.5</v>
      </c>
      <c r="E46" s="321">
        <f t="shared" si="4"/>
        <v>681.7</v>
      </c>
      <c r="F46" s="330">
        <f t="shared" si="1"/>
        <v>2726.8</v>
      </c>
      <c r="G46" s="37"/>
      <c r="H46" s="37"/>
      <c r="I46" s="37"/>
      <c r="J46" s="37"/>
      <c r="K46" s="37"/>
      <c r="L46" s="37"/>
      <c r="M46" s="38"/>
    </row>
    <row r="47" spans="1:13" x14ac:dyDescent="0.3">
      <c r="A47" s="211" t="s">
        <v>5802</v>
      </c>
      <c r="B47" s="213" t="s">
        <v>5885</v>
      </c>
      <c r="C47" s="135" t="s">
        <v>5884</v>
      </c>
      <c r="D47" s="271">
        <f>+D48+D49</f>
        <v>3408.5</v>
      </c>
      <c r="E47" s="271">
        <f>+E48+E49</f>
        <v>681.7</v>
      </c>
      <c r="F47" s="330">
        <f>+D47-E47</f>
        <v>2726.8</v>
      </c>
      <c r="G47" s="37"/>
      <c r="H47" s="37"/>
      <c r="I47" s="37"/>
      <c r="J47" s="37"/>
      <c r="K47" s="37"/>
      <c r="L47" s="37"/>
      <c r="M47" s="38"/>
    </row>
    <row r="48" spans="1:13" x14ac:dyDescent="0.3">
      <c r="A48" s="211" t="s">
        <v>5803</v>
      </c>
      <c r="B48" s="213" t="s">
        <v>5886</v>
      </c>
      <c r="C48" s="135" t="s">
        <v>2337</v>
      </c>
      <c r="D48" s="323"/>
      <c r="E48" s="323"/>
      <c r="F48" s="330">
        <f t="shared" si="1"/>
        <v>0</v>
      </c>
      <c r="G48" s="37" t="s">
        <v>5804</v>
      </c>
      <c r="H48" s="37" t="s">
        <v>5821</v>
      </c>
      <c r="I48" s="37" t="s">
        <v>5794</v>
      </c>
      <c r="J48" s="37">
        <v>9</v>
      </c>
      <c r="K48" s="37"/>
      <c r="L48" s="37"/>
      <c r="M48" s="38"/>
    </row>
    <row r="49" spans="1:13" x14ac:dyDescent="0.3">
      <c r="A49" s="211" t="s">
        <v>5803</v>
      </c>
      <c r="B49" s="213" t="s">
        <v>5887</v>
      </c>
      <c r="C49" s="135" t="s">
        <v>2338</v>
      </c>
      <c r="D49" s="323">
        <v>3408.5</v>
      </c>
      <c r="E49" s="323">
        <v>681.7</v>
      </c>
      <c r="F49" s="330">
        <f t="shared" si="1"/>
        <v>2726.8</v>
      </c>
      <c r="G49" s="37" t="s">
        <v>5804</v>
      </c>
      <c r="H49" s="37" t="s">
        <v>5821</v>
      </c>
      <c r="I49" s="37" t="s">
        <v>5794</v>
      </c>
      <c r="J49" s="37">
        <v>9</v>
      </c>
      <c r="K49" s="37"/>
      <c r="L49" s="37"/>
      <c r="M49" s="38"/>
    </row>
    <row r="50" spans="1:13" x14ac:dyDescent="0.3">
      <c r="A50" s="208" t="s">
        <v>5800</v>
      </c>
      <c r="B50" s="209" t="s">
        <v>5888</v>
      </c>
      <c r="C50" s="210" t="s">
        <v>5889</v>
      </c>
      <c r="D50" s="320">
        <f>+D51</f>
        <v>0</v>
      </c>
      <c r="E50" s="320">
        <f>+E51</f>
        <v>0</v>
      </c>
      <c r="F50" s="330">
        <f t="shared" si="1"/>
        <v>0</v>
      </c>
      <c r="G50" s="37"/>
      <c r="H50" s="37"/>
      <c r="I50" s="37"/>
      <c r="J50" s="37"/>
      <c r="K50" s="37"/>
      <c r="L50" s="37"/>
      <c r="M50" s="38"/>
    </row>
    <row r="51" spans="1:13" x14ac:dyDescent="0.3">
      <c r="A51" s="211" t="s">
        <v>5801</v>
      </c>
      <c r="B51" s="212" t="s">
        <v>5890</v>
      </c>
      <c r="C51" s="134" t="s">
        <v>5891</v>
      </c>
      <c r="D51" s="321">
        <f>+D52+D54</f>
        <v>0</v>
      </c>
      <c r="E51" s="321">
        <f>+E52+E54</f>
        <v>0</v>
      </c>
      <c r="F51" s="330">
        <f t="shared" si="1"/>
        <v>0</v>
      </c>
      <c r="G51" s="37"/>
      <c r="H51" s="37"/>
      <c r="I51" s="37"/>
      <c r="J51" s="37"/>
      <c r="K51" s="37"/>
      <c r="L51" s="37"/>
      <c r="M51" s="38"/>
    </row>
    <row r="52" spans="1:13" x14ac:dyDescent="0.3">
      <c r="A52" s="211" t="s">
        <v>5802</v>
      </c>
      <c r="B52" s="213" t="s">
        <v>5892</v>
      </c>
      <c r="C52" s="135" t="s">
        <v>5891</v>
      </c>
      <c r="D52" s="271">
        <f>+D53</f>
        <v>0</v>
      </c>
      <c r="E52" s="271">
        <f>+E53</f>
        <v>0</v>
      </c>
      <c r="F52" s="330">
        <f t="shared" si="1"/>
        <v>0</v>
      </c>
      <c r="G52" s="37"/>
      <c r="H52" s="37"/>
      <c r="I52" s="37"/>
      <c r="J52" s="37"/>
      <c r="K52" s="37"/>
      <c r="L52" s="37"/>
      <c r="M52" s="38"/>
    </row>
    <row r="53" spans="1:13" x14ac:dyDescent="0.3">
      <c r="A53" s="211" t="s">
        <v>5803</v>
      </c>
      <c r="B53" s="213" t="s">
        <v>5893</v>
      </c>
      <c r="C53" s="135" t="s">
        <v>5891</v>
      </c>
      <c r="D53" s="323"/>
      <c r="E53" s="323"/>
      <c r="F53" s="330">
        <f t="shared" si="1"/>
        <v>0</v>
      </c>
      <c r="G53" s="37" t="s">
        <v>5804</v>
      </c>
      <c r="H53" s="37" t="s">
        <v>5821</v>
      </c>
      <c r="I53" s="37" t="s">
        <v>5794</v>
      </c>
      <c r="J53" s="37">
        <v>9</v>
      </c>
      <c r="K53" s="37" t="s">
        <v>5805</v>
      </c>
      <c r="L53" s="37" t="s">
        <v>5805</v>
      </c>
      <c r="M53" s="38"/>
    </row>
    <row r="54" spans="1:13" ht="14.4" customHeight="1" x14ac:dyDescent="0.3">
      <c r="A54" s="211" t="s">
        <v>5802</v>
      </c>
      <c r="B54" s="213" t="s">
        <v>5894</v>
      </c>
      <c r="C54" s="135" t="s">
        <v>5895</v>
      </c>
      <c r="D54" s="271">
        <f>+D55</f>
        <v>0</v>
      </c>
      <c r="E54" s="271">
        <f>+E55</f>
        <v>0</v>
      </c>
      <c r="F54" s="330">
        <f t="shared" si="1"/>
        <v>0</v>
      </c>
      <c r="G54" s="37"/>
      <c r="H54" s="37"/>
      <c r="I54" s="37"/>
      <c r="J54" s="37"/>
      <c r="K54" s="37"/>
      <c r="L54" s="37"/>
      <c r="M54" s="38"/>
    </row>
    <row r="55" spans="1:13" x14ac:dyDescent="0.3">
      <c r="A55" s="211" t="s">
        <v>5803</v>
      </c>
      <c r="B55" s="213" t="s">
        <v>5896</v>
      </c>
      <c r="C55" s="135" t="s">
        <v>5895</v>
      </c>
      <c r="D55" s="323"/>
      <c r="E55" s="331"/>
      <c r="F55" s="330">
        <f t="shared" si="1"/>
        <v>0</v>
      </c>
      <c r="G55" s="37" t="s">
        <v>5804</v>
      </c>
      <c r="H55" s="37" t="s">
        <v>5821</v>
      </c>
      <c r="I55" s="37" t="s">
        <v>5794</v>
      </c>
      <c r="J55" s="37">
        <v>9</v>
      </c>
      <c r="K55" s="37" t="s">
        <v>5805</v>
      </c>
      <c r="L55" s="37" t="s">
        <v>5805</v>
      </c>
      <c r="M55" s="38"/>
    </row>
    <row r="56" spans="1:13" x14ac:dyDescent="0.3">
      <c r="A56" s="205" t="s">
        <v>5799</v>
      </c>
      <c r="B56" s="206" t="s">
        <v>5897</v>
      </c>
      <c r="C56" s="207" t="s">
        <v>5898</v>
      </c>
      <c r="D56" s="322">
        <f>+D57+D70+D195+D214</f>
        <v>37120181.769999996</v>
      </c>
      <c r="E56" s="322">
        <f>+E57+E70+E195+E214</f>
        <v>9560492.0800000001</v>
      </c>
      <c r="F56" s="330">
        <f t="shared" si="1"/>
        <v>27559689.689999998</v>
      </c>
      <c r="G56" s="37"/>
      <c r="H56" s="37"/>
      <c r="I56" s="37"/>
      <c r="J56" s="37"/>
      <c r="K56" s="37"/>
      <c r="L56" s="37"/>
      <c r="M56" s="38"/>
    </row>
    <row r="57" spans="1:13" x14ac:dyDescent="0.3">
      <c r="A57" s="208" t="s">
        <v>5800</v>
      </c>
      <c r="B57" s="209" t="s">
        <v>5899</v>
      </c>
      <c r="C57" s="210" t="s">
        <v>5900</v>
      </c>
      <c r="D57" s="320">
        <f>+D58+D61+D64+D67</f>
        <v>13224157.469999999</v>
      </c>
      <c r="E57" s="320">
        <f>+E58+E61+E64+E67</f>
        <v>3469106.23</v>
      </c>
      <c r="F57" s="330">
        <f t="shared" si="1"/>
        <v>9755051.2399999984</v>
      </c>
      <c r="G57" s="37"/>
      <c r="H57" s="37"/>
      <c r="I57" s="37"/>
      <c r="J57" s="37"/>
      <c r="K57" s="37"/>
      <c r="L57" s="37"/>
      <c r="M57" s="38"/>
    </row>
    <row r="58" spans="1:13" x14ac:dyDescent="0.3">
      <c r="A58" s="211" t="s">
        <v>5801</v>
      </c>
      <c r="B58" s="212" t="s">
        <v>5901</v>
      </c>
      <c r="C58" s="134" t="s">
        <v>5902</v>
      </c>
      <c r="D58" s="321">
        <f>+D59</f>
        <v>12608234.75</v>
      </c>
      <c r="E58" s="321">
        <f>+E59</f>
        <v>3323328.17</v>
      </c>
      <c r="F58" s="330">
        <f t="shared" ref="F58:F121" si="5">+D58-E58</f>
        <v>9284906.5800000001</v>
      </c>
      <c r="G58" s="37"/>
      <c r="H58" s="37"/>
      <c r="I58" s="37"/>
      <c r="J58" s="37"/>
      <c r="K58" s="37"/>
      <c r="L58" s="37"/>
      <c r="M58" s="38"/>
    </row>
    <row r="59" spans="1:13" x14ac:dyDescent="0.3">
      <c r="A59" s="211" t="s">
        <v>5802</v>
      </c>
      <c r="B59" s="213" t="s">
        <v>5903</v>
      </c>
      <c r="C59" s="135" t="s">
        <v>5902</v>
      </c>
      <c r="D59" s="271">
        <f>+D60</f>
        <v>12608234.75</v>
      </c>
      <c r="E59" s="271">
        <f>+E60</f>
        <v>3323328.17</v>
      </c>
      <c r="F59" s="330">
        <f t="shared" si="5"/>
        <v>9284906.5800000001</v>
      </c>
      <c r="G59" s="37"/>
      <c r="H59" s="37"/>
      <c r="I59" s="37"/>
      <c r="J59" s="37"/>
      <c r="K59" s="37"/>
      <c r="L59" s="37"/>
      <c r="M59" s="38"/>
    </row>
    <row r="60" spans="1:13" x14ac:dyDescent="0.3">
      <c r="A60" s="211" t="s">
        <v>5803</v>
      </c>
      <c r="B60" s="213" t="s">
        <v>5904</v>
      </c>
      <c r="C60" s="135" t="s">
        <v>5902</v>
      </c>
      <c r="D60" s="323">
        <v>12608234.75</v>
      </c>
      <c r="E60" s="323">
        <v>3323328.17</v>
      </c>
      <c r="F60" s="330">
        <f t="shared" si="5"/>
        <v>9284906.5800000001</v>
      </c>
      <c r="G60" s="37" t="s">
        <v>5804</v>
      </c>
      <c r="H60" s="37" t="s">
        <v>5821</v>
      </c>
      <c r="I60" s="37" t="s">
        <v>5796</v>
      </c>
      <c r="J60" s="37">
        <v>1</v>
      </c>
      <c r="K60" s="37" t="s">
        <v>5905</v>
      </c>
      <c r="L60" s="37" t="s">
        <v>5805</v>
      </c>
      <c r="M60" s="38"/>
    </row>
    <row r="61" spans="1:13" x14ac:dyDescent="0.3">
      <c r="A61" s="211" t="s">
        <v>5801</v>
      </c>
      <c r="B61" s="212" t="s">
        <v>5906</v>
      </c>
      <c r="C61" s="134" t="s">
        <v>5907</v>
      </c>
      <c r="D61" s="321">
        <f>+D62</f>
        <v>569068.77</v>
      </c>
      <c r="E61" s="321">
        <f>+E62</f>
        <v>145778.06</v>
      </c>
      <c r="F61" s="330">
        <f t="shared" si="5"/>
        <v>423290.71</v>
      </c>
      <c r="G61" s="37"/>
      <c r="H61" s="37"/>
      <c r="I61" s="37"/>
      <c r="J61" s="37"/>
      <c r="K61" s="37"/>
      <c r="L61" s="37"/>
      <c r="M61" s="38"/>
    </row>
    <row r="62" spans="1:13" x14ac:dyDescent="0.3">
      <c r="A62" s="211" t="s">
        <v>5802</v>
      </c>
      <c r="B62" s="213" t="s">
        <v>5908</v>
      </c>
      <c r="C62" s="135" t="s">
        <v>5907</v>
      </c>
      <c r="D62" s="271">
        <f>+D63</f>
        <v>569068.77</v>
      </c>
      <c r="E62" s="271">
        <f>+E63</f>
        <v>145778.06</v>
      </c>
      <c r="F62" s="330">
        <f t="shared" si="5"/>
        <v>423290.71</v>
      </c>
      <c r="G62" s="37"/>
      <c r="H62" s="37"/>
      <c r="I62" s="37"/>
      <c r="J62" s="37"/>
      <c r="K62" s="37"/>
      <c r="L62" s="37"/>
      <c r="M62" s="38"/>
    </row>
    <row r="63" spans="1:13" x14ac:dyDescent="0.3">
      <c r="A63" s="211" t="s">
        <v>5803</v>
      </c>
      <c r="B63" s="213" t="s">
        <v>5909</v>
      </c>
      <c r="C63" s="135" t="s">
        <v>5907</v>
      </c>
      <c r="D63" s="323">
        <v>569068.77</v>
      </c>
      <c r="E63" s="331">
        <v>145778.06</v>
      </c>
      <c r="F63" s="330">
        <f t="shared" si="5"/>
        <v>423290.71</v>
      </c>
      <c r="G63" s="37" t="s">
        <v>5804</v>
      </c>
      <c r="H63" s="37" t="s">
        <v>5821</v>
      </c>
      <c r="I63" s="37" t="s">
        <v>5796</v>
      </c>
      <c r="J63" s="37">
        <v>1</v>
      </c>
      <c r="K63" s="37" t="s">
        <v>5812</v>
      </c>
      <c r="L63" s="37" t="s">
        <v>5805</v>
      </c>
      <c r="M63" s="38"/>
    </row>
    <row r="64" spans="1:13" x14ac:dyDescent="0.3">
      <c r="A64" s="211" t="s">
        <v>5801</v>
      </c>
      <c r="B64" s="212" t="s">
        <v>5910</v>
      </c>
      <c r="C64" s="134" t="s">
        <v>5911</v>
      </c>
      <c r="D64" s="321">
        <f>+D65</f>
        <v>46853.95</v>
      </c>
      <c r="E64" s="332"/>
      <c r="F64" s="330">
        <f t="shared" si="5"/>
        <v>46853.95</v>
      </c>
      <c r="G64" s="37"/>
      <c r="H64" s="37"/>
      <c r="I64" s="37"/>
      <c r="J64" s="37"/>
      <c r="K64" s="37"/>
      <c r="L64" s="37"/>
      <c r="M64" s="38"/>
    </row>
    <row r="65" spans="1:13" x14ac:dyDescent="0.3">
      <c r="A65" s="211" t="s">
        <v>5802</v>
      </c>
      <c r="B65" s="213" t="s">
        <v>5912</v>
      </c>
      <c r="C65" s="135" t="s">
        <v>5911</v>
      </c>
      <c r="D65" s="271">
        <f>+D66</f>
        <v>46853.95</v>
      </c>
      <c r="E65" s="332"/>
      <c r="F65" s="330">
        <f t="shared" si="5"/>
        <v>46853.95</v>
      </c>
      <c r="G65" s="37"/>
      <c r="H65" s="37"/>
      <c r="I65" s="37"/>
      <c r="J65" s="37"/>
      <c r="K65" s="37"/>
      <c r="L65" s="37"/>
      <c r="M65" s="38"/>
    </row>
    <row r="66" spans="1:13" x14ac:dyDescent="0.3">
      <c r="A66" s="211" t="s">
        <v>5803</v>
      </c>
      <c r="B66" s="213" t="s">
        <v>5913</v>
      </c>
      <c r="C66" s="135" t="s">
        <v>5911</v>
      </c>
      <c r="D66" s="323">
        <v>46853.95</v>
      </c>
      <c r="E66" s="333"/>
      <c r="F66" s="330">
        <f t="shared" si="5"/>
        <v>46853.95</v>
      </c>
      <c r="G66" s="37" t="s">
        <v>5804</v>
      </c>
      <c r="H66" s="37" t="s">
        <v>5821</v>
      </c>
      <c r="I66" s="37" t="s">
        <v>5796</v>
      </c>
      <c r="J66" s="37">
        <v>1</v>
      </c>
      <c r="K66" s="37" t="s">
        <v>5797</v>
      </c>
      <c r="L66" s="37" t="s">
        <v>5805</v>
      </c>
      <c r="M66" s="38"/>
    </row>
    <row r="67" spans="1:13" x14ac:dyDescent="0.3">
      <c r="A67" s="211" t="s">
        <v>5801</v>
      </c>
      <c r="B67" s="212" t="s">
        <v>5914</v>
      </c>
      <c r="C67" s="134" t="s">
        <v>5915</v>
      </c>
      <c r="D67" s="321">
        <f>+D68</f>
        <v>0</v>
      </c>
      <c r="E67" s="321">
        <f>+E68</f>
        <v>0</v>
      </c>
      <c r="F67" s="330">
        <f t="shared" si="5"/>
        <v>0</v>
      </c>
      <c r="G67" s="37"/>
      <c r="H67" s="37"/>
      <c r="I67" s="37"/>
      <c r="J67" s="37"/>
      <c r="K67" s="37"/>
      <c r="L67" s="37"/>
      <c r="M67" s="38"/>
    </row>
    <row r="68" spans="1:13" x14ac:dyDescent="0.3">
      <c r="A68" s="211" t="s">
        <v>5802</v>
      </c>
      <c r="B68" s="213" t="s">
        <v>5916</v>
      </c>
      <c r="C68" s="135" t="s">
        <v>5915</v>
      </c>
      <c r="D68" s="271">
        <f>+D69</f>
        <v>0</v>
      </c>
      <c r="E68" s="271">
        <f>+E69</f>
        <v>0</v>
      </c>
      <c r="F68" s="330">
        <f t="shared" si="5"/>
        <v>0</v>
      </c>
      <c r="G68" s="37"/>
      <c r="H68" s="37"/>
      <c r="I68" s="37"/>
      <c r="J68" s="37"/>
      <c r="K68" s="37"/>
      <c r="L68" s="37"/>
      <c r="M68" s="38"/>
    </row>
    <row r="69" spans="1:13" x14ac:dyDescent="0.3">
      <c r="A69" s="211" t="s">
        <v>5803</v>
      </c>
      <c r="B69" s="213" t="s">
        <v>5917</v>
      </c>
      <c r="C69" s="135" t="s">
        <v>5915</v>
      </c>
      <c r="D69" s="323"/>
      <c r="E69" s="323"/>
      <c r="F69" s="330">
        <f t="shared" si="5"/>
        <v>0</v>
      </c>
      <c r="G69" s="37" t="s">
        <v>5804</v>
      </c>
      <c r="H69" s="37" t="s">
        <v>5821</v>
      </c>
      <c r="I69" s="37" t="s">
        <v>5796</v>
      </c>
      <c r="J69" s="37">
        <v>1</v>
      </c>
      <c r="K69" s="37" t="s">
        <v>5918</v>
      </c>
      <c r="L69" s="37" t="s">
        <v>5805</v>
      </c>
      <c r="M69" s="38"/>
    </row>
    <row r="70" spans="1:13" x14ac:dyDescent="0.3">
      <c r="A70" s="208" t="s">
        <v>5800</v>
      </c>
      <c r="B70" s="209" t="s">
        <v>5919</v>
      </c>
      <c r="C70" s="210" t="s">
        <v>5920</v>
      </c>
      <c r="D70" s="320">
        <f>D71+D80+D89+D94+D101+D104+D117+D122+D157+D178+D181+D188</f>
        <v>23896024.300000001</v>
      </c>
      <c r="E70" s="320">
        <f>E71+E80+E89+E94+E101+E104+E117+E122+E157+E178+E181+E188</f>
        <v>6091385.8499999996</v>
      </c>
      <c r="F70" s="330">
        <f t="shared" si="5"/>
        <v>17804638.450000003</v>
      </c>
      <c r="G70" s="37"/>
      <c r="H70" s="37"/>
      <c r="I70" s="37"/>
      <c r="J70" s="37"/>
      <c r="K70" s="37"/>
      <c r="L70" s="37"/>
      <c r="M70" s="38"/>
    </row>
    <row r="71" spans="1:13" x14ac:dyDescent="0.3">
      <c r="A71" s="211" t="s">
        <v>5801</v>
      </c>
      <c r="B71" s="212" t="s">
        <v>5921</v>
      </c>
      <c r="C71" s="134" t="s">
        <v>5922</v>
      </c>
      <c r="D71" s="321">
        <f>+D72+D74+D76+D78</f>
        <v>422021.7</v>
      </c>
      <c r="E71" s="321">
        <f>+E72+E74+E76+E78</f>
        <v>143500.49</v>
      </c>
      <c r="F71" s="330">
        <f t="shared" si="5"/>
        <v>278521.21000000002</v>
      </c>
      <c r="G71" s="37"/>
      <c r="H71" s="37"/>
      <c r="I71" s="37"/>
      <c r="J71" s="37"/>
      <c r="K71" s="37"/>
      <c r="L71" s="37"/>
      <c r="M71" s="38"/>
    </row>
    <row r="72" spans="1:13" x14ac:dyDescent="0.3">
      <c r="A72" s="211" t="s">
        <v>5802</v>
      </c>
      <c r="B72" s="213" t="s">
        <v>5923</v>
      </c>
      <c r="C72" s="135" t="s">
        <v>2269</v>
      </c>
      <c r="D72" s="271">
        <f>+D73</f>
        <v>422021.7</v>
      </c>
      <c r="E72" s="271">
        <f>+E73</f>
        <v>143500.49</v>
      </c>
      <c r="F72" s="330">
        <f t="shared" si="5"/>
        <v>278521.21000000002</v>
      </c>
      <c r="G72" s="37"/>
      <c r="H72" s="37"/>
      <c r="I72" s="37"/>
      <c r="J72" s="37"/>
      <c r="K72" s="37"/>
      <c r="L72" s="37"/>
      <c r="M72" s="38"/>
    </row>
    <row r="73" spans="1:13" x14ac:dyDescent="0.3">
      <c r="A73" s="211" t="s">
        <v>5803</v>
      </c>
      <c r="B73" s="213" t="s">
        <v>5924</v>
      </c>
      <c r="C73" s="135" t="s">
        <v>2269</v>
      </c>
      <c r="D73" s="323">
        <v>422021.7</v>
      </c>
      <c r="E73" s="323">
        <v>143500.49</v>
      </c>
      <c r="F73" s="330">
        <f t="shared" si="5"/>
        <v>278521.21000000002</v>
      </c>
      <c r="G73" s="37" t="s">
        <v>5804</v>
      </c>
      <c r="H73" s="37" t="s">
        <v>5821</v>
      </c>
      <c r="I73" s="37" t="s">
        <v>5799</v>
      </c>
      <c r="J73" s="37">
        <v>2</v>
      </c>
      <c r="K73" s="37" t="s">
        <v>5925</v>
      </c>
      <c r="L73" s="37" t="s">
        <v>5805</v>
      </c>
      <c r="M73" s="38"/>
    </row>
    <row r="74" spans="1:13" x14ac:dyDescent="0.3">
      <c r="A74" s="211" t="s">
        <v>5802</v>
      </c>
      <c r="B74" s="213" t="s">
        <v>5926</v>
      </c>
      <c r="C74" s="135" t="s">
        <v>2270</v>
      </c>
      <c r="D74" s="271">
        <f>+D75</f>
        <v>0</v>
      </c>
      <c r="E74" s="271">
        <f>+E75</f>
        <v>0</v>
      </c>
      <c r="F74" s="330">
        <f t="shared" si="5"/>
        <v>0</v>
      </c>
      <c r="G74" s="37"/>
      <c r="H74" s="37"/>
      <c r="I74" s="37"/>
      <c r="J74" s="37"/>
      <c r="K74" s="37"/>
      <c r="L74" s="37"/>
      <c r="M74" s="38"/>
    </row>
    <row r="75" spans="1:13" x14ac:dyDescent="0.3">
      <c r="A75" s="211" t="s">
        <v>5803</v>
      </c>
      <c r="B75" s="213" t="s">
        <v>5927</v>
      </c>
      <c r="C75" s="135" t="s">
        <v>2270</v>
      </c>
      <c r="D75" s="323"/>
      <c r="E75" s="323"/>
      <c r="F75" s="330">
        <f t="shared" si="5"/>
        <v>0</v>
      </c>
      <c r="G75" s="37" t="s">
        <v>5804</v>
      </c>
      <c r="H75" s="37" t="s">
        <v>5821</v>
      </c>
      <c r="I75" s="37" t="s">
        <v>5799</v>
      </c>
      <c r="J75" s="37">
        <v>2</v>
      </c>
      <c r="K75" s="37" t="s">
        <v>5925</v>
      </c>
      <c r="L75" s="37" t="s">
        <v>5805</v>
      </c>
      <c r="M75" s="38"/>
    </row>
    <row r="76" spans="1:13" x14ac:dyDescent="0.3">
      <c r="A76" s="211" t="s">
        <v>5802</v>
      </c>
      <c r="B76" s="213" t="s">
        <v>5928</v>
      </c>
      <c r="C76" s="135" t="s">
        <v>2271</v>
      </c>
      <c r="D76" s="271">
        <f>+D77</f>
        <v>0</v>
      </c>
      <c r="E76" s="271">
        <f>+E77</f>
        <v>0</v>
      </c>
      <c r="F76" s="330">
        <f t="shared" si="5"/>
        <v>0</v>
      </c>
      <c r="G76" s="37"/>
      <c r="H76" s="37"/>
      <c r="I76" s="37"/>
      <c r="J76" s="37"/>
      <c r="K76" s="37"/>
      <c r="L76" s="37"/>
      <c r="M76" s="38"/>
    </row>
    <row r="77" spans="1:13" x14ac:dyDescent="0.3">
      <c r="A77" s="211" t="s">
        <v>5803</v>
      </c>
      <c r="B77" s="213" t="s">
        <v>5929</v>
      </c>
      <c r="C77" s="135" t="s">
        <v>2271</v>
      </c>
      <c r="D77" s="323"/>
      <c r="E77" s="323"/>
      <c r="F77" s="330">
        <f t="shared" si="5"/>
        <v>0</v>
      </c>
      <c r="G77" s="37" t="s">
        <v>5804</v>
      </c>
      <c r="H77" s="37" t="s">
        <v>5821</v>
      </c>
      <c r="I77" s="37" t="s">
        <v>5799</v>
      </c>
      <c r="J77" s="37">
        <v>2</v>
      </c>
      <c r="K77" s="37" t="s">
        <v>5925</v>
      </c>
      <c r="L77" s="37" t="s">
        <v>5805</v>
      </c>
      <c r="M77" s="38"/>
    </row>
    <row r="78" spans="1:13" x14ac:dyDescent="0.3">
      <c r="A78" s="211" t="s">
        <v>5802</v>
      </c>
      <c r="B78" s="213" t="s">
        <v>5930</v>
      </c>
      <c r="C78" s="135" t="s">
        <v>2272</v>
      </c>
      <c r="D78" s="271">
        <f>+D79</f>
        <v>0</v>
      </c>
      <c r="E78" s="271">
        <f>+E79</f>
        <v>0</v>
      </c>
      <c r="F78" s="330">
        <f t="shared" si="5"/>
        <v>0</v>
      </c>
      <c r="G78" s="37"/>
      <c r="H78" s="37"/>
      <c r="I78" s="37"/>
      <c r="J78" s="37"/>
      <c r="K78" s="37"/>
      <c r="L78" s="37"/>
      <c r="M78" s="38"/>
    </row>
    <row r="79" spans="1:13" x14ac:dyDescent="0.3">
      <c r="A79" s="211" t="s">
        <v>5803</v>
      </c>
      <c r="B79" s="213" t="s">
        <v>5931</v>
      </c>
      <c r="C79" s="135" t="s">
        <v>2272</v>
      </c>
      <c r="D79" s="323"/>
      <c r="E79" s="323"/>
      <c r="F79" s="330">
        <f t="shared" si="5"/>
        <v>0</v>
      </c>
      <c r="G79" s="37" t="s">
        <v>5804</v>
      </c>
      <c r="H79" s="37" t="s">
        <v>5821</v>
      </c>
      <c r="I79" s="37" t="s">
        <v>5799</v>
      </c>
      <c r="J79" s="37">
        <v>2</v>
      </c>
      <c r="K79" s="37" t="s">
        <v>5925</v>
      </c>
      <c r="L79" s="37" t="s">
        <v>5805</v>
      </c>
      <c r="M79" s="38"/>
    </row>
    <row r="80" spans="1:13" x14ac:dyDescent="0.3">
      <c r="A80" s="211" t="s">
        <v>5801</v>
      </c>
      <c r="B80" s="212" t="s">
        <v>5932</v>
      </c>
      <c r="C80" s="134" t="s">
        <v>5933</v>
      </c>
      <c r="D80" s="321">
        <f>+D81+D83+D85+D87</f>
        <v>416567.88</v>
      </c>
      <c r="E80" s="321">
        <f>+E81+E83+E85+E87</f>
        <v>291696.18</v>
      </c>
      <c r="F80" s="330">
        <f t="shared" si="5"/>
        <v>124871.70000000001</v>
      </c>
      <c r="G80" s="37"/>
      <c r="H80" s="37"/>
      <c r="I80" s="37"/>
      <c r="J80" s="37"/>
      <c r="K80" s="37"/>
      <c r="L80" s="37"/>
      <c r="M80" s="38"/>
    </row>
    <row r="81" spans="1:13" x14ac:dyDescent="0.3">
      <c r="A81" s="211" t="s">
        <v>5802</v>
      </c>
      <c r="B81" s="213" t="s">
        <v>5934</v>
      </c>
      <c r="C81" s="135" t="s">
        <v>2273</v>
      </c>
      <c r="D81" s="271">
        <f>+D82</f>
        <v>101949.19</v>
      </c>
      <c r="E81" s="271">
        <f>+E82</f>
        <v>82955.75</v>
      </c>
      <c r="F81" s="330">
        <f t="shared" si="5"/>
        <v>18993.440000000002</v>
      </c>
      <c r="G81" s="37"/>
      <c r="H81" s="37"/>
      <c r="I81" s="37"/>
      <c r="J81" s="37"/>
      <c r="K81" s="37"/>
      <c r="L81" s="37"/>
      <c r="M81" s="38"/>
    </row>
    <row r="82" spans="1:13" x14ac:dyDescent="0.3">
      <c r="A82" s="211" t="s">
        <v>5803</v>
      </c>
      <c r="B82" s="213" t="s">
        <v>5935</v>
      </c>
      <c r="C82" s="135" t="s">
        <v>2273</v>
      </c>
      <c r="D82" s="323">
        <v>101949.19</v>
      </c>
      <c r="E82" s="323">
        <v>82955.75</v>
      </c>
      <c r="F82" s="330">
        <f t="shared" si="5"/>
        <v>18993.440000000002</v>
      </c>
      <c r="G82" s="37" t="s">
        <v>5804</v>
      </c>
      <c r="H82" s="37" t="s">
        <v>5821</v>
      </c>
      <c r="I82" s="37" t="s">
        <v>5799</v>
      </c>
      <c r="J82" s="37">
        <v>2</v>
      </c>
      <c r="K82" s="37" t="s">
        <v>5936</v>
      </c>
      <c r="L82" s="37" t="s">
        <v>5805</v>
      </c>
      <c r="M82" s="38"/>
    </row>
    <row r="83" spans="1:13" x14ac:dyDescent="0.3">
      <c r="A83" s="211" t="s">
        <v>5802</v>
      </c>
      <c r="B83" s="213" t="s">
        <v>5937</v>
      </c>
      <c r="C83" s="135" t="s">
        <v>2274</v>
      </c>
      <c r="D83" s="271">
        <f>+D84</f>
        <v>36920.57</v>
      </c>
      <c r="E83" s="271">
        <f>+E84</f>
        <v>26589.73</v>
      </c>
      <c r="F83" s="330">
        <f t="shared" si="5"/>
        <v>10330.84</v>
      </c>
      <c r="G83" s="37"/>
      <c r="H83" s="37"/>
      <c r="I83" s="37"/>
      <c r="J83" s="37"/>
      <c r="K83" s="37"/>
      <c r="L83" s="37"/>
      <c r="M83" s="38"/>
    </row>
    <row r="84" spans="1:13" x14ac:dyDescent="0.3">
      <c r="A84" s="211" t="s">
        <v>5803</v>
      </c>
      <c r="B84" s="213" t="s">
        <v>5938</v>
      </c>
      <c r="C84" s="135" t="s">
        <v>2274</v>
      </c>
      <c r="D84" s="323">
        <v>36920.57</v>
      </c>
      <c r="E84" s="323">
        <v>26589.73</v>
      </c>
      <c r="F84" s="330">
        <f t="shared" si="5"/>
        <v>10330.84</v>
      </c>
      <c r="G84" s="37" t="s">
        <v>5804</v>
      </c>
      <c r="H84" s="37" t="s">
        <v>5821</v>
      </c>
      <c r="I84" s="37" t="s">
        <v>5799</v>
      </c>
      <c r="J84" s="37">
        <v>2</v>
      </c>
      <c r="K84" s="37" t="s">
        <v>5936</v>
      </c>
      <c r="L84" s="37" t="s">
        <v>5805</v>
      </c>
      <c r="M84" s="38"/>
    </row>
    <row r="85" spans="1:13" x14ac:dyDescent="0.3">
      <c r="A85" s="211" t="s">
        <v>5802</v>
      </c>
      <c r="B85" s="213" t="s">
        <v>5939</v>
      </c>
      <c r="C85" s="135" t="s">
        <v>2275</v>
      </c>
      <c r="D85" s="271">
        <f>+D86</f>
        <v>0</v>
      </c>
      <c r="E85" s="271">
        <f>+E86</f>
        <v>0</v>
      </c>
      <c r="F85" s="330">
        <f t="shared" si="5"/>
        <v>0</v>
      </c>
      <c r="G85" s="37"/>
      <c r="H85" s="37"/>
      <c r="I85" s="37"/>
      <c r="J85" s="37"/>
      <c r="K85" s="37"/>
      <c r="L85" s="37"/>
      <c r="M85" s="38"/>
    </row>
    <row r="86" spans="1:13" x14ac:dyDescent="0.3">
      <c r="A86" s="211" t="s">
        <v>5803</v>
      </c>
      <c r="B86" s="213" t="s">
        <v>5940</v>
      </c>
      <c r="C86" s="135" t="s">
        <v>2275</v>
      </c>
      <c r="D86" s="323"/>
      <c r="E86" s="323"/>
      <c r="F86" s="330">
        <f t="shared" si="5"/>
        <v>0</v>
      </c>
      <c r="G86" s="37" t="s">
        <v>5804</v>
      </c>
      <c r="H86" s="37" t="s">
        <v>5821</v>
      </c>
      <c r="I86" s="37" t="s">
        <v>5799</v>
      </c>
      <c r="J86" s="37">
        <v>2</v>
      </c>
      <c r="K86" s="37" t="s">
        <v>5936</v>
      </c>
      <c r="L86" s="37"/>
      <c r="M86" s="38"/>
    </row>
    <row r="87" spans="1:13" x14ac:dyDescent="0.3">
      <c r="A87" s="211" t="s">
        <v>5802</v>
      </c>
      <c r="B87" s="213" t="s">
        <v>5941</v>
      </c>
      <c r="C87" s="135" t="s">
        <v>2276</v>
      </c>
      <c r="D87" s="271">
        <f>+D88</f>
        <v>277698.12</v>
      </c>
      <c r="E87" s="271">
        <f>+E88</f>
        <v>182150.7</v>
      </c>
      <c r="F87" s="330">
        <f t="shared" si="5"/>
        <v>95547.419999999984</v>
      </c>
      <c r="G87" s="37"/>
      <c r="H87" s="37"/>
      <c r="I87" s="37"/>
      <c r="J87" s="37"/>
      <c r="K87" s="37"/>
      <c r="L87" s="37"/>
      <c r="M87" s="38"/>
    </row>
    <row r="88" spans="1:13" x14ac:dyDescent="0.3">
      <c r="A88" s="211" t="s">
        <v>5803</v>
      </c>
      <c r="B88" s="213" t="s">
        <v>5942</v>
      </c>
      <c r="C88" s="135" t="s">
        <v>2276</v>
      </c>
      <c r="D88" s="323">
        <v>277698.12</v>
      </c>
      <c r="E88" s="323">
        <v>182150.7</v>
      </c>
      <c r="F88" s="330">
        <f t="shared" si="5"/>
        <v>95547.419999999984</v>
      </c>
      <c r="G88" s="37" t="s">
        <v>5804</v>
      </c>
      <c r="H88" s="37" t="s">
        <v>5821</v>
      </c>
      <c r="I88" s="37" t="s">
        <v>5799</v>
      </c>
      <c r="J88" s="37">
        <v>2</v>
      </c>
      <c r="K88" s="37" t="s">
        <v>5936</v>
      </c>
      <c r="L88" s="37" t="s">
        <v>5805</v>
      </c>
      <c r="M88" s="38"/>
    </row>
    <row r="89" spans="1:13" x14ac:dyDescent="0.3">
      <c r="A89" s="211" t="s">
        <v>5801</v>
      </c>
      <c r="B89" s="212" t="s">
        <v>5943</v>
      </c>
      <c r="C89" s="134" t="s">
        <v>5944</v>
      </c>
      <c r="D89" s="321">
        <f>+D90+D92</f>
        <v>206408.64</v>
      </c>
      <c r="E89" s="321">
        <f>+E90+E92</f>
        <v>56885.329999999994</v>
      </c>
      <c r="F89" s="330">
        <f t="shared" si="5"/>
        <v>149523.31000000003</v>
      </c>
      <c r="G89" s="37"/>
      <c r="H89" s="37"/>
      <c r="I89" s="37"/>
      <c r="J89" s="37"/>
      <c r="K89" s="37"/>
      <c r="L89" s="37"/>
      <c r="M89" s="38"/>
    </row>
    <row r="90" spans="1:13" x14ac:dyDescent="0.3">
      <c r="A90" s="211" t="s">
        <v>5802</v>
      </c>
      <c r="B90" s="213" t="s">
        <v>5945</v>
      </c>
      <c r="C90" s="135" t="s">
        <v>2277</v>
      </c>
      <c r="D90" s="271">
        <f>+D91</f>
        <v>2684</v>
      </c>
      <c r="E90" s="271">
        <f>+E91</f>
        <v>805.2</v>
      </c>
      <c r="F90" s="330">
        <f t="shared" si="5"/>
        <v>1878.8</v>
      </c>
      <c r="G90" s="37"/>
      <c r="H90" s="37"/>
      <c r="I90" s="37"/>
      <c r="J90" s="37"/>
      <c r="K90" s="37"/>
      <c r="L90" s="37"/>
      <c r="M90" s="38"/>
    </row>
    <row r="91" spans="1:13" x14ac:dyDescent="0.3">
      <c r="A91" s="211" t="s">
        <v>5803</v>
      </c>
      <c r="B91" s="213" t="s">
        <v>5946</v>
      </c>
      <c r="C91" s="135" t="s">
        <v>2277</v>
      </c>
      <c r="D91" s="323">
        <v>2684</v>
      </c>
      <c r="E91" s="323">
        <v>805.2</v>
      </c>
      <c r="F91" s="330">
        <f t="shared" si="5"/>
        <v>1878.8</v>
      </c>
      <c r="G91" s="37" t="s">
        <v>5804</v>
      </c>
      <c r="H91" s="37" t="s">
        <v>5821</v>
      </c>
      <c r="I91" s="37" t="s">
        <v>5799</v>
      </c>
      <c r="J91" s="37">
        <v>2</v>
      </c>
      <c r="K91" s="37" t="s">
        <v>5947</v>
      </c>
      <c r="L91" s="37" t="s">
        <v>5805</v>
      </c>
      <c r="M91" s="38"/>
    </row>
    <row r="92" spans="1:13" x14ac:dyDescent="0.3">
      <c r="A92" s="211" t="s">
        <v>5802</v>
      </c>
      <c r="B92" s="213" t="s">
        <v>5948</v>
      </c>
      <c r="C92" s="135" t="s">
        <v>2278</v>
      </c>
      <c r="D92" s="271">
        <f>+D93</f>
        <v>203724.64</v>
      </c>
      <c r="E92" s="271">
        <f>+E93</f>
        <v>56080.13</v>
      </c>
      <c r="F92" s="330">
        <f t="shared" si="5"/>
        <v>147644.51</v>
      </c>
      <c r="G92" s="37"/>
      <c r="H92" s="37"/>
      <c r="I92" s="37"/>
      <c r="J92" s="37"/>
      <c r="K92" s="37"/>
      <c r="L92" s="37"/>
      <c r="M92" s="38"/>
    </row>
    <row r="93" spans="1:13" x14ac:dyDescent="0.3">
      <c r="A93" s="211" t="s">
        <v>5803</v>
      </c>
      <c r="B93" s="213" t="s">
        <v>5949</v>
      </c>
      <c r="C93" s="135" t="s">
        <v>2278</v>
      </c>
      <c r="D93" s="323">
        <v>203724.64</v>
      </c>
      <c r="E93" s="323">
        <v>56080.13</v>
      </c>
      <c r="F93" s="330">
        <f t="shared" si="5"/>
        <v>147644.51</v>
      </c>
      <c r="G93" s="37" t="s">
        <v>5804</v>
      </c>
      <c r="H93" s="37" t="s">
        <v>5821</v>
      </c>
      <c r="I93" s="37" t="s">
        <v>5799</v>
      </c>
      <c r="J93" s="37">
        <v>2</v>
      </c>
      <c r="K93" s="37" t="s">
        <v>5947</v>
      </c>
      <c r="L93" s="37" t="s">
        <v>5805</v>
      </c>
      <c r="M93" s="38"/>
    </row>
    <row r="94" spans="1:13" x14ac:dyDescent="0.3">
      <c r="A94" s="211" t="s">
        <v>5801</v>
      </c>
      <c r="B94" s="212" t="s">
        <v>5950</v>
      </c>
      <c r="C94" s="134" t="s">
        <v>5951</v>
      </c>
      <c r="D94" s="321">
        <f>+D95+D97+D99</f>
        <v>427724.99</v>
      </c>
      <c r="E94" s="321">
        <f>+E95+E97+E99</f>
        <v>176358.11000000002</v>
      </c>
      <c r="F94" s="330">
        <f t="shared" si="5"/>
        <v>251366.87999999998</v>
      </c>
      <c r="G94" s="37"/>
      <c r="H94" s="37"/>
      <c r="I94" s="37"/>
      <c r="J94" s="37"/>
      <c r="K94" s="37"/>
      <c r="L94" s="37"/>
      <c r="M94" s="38"/>
    </row>
    <row r="95" spans="1:13" x14ac:dyDescent="0.3">
      <c r="A95" s="211" t="s">
        <v>5802</v>
      </c>
      <c r="B95" s="213" t="s">
        <v>5952</v>
      </c>
      <c r="C95" s="135" t="s">
        <v>955</v>
      </c>
      <c r="D95" s="271">
        <f>+D96</f>
        <v>0</v>
      </c>
      <c r="E95" s="271">
        <f>+E96</f>
        <v>0</v>
      </c>
      <c r="F95" s="330">
        <f t="shared" si="5"/>
        <v>0</v>
      </c>
      <c r="G95" s="37"/>
      <c r="H95" s="37"/>
      <c r="I95" s="37"/>
      <c r="J95" s="37"/>
      <c r="K95" s="37"/>
      <c r="L95" s="37"/>
      <c r="M95" s="38"/>
    </row>
    <row r="96" spans="1:13" x14ac:dyDescent="0.3">
      <c r="A96" s="211" t="s">
        <v>5803</v>
      </c>
      <c r="B96" s="213" t="s">
        <v>5953</v>
      </c>
      <c r="C96" s="135" t="s">
        <v>955</v>
      </c>
      <c r="D96" s="323"/>
      <c r="E96" s="323"/>
      <c r="F96" s="330">
        <f t="shared" si="5"/>
        <v>0</v>
      </c>
      <c r="G96" s="37" t="s">
        <v>5804</v>
      </c>
      <c r="H96" s="37" t="s">
        <v>5821</v>
      </c>
      <c r="I96" s="37" t="s">
        <v>5799</v>
      </c>
      <c r="J96" s="37">
        <v>2</v>
      </c>
      <c r="K96" s="37" t="s">
        <v>5954</v>
      </c>
      <c r="L96" s="37" t="s">
        <v>5805</v>
      </c>
      <c r="M96" s="38"/>
    </row>
    <row r="97" spans="1:13" x14ac:dyDescent="0.3">
      <c r="A97" s="211" t="s">
        <v>5802</v>
      </c>
      <c r="B97" s="213" t="s">
        <v>5955</v>
      </c>
      <c r="C97" s="135" t="s">
        <v>957</v>
      </c>
      <c r="D97" s="271">
        <f>+D98</f>
        <v>692.22</v>
      </c>
      <c r="E97" s="271">
        <f>+E98</f>
        <v>386.22</v>
      </c>
      <c r="F97" s="330">
        <f t="shared" si="5"/>
        <v>306</v>
      </c>
      <c r="G97" s="37"/>
      <c r="H97" s="37"/>
      <c r="I97" s="37"/>
      <c r="J97" s="37"/>
      <c r="K97" s="37"/>
      <c r="L97" s="37"/>
      <c r="M97" s="38"/>
    </row>
    <row r="98" spans="1:13" x14ac:dyDescent="0.3">
      <c r="A98" s="211" t="s">
        <v>5803</v>
      </c>
      <c r="B98" s="213" t="s">
        <v>5956</v>
      </c>
      <c r="C98" s="135" t="s">
        <v>957</v>
      </c>
      <c r="D98" s="323">
        <v>692.22</v>
      </c>
      <c r="E98" s="323">
        <v>386.22</v>
      </c>
      <c r="F98" s="330">
        <f t="shared" si="5"/>
        <v>306</v>
      </c>
      <c r="G98" s="37" t="s">
        <v>5804</v>
      </c>
      <c r="H98" s="37" t="s">
        <v>5821</v>
      </c>
      <c r="I98" s="37" t="s">
        <v>5799</v>
      </c>
      <c r="J98" s="37">
        <v>2</v>
      </c>
      <c r="K98" s="37" t="s">
        <v>5954</v>
      </c>
      <c r="L98" s="37" t="s">
        <v>5805</v>
      </c>
      <c r="M98" s="38"/>
    </row>
    <row r="99" spans="1:13" x14ac:dyDescent="0.3">
      <c r="A99" s="211" t="s">
        <v>5802</v>
      </c>
      <c r="B99" s="213" t="s">
        <v>5957</v>
      </c>
      <c r="C99" s="135" t="s">
        <v>2279</v>
      </c>
      <c r="D99" s="271">
        <f>+D100</f>
        <v>427032.77</v>
      </c>
      <c r="E99" s="271">
        <f>+E100</f>
        <v>175971.89</v>
      </c>
      <c r="F99" s="330">
        <f t="shared" si="5"/>
        <v>251060.88</v>
      </c>
      <c r="G99" s="37"/>
      <c r="H99" s="37"/>
      <c r="I99" s="37"/>
      <c r="J99" s="37"/>
      <c r="K99" s="37"/>
      <c r="L99" s="37"/>
      <c r="M99" s="38"/>
    </row>
    <row r="100" spans="1:13" x14ac:dyDescent="0.3">
      <c r="A100" s="211" t="s">
        <v>5803</v>
      </c>
      <c r="B100" s="213" t="s">
        <v>5958</v>
      </c>
      <c r="C100" s="135" t="s">
        <v>2279</v>
      </c>
      <c r="D100" s="323">
        <v>427032.77</v>
      </c>
      <c r="E100" s="323">
        <v>175971.89</v>
      </c>
      <c r="F100" s="330">
        <f t="shared" si="5"/>
        <v>251060.88</v>
      </c>
      <c r="G100" s="37" t="s">
        <v>5804</v>
      </c>
      <c r="H100" s="37" t="s">
        <v>5821</v>
      </c>
      <c r="I100" s="37" t="s">
        <v>5799</v>
      </c>
      <c r="J100" s="37">
        <v>2</v>
      </c>
      <c r="K100" s="37" t="s">
        <v>5954</v>
      </c>
      <c r="L100" s="37" t="s">
        <v>5805</v>
      </c>
      <c r="M100" s="38"/>
    </row>
    <row r="101" spans="1:13" x14ac:dyDescent="0.3">
      <c r="A101" s="211" t="s">
        <v>5801</v>
      </c>
      <c r="B101" s="212" t="s">
        <v>5959</v>
      </c>
      <c r="C101" s="134" t="s">
        <v>5960</v>
      </c>
      <c r="D101" s="321">
        <f>+D102</f>
        <v>22880.34</v>
      </c>
      <c r="E101" s="321">
        <f>+E102</f>
        <v>21420.97</v>
      </c>
      <c r="F101" s="330">
        <f t="shared" si="5"/>
        <v>1459.369999999999</v>
      </c>
      <c r="G101" s="37"/>
      <c r="H101" s="37"/>
      <c r="I101" s="37"/>
      <c r="J101" s="37"/>
      <c r="K101" s="37"/>
      <c r="L101" s="37"/>
      <c r="M101" s="38"/>
    </row>
    <row r="102" spans="1:13" x14ac:dyDescent="0.3">
      <c r="A102" s="211" t="s">
        <v>5802</v>
      </c>
      <c r="B102" s="213" t="s">
        <v>5961</v>
      </c>
      <c r="C102" s="135" t="s">
        <v>2280</v>
      </c>
      <c r="D102" s="271">
        <f>+D103</f>
        <v>22880.34</v>
      </c>
      <c r="E102" s="271">
        <f>+E103</f>
        <v>21420.97</v>
      </c>
      <c r="F102" s="330">
        <f t="shared" si="5"/>
        <v>1459.369999999999</v>
      </c>
      <c r="G102" s="37"/>
      <c r="H102" s="37"/>
      <c r="I102" s="37"/>
      <c r="J102" s="37"/>
      <c r="K102" s="37"/>
      <c r="L102" s="37"/>
      <c r="M102" s="38"/>
    </row>
    <row r="103" spans="1:13" x14ac:dyDescent="0.3">
      <c r="A103" s="211" t="s">
        <v>5803</v>
      </c>
      <c r="B103" s="213" t="s">
        <v>5962</v>
      </c>
      <c r="C103" s="135" t="s">
        <v>2280</v>
      </c>
      <c r="D103" s="323">
        <v>22880.34</v>
      </c>
      <c r="E103" s="323">
        <v>21420.97</v>
      </c>
      <c r="F103" s="330">
        <f t="shared" si="5"/>
        <v>1459.369999999999</v>
      </c>
      <c r="G103" s="37" t="s">
        <v>5804</v>
      </c>
      <c r="H103" s="37" t="s">
        <v>5821</v>
      </c>
      <c r="I103" s="37" t="s">
        <v>5799</v>
      </c>
      <c r="J103" s="37">
        <v>2</v>
      </c>
      <c r="K103" s="37" t="s">
        <v>5963</v>
      </c>
      <c r="L103" s="37" t="s">
        <v>5805</v>
      </c>
      <c r="M103" s="38"/>
    </row>
    <row r="104" spans="1:13" x14ac:dyDescent="0.3">
      <c r="A104" s="211" t="s">
        <v>5801</v>
      </c>
      <c r="B104" s="212" t="s">
        <v>5964</v>
      </c>
      <c r="C104" s="134" t="s">
        <v>5965</v>
      </c>
      <c r="D104" s="321">
        <f>+D105+D107+D109+D111+D113+D115</f>
        <v>94936.07</v>
      </c>
      <c r="E104" s="321">
        <f>+E105+E107+E109+E111+E113+E115</f>
        <v>75034.959999999992</v>
      </c>
      <c r="F104" s="330">
        <f t="shared" si="5"/>
        <v>19901.110000000015</v>
      </c>
      <c r="G104" s="37"/>
      <c r="H104" s="37"/>
      <c r="I104" s="37"/>
      <c r="J104" s="37"/>
      <c r="K104" s="37"/>
      <c r="L104" s="37"/>
      <c r="M104" s="38"/>
    </row>
    <row r="105" spans="1:13" x14ac:dyDescent="0.3">
      <c r="A105" s="211" t="s">
        <v>5802</v>
      </c>
      <c r="B105" s="213" t="s">
        <v>5966</v>
      </c>
      <c r="C105" s="135" t="s">
        <v>2281</v>
      </c>
      <c r="D105" s="271">
        <f>+D106</f>
        <v>0</v>
      </c>
      <c r="E105" s="271">
        <f>+E106</f>
        <v>0</v>
      </c>
      <c r="F105" s="330">
        <f t="shared" si="5"/>
        <v>0</v>
      </c>
      <c r="G105" s="37"/>
      <c r="H105" s="37"/>
      <c r="I105" s="37"/>
      <c r="J105" s="37"/>
      <c r="K105" s="37"/>
      <c r="L105" s="37"/>
      <c r="M105" s="38"/>
    </row>
    <row r="106" spans="1:13" x14ac:dyDescent="0.3">
      <c r="A106" s="211" t="s">
        <v>5803</v>
      </c>
      <c r="B106" s="213" t="s">
        <v>5967</v>
      </c>
      <c r="C106" s="135" t="s">
        <v>2281</v>
      </c>
      <c r="D106" s="323"/>
      <c r="E106" s="323"/>
      <c r="F106" s="330">
        <f t="shared" si="5"/>
        <v>0</v>
      </c>
      <c r="G106" s="37" t="s">
        <v>5804</v>
      </c>
      <c r="H106" s="37" t="s">
        <v>5821</v>
      </c>
      <c r="I106" s="37" t="s">
        <v>5799</v>
      </c>
      <c r="J106" s="37">
        <v>2</v>
      </c>
      <c r="K106" s="37" t="s">
        <v>5963</v>
      </c>
      <c r="L106" s="37" t="s">
        <v>5805</v>
      </c>
      <c r="M106" s="38"/>
    </row>
    <row r="107" spans="1:13" x14ac:dyDescent="0.3">
      <c r="A107" s="211" t="s">
        <v>5802</v>
      </c>
      <c r="B107" s="213" t="s">
        <v>5968</v>
      </c>
      <c r="C107" s="135" t="s">
        <v>2282</v>
      </c>
      <c r="D107" s="271">
        <f>+D108</f>
        <v>68600.44</v>
      </c>
      <c r="E107" s="271">
        <f>+E108</f>
        <v>54746.87</v>
      </c>
      <c r="F107" s="330">
        <f t="shared" si="5"/>
        <v>13853.57</v>
      </c>
      <c r="G107" s="37"/>
      <c r="H107" s="37"/>
      <c r="I107" s="37"/>
      <c r="J107" s="37"/>
      <c r="K107" s="37"/>
      <c r="L107" s="37"/>
      <c r="M107" s="38"/>
    </row>
    <row r="108" spans="1:13" x14ac:dyDescent="0.3">
      <c r="A108" s="211" t="s">
        <v>5803</v>
      </c>
      <c r="B108" s="213" t="s">
        <v>5969</v>
      </c>
      <c r="C108" s="135" t="s">
        <v>2282</v>
      </c>
      <c r="D108" s="323">
        <v>68600.44</v>
      </c>
      <c r="E108" s="323">
        <v>54746.87</v>
      </c>
      <c r="F108" s="330">
        <f t="shared" si="5"/>
        <v>13853.57</v>
      </c>
      <c r="G108" s="37" t="s">
        <v>5804</v>
      </c>
      <c r="H108" s="37" t="s">
        <v>5821</v>
      </c>
      <c r="I108" s="37" t="s">
        <v>5799</v>
      </c>
      <c r="J108" s="37">
        <v>2</v>
      </c>
      <c r="K108" s="37" t="s">
        <v>5963</v>
      </c>
      <c r="L108" s="37" t="s">
        <v>5805</v>
      </c>
      <c r="M108" s="38"/>
    </row>
    <row r="109" spans="1:13" x14ac:dyDescent="0.3">
      <c r="A109" s="211" t="s">
        <v>5802</v>
      </c>
      <c r="B109" s="213" t="s">
        <v>5970</v>
      </c>
      <c r="C109" s="135" t="s">
        <v>2283</v>
      </c>
      <c r="D109" s="271">
        <f>+D110</f>
        <v>12782.8</v>
      </c>
      <c r="E109" s="271">
        <f>+E110</f>
        <v>12092.41</v>
      </c>
      <c r="F109" s="330">
        <f t="shared" si="5"/>
        <v>690.38999999999942</v>
      </c>
      <c r="G109" s="37"/>
      <c r="H109" s="37"/>
      <c r="I109" s="37"/>
      <c r="J109" s="37"/>
      <c r="K109" s="37"/>
      <c r="L109" s="37"/>
      <c r="M109" s="38"/>
    </row>
    <row r="110" spans="1:13" x14ac:dyDescent="0.3">
      <c r="A110" s="211" t="s">
        <v>5803</v>
      </c>
      <c r="B110" s="213" t="s">
        <v>5971</v>
      </c>
      <c r="C110" s="135" t="s">
        <v>2283</v>
      </c>
      <c r="D110" s="323">
        <v>12782.8</v>
      </c>
      <c r="E110" s="323">
        <v>12092.41</v>
      </c>
      <c r="F110" s="330">
        <f t="shared" si="5"/>
        <v>690.38999999999942</v>
      </c>
      <c r="G110" s="37" t="s">
        <v>5804</v>
      </c>
      <c r="H110" s="37" t="s">
        <v>5821</v>
      </c>
      <c r="I110" s="37" t="s">
        <v>5799</v>
      </c>
      <c r="J110" s="37">
        <v>2</v>
      </c>
      <c r="K110" s="37" t="s">
        <v>5963</v>
      </c>
      <c r="L110" s="37" t="s">
        <v>5805</v>
      </c>
      <c r="M110" s="38"/>
    </row>
    <row r="111" spans="1:13" x14ac:dyDescent="0.3">
      <c r="A111" s="211" t="s">
        <v>5802</v>
      </c>
      <c r="B111" s="213" t="s">
        <v>5972</v>
      </c>
      <c r="C111" s="135" t="s">
        <v>2284</v>
      </c>
      <c r="D111" s="271">
        <f>+D112</f>
        <v>8793.02</v>
      </c>
      <c r="E111" s="271">
        <f>+E112</f>
        <v>4731.34</v>
      </c>
      <c r="F111" s="330">
        <f t="shared" si="5"/>
        <v>4061.6800000000003</v>
      </c>
      <c r="G111" s="37"/>
      <c r="H111" s="37"/>
      <c r="I111" s="37"/>
      <c r="J111" s="37"/>
      <c r="K111" s="37"/>
      <c r="L111" s="37"/>
      <c r="M111" s="38"/>
    </row>
    <row r="112" spans="1:13" x14ac:dyDescent="0.3">
      <c r="A112" s="211" t="s">
        <v>5803</v>
      </c>
      <c r="B112" s="213" t="s">
        <v>5973</v>
      </c>
      <c r="C112" s="135" t="s">
        <v>2284</v>
      </c>
      <c r="D112" s="323">
        <v>8793.02</v>
      </c>
      <c r="E112" s="323">
        <v>4731.34</v>
      </c>
      <c r="F112" s="330">
        <f t="shared" si="5"/>
        <v>4061.6800000000003</v>
      </c>
      <c r="G112" s="37" t="s">
        <v>5804</v>
      </c>
      <c r="H112" s="37" t="s">
        <v>5821</v>
      </c>
      <c r="I112" s="37" t="s">
        <v>5799</v>
      </c>
      <c r="J112" s="37">
        <v>2</v>
      </c>
      <c r="K112" s="37" t="s">
        <v>5963</v>
      </c>
      <c r="L112" s="37" t="s">
        <v>5805</v>
      </c>
      <c r="M112" s="38"/>
    </row>
    <row r="113" spans="1:13" x14ac:dyDescent="0.3">
      <c r="A113" s="211" t="s">
        <v>5802</v>
      </c>
      <c r="B113" s="213" t="s">
        <v>5974</v>
      </c>
      <c r="C113" s="135" t="s">
        <v>2285</v>
      </c>
      <c r="D113" s="271">
        <f>+D114</f>
        <v>3937.62</v>
      </c>
      <c r="E113" s="271">
        <f>+E114</f>
        <v>2642.15</v>
      </c>
      <c r="F113" s="330">
        <f t="shared" si="5"/>
        <v>1295.4699999999998</v>
      </c>
      <c r="G113" s="37"/>
      <c r="H113" s="37"/>
      <c r="I113" s="37"/>
      <c r="J113" s="37"/>
      <c r="K113" s="37"/>
      <c r="L113" s="37"/>
      <c r="M113" s="38"/>
    </row>
    <row r="114" spans="1:13" x14ac:dyDescent="0.3">
      <c r="A114" s="211" t="s">
        <v>5803</v>
      </c>
      <c r="B114" s="213" t="s">
        <v>5975</v>
      </c>
      <c r="C114" s="135" t="s">
        <v>2285</v>
      </c>
      <c r="D114" s="323">
        <v>3937.62</v>
      </c>
      <c r="E114" s="323">
        <v>2642.15</v>
      </c>
      <c r="F114" s="330">
        <f t="shared" si="5"/>
        <v>1295.4699999999998</v>
      </c>
      <c r="G114" s="37" t="s">
        <v>5804</v>
      </c>
      <c r="H114" s="37" t="s">
        <v>5821</v>
      </c>
      <c r="I114" s="37" t="s">
        <v>5799</v>
      </c>
      <c r="J114" s="37">
        <v>2</v>
      </c>
      <c r="K114" s="37" t="s">
        <v>5963</v>
      </c>
      <c r="L114" s="37"/>
      <c r="M114" s="38"/>
    </row>
    <row r="115" spans="1:13" x14ac:dyDescent="0.3">
      <c r="A115" s="211" t="s">
        <v>5802</v>
      </c>
      <c r="B115" s="213" t="s">
        <v>5976</v>
      </c>
      <c r="C115" s="135" t="s">
        <v>2286</v>
      </c>
      <c r="D115" s="271">
        <f>+D116</f>
        <v>822.19</v>
      </c>
      <c r="E115" s="271">
        <f>+E116</f>
        <v>822.19</v>
      </c>
      <c r="F115" s="330">
        <f t="shared" si="5"/>
        <v>0</v>
      </c>
      <c r="G115" s="37"/>
      <c r="H115" s="37"/>
      <c r="I115" s="37"/>
      <c r="J115" s="37"/>
      <c r="K115" s="37"/>
      <c r="L115" s="37"/>
      <c r="M115" s="38"/>
    </row>
    <row r="116" spans="1:13" x14ac:dyDescent="0.3">
      <c r="A116" s="211" t="s">
        <v>5803</v>
      </c>
      <c r="B116" s="213" t="s">
        <v>5977</v>
      </c>
      <c r="C116" s="135" t="s">
        <v>2286</v>
      </c>
      <c r="D116" s="323">
        <v>822.19</v>
      </c>
      <c r="E116" s="323">
        <v>822.19</v>
      </c>
      <c r="F116" s="330">
        <f t="shared" si="5"/>
        <v>0</v>
      </c>
      <c r="G116" s="37" t="s">
        <v>5804</v>
      </c>
      <c r="H116" s="37" t="s">
        <v>5821</v>
      </c>
      <c r="I116" s="37" t="s">
        <v>5799</v>
      </c>
      <c r="J116" s="37">
        <v>2</v>
      </c>
      <c r="K116" s="37" t="s">
        <v>5963</v>
      </c>
      <c r="L116" s="37" t="s">
        <v>5805</v>
      </c>
      <c r="M116" s="38"/>
    </row>
    <row r="117" spans="1:13" x14ac:dyDescent="0.3">
      <c r="A117" s="211" t="s">
        <v>5801</v>
      </c>
      <c r="B117" s="212" t="s">
        <v>5978</v>
      </c>
      <c r="C117" s="134" t="s">
        <v>5979</v>
      </c>
      <c r="D117" s="321">
        <f>+D118+D120</f>
        <v>0</v>
      </c>
      <c r="E117" s="321">
        <f>+E118+E120</f>
        <v>0</v>
      </c>
      <c r="F117" s="330">
        <f t="shared" si="5"/>
        <v>0</v>
      </c>
      <c r="G117" s="37"/>
      <c r="H117" s="37"/>
      <c r="I117" s="37"/>
      <c r="J117" s="37"/>
      <c r="K117" s="37"/>
      <c r="L117" s="37"/>
      <c r="M117" s="38"/>
    </row>
    <row r="118" spans="1:13" x14ac:dyDescent="0.3">
      <c r="A118" s="211" t="s">
        <v>5802</v>
      </c>
      <c r="B118" s="213" t="s">
        <v>5980</v>
      </c>
      <c r="C118" s="135" t="s">
        <v>2287</v>
      </c>
      <c r="D118" s="271">
        <f>+D119</f>
        <v>0</v>
      </c>
      <c r="E118" s="271">
        <f>+E119</f>
        <v>0</v>
      </c>
      <c r="F118" s="330">
        <f t="shared" si="5"/>
        <v>0</v>
      </c>
      <c r="G118" s="37"/>
      <c r="H118" s="37"/>
      <c r="I118" s="37"/>
      <c r="J118" s="37"/>
      <c r="K118" s="37"/>
      <c r="L118" s="37"/>
      <c r="M118" s="38"/>
    </row>
    <row r="119" spans="1:13" x14ac:dyDescent="0.3">
      <c r="A119" s="211" t="s">
        <v>5803</v>
      </c>
      <c r="B119" s="213" t="s">
        <v>5981</v>
      </c>
      <c r="C119" s="135" t="s">
        <v>2287</v>
      </c>
      <c r="D119" s="323"/>
      <c r="E119" s="323"/>
      <c r="F119" s="330">
        <f t="shared" si="5"/>
        <v>0</v>
      </c>
      <c r="G119" s="37" t="s">
        <v>5804</v>
      </c>
      <c r="H119" s="37" t="s">
        <v>5821</v>
      </c>
      <c r="I119" s="37" t="s">
        <v>5799</v>
      </c>
      <c r="J119" s="37">
        <v>2</v>
      </c>
      <c r="K119" s="37" t="s">
        <v>5982</v>
      </c>
      <c r="L119" s="37" t="s">
        <v>5805</v>
      </c>
      <c r="M119" s="38"/>
    </row>
    <row r="120" spans="1:13" x14ac:dyDescent="0.3">
      <c r="A120" s="211" t="s">
        <v>5802</v>
      </c>
      <c r="B120" s="213" t="s">
        <v>5983</v>
      </c>
      <c r="C120" s="135" t="s">
        <v>2288</v>
      </c>
      <c r="D120" s="271">
        <f>+D121</f>
        <v>0</v>
      </c>
      <c r="E120" s="271">
        <f>+E121</f>
        <v>0</v>
      </c>
      <c r="F120" s="330">
        <f t="shared" si="5"/>
        <v>0</v>
      </c>
      <c r="G120" s="37"/>
      <c r="H120" s="37"/>
      <c r="I120" s="37"/>
      <c r="J120" s="37"/>
      <c r="K120" s="37"/>
      <c r="L120" s="37"/>
      <c r="M120" s="38"/>
    </row>
    <row r="121" spans="1:13" x14ac:dyDescent="0.3">
      <c r="A121" s="211" t="s">
        <v>5803</v>
      </c>
      <c r="B121" s="213" t="s">
        <v>5984</v>
      </c>
      <c r="C121" s="135" t="s">
        <v>2288</v>
      </c>
      <c r="D121" s="323"/>
      <c r="E121" s="323"/>
      <c r="F121" s="330">
        <f t="shared" si="5"/>
        <v>0</v>
      </c>
      <c r="G121" s="37" t="s">
        <v>5804</v>
      </c>
      <c r="H121" s="37" t="s">
        <v>5821</v>
      </c>
      <c r="I121" s="37" t="s">
        <v>5799</v>
      </c>
      <c r="J121" s="37">
        <v>2</v>
      </c>
      <c r="K121" s="37" t="s">
        <v>5982</v>
      </c>
      <c r="L121" s="37" t="s">
        <v>5805</v>
      </c>
      <c r="M121" s="38"/>
    </row>
    <row r="122" spans="1:13" x14ac:dyDescent="0.3">
      <c r="A122" s="211" t="s">
        <v>5801</v>
      </c>
      <c r="B122" s="212" t="s">
        <v>5985</v>
      </c>
      <c r="C122" s="134" t="s">
        <v>5986</v>
      </c>
      <c r="D122" s="321">
        <f>+D123+D125+D127+D129+D131+D133+D135+D137+D139+D141+D143+D145+D147+D149+D151+D153+D155</f>
        <v>14109344.610000001</v>
      </c>
      <c r="E122" s="321">
        <f>+E123+E125+E127+E129+E131+E133+E135+E137+E139+E141+E143+E145+E147+E149+E151+E153+E155</f>
        <v>5326489.8099999996</v>
      </c>
      <c r="F122" s="330">
        <f t="shared" ref="F122:F185" si="6">+D122-E122</f>
        <v>8782854.8000000007</v>
      </c>
      <c r="G122" s="37"/>
      <c r="H122" s="37"/>
      <c r="I122" s="37"/>
      <c r="J122" s="37"/>
      <c r="K122" s="37"/>
      <c r="L122" s="37"/>
      <c r="M122" s="38"/>
    </row>
    <row r="123" spans="1:13" x14ac:dyDescent="0.3">
      <c r="A123" s="211" t="s">
        <v>5802</v>
      </c>
      <c r="B123" s="213" t="s">
        <v>5987</v>
      </c>
      <c r="C123" s="135" t="s">
        <v>2289</v>
      </c>
      <c r="D123" s="271">
        <f>+D124</f>
        <v>1064151.94</v>
      </c>
      <c r="E123" s="271">
        <f>+E124</f>
        <v>640654.02</v>
      </c>
      <c r="F123" s="330">
        <f t="shared" si="6"/>
        <v>423497.91999999993</v>
      </c>
      <c r="G123" s="37"/>
      <c r="H123" s="37"/>
      <c r="I123" s="37"/>
      <c r="J123" s="37"/>
      <c r="K123" s="37"/>
      <c r="L123" s="37"/>
      <c r="M123" s="38"/>
    </row>
    <row r="124" spans="1:13" x14ac:dyDescent="0.3">
      <c r="A124" s="211" t="s">
        <v>5803</v>
      </c>
      <c r="B124" s="213" t="s">
        <v>5988</v>
      </c>
      <c r="C124" s="135" t="s">
        <v>2289</v>
      </c>
      <c r="D124" s="323">
        <v>1064151.94</v>
      </c>
      <c r="E124" s="323">
        <v>640654.02</v>
      </c>
      <c r="F124" s="330">
        <f t="shared" si="6"/>
        <v>423497.91999999993</v>
      </c>
      <c r="G124" s="37" t="s">
        <v>5804</v>
      </c>
      <c r="H124" s="37" t="s">
        <v>5821</v>
      </c>
      <c r="I124" s="37" t="s">
        <v>5799</v>
      </c>
      <c r="J124" s="37">
        <v>2</v>
      </c>
      <c r="K124" s="37" t="s">
        <v>5989</v>
      </c>
      <c r="L124" s="37" t="s">
        <v>5805</v>
      </c>
      <c r="M124" s="38"/>
    </row>
    <row r="125" spans="1:13" x14ac:dyDescent="0.3">
      <c r="A125" s="211" t="s">
        <v>5802</v>
      </c>
      <c r="B125" s="213" t="s">
        <v>5990</v>
      </c>
      <c r="C125" s="137" t="s">
        <v>9598</v>
      </c>
      <c r="D125" s="271">
        <f>+D126</f>
        <v>1955873.42</v>
      </c>
      <c r="E125" s="271">
        <f>+E126</f>
        <v>991113.39</v>
      </c>
      <c r="F125" s="330">
        <f t="shared" si="6"/>
        <v>964760.02999999991</v>
      </c>
      <c r="G125" s="37"/>
      <c r="H125" s="37"/>
      <c r="I125" s="37"/>
      <c r="J125" s="37"/>
      <c r="K125" s="37"/>
      <c r="L125" s="37"/>
      <c r="M125" s="38"/>
    </row>
    <row r="126" spans="1:13" x14ac:dyDescent="0.3">
      <c r="A126" s="211" t="s">
        <v>5803</v>
      </c>
      <c r="B126" s="213" t="s">
        <v>5991</v>
      </c>
      <c r="C126" s="137" t="s">
        <v>2290</v>
      </c>
      <c r="D126" s="323">
        <v>1955873.42</v>
      </c>
      <c r="E126" s="323">
        <v>991113.39</v>
      </c>
      <c r="F126" s="330">
        <f t="shared" si="6"/>
        <v>964760.02999999991</v>
      </c>
      <c r="G126" s="37" t="s">
        <v>5804</v>
      </c>
      <c r="H126" s="37" t="s">
        <v>5821</v>
      </c>
      <c r="I126" s="37" t="s">
        <v>5799</v>
      </c>
      <c r="J126" s="37">
        <v>2</v>
      </c>
      <c r="K126" s="37" t="s">
        <v>5989</v>
      </c>
      <c r="L126" s="37" t="s">
        <v>5805</v>
      </c>
      <c r="M126" s="38"/>
    </row>
    <row r="127" spans="1:13" x14ac:dyDescent="0.3">
      <c r="A127" s="211" t="s">
        <v>5802</v>
      </c>
      <c r="B127" s="213" t="s">
        <v>5992</v>
      </c>
      <c r="C127" s="135" t="s">
        <v>2291</v>
      </c>
      <c r="D127" s="271">
        <f>+D128</f>
        <v>1167031.03</v>
      </c>
      <c r="E127" s="271">
        <f>+E128</f>
        <v>393538.32</v>
      </c>
      <c r="F127" s="330">
        <f t="shared" si="6"/>
        <v>773492.71</v>
      </c>
      <c r="G127" s="37"/>
      <c r="H127" s="37"/>
      <c r="I127" s="37"/>
      <c r="J127" s="37"/>
      <c r="K127" s="37"/>
      <c r="L127" s="37"/>
      <c r="M127" s="38"/>
    </row>
    <row r="128" spans="1:13" x14ac:dyDescent="0.3">
      <c r="A128" s="211" t="s">
        <v>5803</v>
      </c>
      <c r="B128" s="213" t="s">
        <v>5993</v>
      </c>
      <c r="C128" s="135" t="s">
        <v>2291</v>
      </c>
      <c r="D128" s="323">
        <v>1167031.03</v>
      </c>
      <c r="E128" s="323">
        <v>393538.32</v>
      </c>
      <c r="F128" s="330">
        <f t="shared" si="6"/>
        <v>773492.71</v>
      </c>
      <c r="G128" s="37" t="s">
        <v>5804</v>
      </c>
      <c r="H128" s="37" t="s">
        <v>5821</v>
      </c>
      <c r="I128" s="37" t="s">
        <v>5799</v>
      </c>
      <c r="J128" s="37">
        <v>2</v>
      </c>
      <c r="K128" s="37" t="s">
        <v>5989</v>
      </c>
      <c r="L128" s="37" t="s">
        <v>5805</v>
      </c>
      <c r="M128" s="38"/>
    </row>
    <row r="129" spans="1:13" x14ac:dyDescent="0.3">
      <c r="A129" s="211" t="s">
        <v>5802</v>
      </c>
      <c r="B129" s="213" t="s">
        <v>5994</v>
      </c>
      <c r="C129" s="135" t="s">
        <v>2292</v>
      </c>
      <c r="D129" s="271">
        <f>+D130</f>
        <v>1073080.92</v>
      </c>
      <c r="E129" s="271">
        <f>+E130</f>
        <v>67315.34</v>
      </c>
      <c r="F129" s="330">
        <f t="shared" si="6"/>
        <v>1005765.58</v>
      </c>
      <c r="G129" s="37"/>
      <c r="H129" s="37"/>
      <c r="I129" s="37"/>
      <c r="J129" s="37"/>
      <c r="K129" s="37"/>
      <c r="L129" s="37"/>
      <c r="M129" s="38"/>
    </row>
    <row r="130" spans="1:13" x14ac:dyDescent="0.3">
      <c r="A130" s="211" t="s">
        <v>5803</v>
      </c>
      <c r="B130" s="213" t="s">
        <v>5995</v>
      </c>
      <c r="C130" s="135" t="s">
        <v>2292</v>
      </c>
      <c r="D130" s="323">
        <v>1073080.92</v>
      </c>
      <c r="E130" s="323">
        <v>67315.34</v>
      </c>
      <c r="F130" s="330">
        <f t="shared" si="6"/>
        <v>1005765.58</v>
      </c>
      <c r="G130" s="37" t="s">
        <v>5804</v>
      </c>
      <c r="H130" s="37" t="s">
        <v>5821</v>
      </c>
      <c r="I130" s="37" t="s">
        <v>5799</v>
      </c>
      <c r="J130" s="37">
        <v>2</v>
      </c>
      <c r="K130" s="37" t="s">
        <v>5989</v>
      </c>
      <c r="L130" s="37" t="s">
        <v>5805</v>
      </c>
      <c r="M130" s="38"/>
    </row>
    <row r="131" spans="1:13" x14ac:dyDescent="0.3">
      <c r="A131" s="211" t="s">
        <v>5802</v>
      </c>
      <c r="B131" s="213" t="s">
        <v>5996</v>
      </c>
      <c r="C131" s="135" t="s">
        <v>2293</v>
      </c>
      <c r="D131" s="271">
        <f>+D132</f>
        <v>1801309.01</v>
      </c>
      <c r="E131" s="271">
        <f>+E132</f>
        <v>667618.79</v>
      </c>
      <c r="F131" s="330">
        <f t="shared" si="6"/>
        <v>1133690.22</v>
      </c>
      <c r="G131" s="37"/>
      <c r="H131" s="37"/>
      <c r="I131" s="37"/>
      <c r="J131" s="37"/>
      <c r="K131" s="37"/>
      <c r="L131" s="37"/>
      <c r="M131" s="38"/>
    </row>
    <row r="132" spans="1:13" x14ac:dyDescent="0.3">
      <c r="A132" s="211" t="s">
        <v>5803</v>
      </c>
      <c r="B132" s="213" t="s">
        <v>5997</v>
      </c>
      <c r="C132" s="135" t="s">
        <v>2293</v>
      </c>
      <c r="D132" s="323">
        <v>1801309.01</v>
      </c>
      <c r="E132" s="323">
        <v>667618.79</v>
      </c>
      <c r="F132" s="330">
        <f t="shared" si="6"/>
        <v>1133690.22</v>
      </c>
      <c r="G132" s="37" t="s">
        <v>5804</v>
      </c>
      <c r="H132" s="37" t="s">
        <v>5821</v>
      </c>
      <c r="I132" s="37" t="s">
        <v>5799</v>
      </c>
      <c r="J132" s="37">
        <v>2</v>
      </c>
      <c r="K132" s="37" t="s">
        <v>5989</v>
      </c>
      <c r="L132" s="37" t="s">
        <v>5805</v>
      </c>
      <c r="M132" s="38"/>
    </row>
    <row r="133" spans="1:13" x14ac:dyDescent="0.3">
      <c r="A133" s="211" t="s">
        <v>5802</v>
      </c>
      <c r="B133" s="213" t="s">
        <v>5998</v>
      </c>
      <c r="C133" s="135" t="s">
        <v>2294</v>
      </c>
      <c r="D133" s="271">
        <f>+D134</f>
        <v>0</v>
      </c>
      <c r="E133" s="271">
        <f>+E134</f>
        <v>0</v>
      </c>
      <c r="F133" s="330">
        <f t="shared" si="6"/>
        <v>0</v>
      </c>
      <c r="G133" s="37"/>
      <c r="H133" s="37"/>
      <c r="I133" s="37"/>
      <c r="J133" s="37"/>
      <c r="K133" s="37"/>
      <c r="L133" s="37"/>
      <c r="M133" s="38"/>
    </row>
    <row r="134" spans="1:13" x14ac:dyDescent="0.3">
      <c r="A134" s="211" t="s">
        <v>5803</v>
      </c>
      <c r="B134" s="213" t="s">
        <v>5999</v>
      </c>
      <c r="C134" s="135" t="s">
        <v>2294</v>
      </c>
      <c r="D134" s="323"/>
      <c r="E134" s="323"/>
      <c r="F134" s="330">
        <f t="shared" si="6"/>
        <v>0</v>
      </c>
      <c r="G134" s="37" t="s">
        <v>5804</v>
      </c>
      <c r="H134" s="37" t="s">
        <v>5821</v>
      </c>
      <c r="I134" s="37" t="s">
        <v>5799</v>
      </c>
      <c r="J134" s="37">
        <v>2</v>
      </c>
      <c r="K134" s="37" t="s">
        <v>5989</v>
      </c>
      <c r="L134" s="37" t="s">
        <v>5805</v>
      </c>
      <c r="M134" s="38"/>
    </row>
    <row r="135" spans="1:13" x14ac:dyDescent="0.3">
      <c r="A135" s="211" t="s">
        <v>5802</v>
      </c>
      <c r="B135" s="213" t="s">
        <v>6000</v>
      </c>
      <c r="C135" s="135" t="s">
        <v>2295</v>
      </c>
      <c r="D135" s="271">
        <f>+D136</f>
        <v>161423.07</v>
      </c>
      <c r="E135" s="271">
        <f>+E136</f>
        <v>74196.37</v>
      </c>
      <c r="F135" s="330">
        <f t="shared" si="6"/>
        <v>87226.700000000012</v>
      </c>
      <c r="G135" s="37"/>
      <c r="H135" s="37"/>
      <c r="I135" s="37"/>
      <c r="J135" s="37"/>
      <c r="K135" s="37"/>
      <c r="L135" s="37"/>
      <c r="M135" s="38"/>
    </row>
    <row r="136" spans="1:13" x14ac:dyDescent="0.3">
      <c r="A136" s="211" t="s">
        <v>5803</v>
      </c>
      <c r="B136" s="213" t="s">
        <v>6001</v>
      </c>
      <c r="C136" s="135" t="s">
        <v>2295</v>
      </c>
      <c r="D136" s="323">
        <v>161423.07</v>
      </c>
      <c r="E136" s="323">
        <v>74196.37</v>
      </c>
      <c r="F136" s="330">
        <f t="shared" si="6"/>
        <v>87226.700000000012</v>
      </c>
      <c r="G136" s="37" t="s">
        <v>5804</v>
      </c>
      <c r="H136" s="37" t="s">
        <v>5821</v>
      </c>
      <c r="I136" s="37" t="s">
        <v>5799</v>
      </c>
      <c r="J136" s="37">
        <v>2</v>
      </c>
      <c r="K136" s="37" t="s">
        <v>5989</v>
      </c>
      <c r="L136" s="37" t="s">
        <v>5805</v>
      </c>
      <c r="M136" s="38"/>
    </row>
    <row r="137" spans="1:13" x14ac:dyDescent="0.3">
      <c r="A137" s="211" t="s">
        <v>5802</v>
      </c>
      <c r="B137" s="213" t="s">
        <v>6002</v>
      </c>
      <c r="C137" s="135" t="s">
        <v>2296</v>
      </c>
      <c r="D137" s="271">
        <f>+D138</f>
        <v>7442.66</v>
      </c>
      <c r="E137" s="271">
        <f>+E138</f>
        <v>1562.96</v>
      </c>
      <c r="F137" s="330">
        <f t="shared" si="6"/>
        <v>5879.7</v>
      </c>
      <c r="G137" s="37"/>
      <c r="H137" s="37"/>
      <c r="I137" s="37"/>
      <c r="J137" s="37"/>
      <c r="K137" s="37"/>
      <c r="L137" s="37"/>
      <c r="M137" s="38"/>
    </row>
    <row r="138" spans="1:13" x14ac:dyDescent="0.3">
      <c r="A138" s="211" t="s">
        <v>5803</v>
      </c>
      <c r="B138" s="213" t="s">
        <v>6003</v>
      </c>
      <c r="C138" s="135" t="s">
        <v>2296</v>
      </c>
      <c r="D138" s="323">
        <v>7442.66</v>
      </c>
      <c r="E138" s="323">
        <v>1562.96</v>
      </c>
      <c r="F138" s="330">
        <f t="shared" si="6"/>
        <v>5879.7</v>
      </c>
      <c r="G138" s="37" t="s">
        <v>5804</v>
      </c>
      <c r="H138" s="37" t="s">
        <v>5821</v>
      </c>
      <c r="I138" s="37" t="s">
        <v>5799</v>
      </c>
      <c r="J138" s="37">
        <v>2</v>
      </c>
      <c r="K138" s="37" t="s">
        <v>6004</v>
      </c>
      <c r="L138" s="37" t="s">
        <v>5805</v>
      </c>
      <c r="M138" s="38"/>
    </row>
    <row r="139" spans="1:13" x14ac:dyDescent="0.3">
      <c r="A139" s="211" t="s">
        <v>5802</v>
      </c>
      <c r="B139" s="213" t="s">
        <v>6005</v>
      </c>
      <c r="C139" s="135" t="s">
        <v>2297</v>
      </c>
      <c r="D139" s="271">
        <f>+D140</f>
        <v>35158.29</v>
      </c>
      <c r="E139" s="271">
        <f>+E140</f>
        <v>5592.23</v>
      </c>
      <c r="F139" s="330">
        <f t="shared" si="6"/>
        <v>29566.06</v>
      </c>
      <c r="G139" s="37"/>
      <c r="H139" s="37"/>
      <c r="I139" s="37"/>
      <c r="J139" s="37"/>
      <c r="K139" s="37"/>
      <c r="L139" s="37"/>
      <c r="M139" s="38"/>
    </row>
    <row r="140" spans="1:13" x14ac:dyDescent="0.3">
      <c r="A140" s="211" t="s">
        <v>5803</v>
      </c>
      <c r="B140" s="213" t="s">
        <v>6006</v>
      </c>
      <c r="C140" s="135" t="s">
        <v>2297</v>
      </c>
      <c r="D140" s="323">
        <v>35158.29</v>
      </c>
      <c r="E140" s="323">
        <v>5592.23</v>
      </c>
      <c r="F140" s="330">
        <f t="shared" si="6"/>
        <v>29566.06</v>
      </c>
      <c r="G140" s="37" t="s">
        <v>5804</v>
      </c>
      <c r="H140" s="37" t="s">
        <v>5821</v>
      </c>
      <c r="I140" s="37" t="s">
        <v>5799</v>
      </c>
      <c r="J140" s="37">
        <v>2</v>
      </c>
      <c r="K140" s="37" t="s">
        <v>6004</v>
      </c>
      <c r="L140" s="37" t="s">
        <v>5805</v>
      </c>
      <c r="M140" s="38"/>
    </row>
    <row r="141" spans="1:13" x14ac:dyDescent="0.3">
      <c r="A141" s="211" t="s">
        <v>5802</v>
      </c>
      <c r="B141" s="213" t="s">
        <v>6007</v>
      </c>
      <c r="C141" s="135" t="s">
        <v>2298</v>
      </c>
      <c r="D141" s="271">
        <f>+D142</f>
        <v>0</v>
      </c>
      <c r="E141" s="271">
        <f>+E142</f>
        <v>0</v>
      </c>
      <c r="F141" s="330">
        <f t="shared" si="6"/>
        <v>0</v>
      </c>
      <c r="G141" s="37"/>
      <c r="H141" s="37"/>
      <c r="I141" s="37"/>
      <c r="J141" s="37"/>
      <c r="K141" s="37"/>
      <c r="L141" s="37"/>
      <c r="M141" s="38"/>
    </row>
    <row r="142" spans="1:13" x14ac:dyDescent="0.3">
      <c r="A142" s="211" t="s">
        <v>5803</v>
      </c>
      <c r="B142" s="213" t="s">
        <v>6008</v>
      </c>
      <c r="C142" s="135" t="s">
        <v>2298</v>
      </c>
      <c r="D142" s="323"/>
      <c r="E142" s="323"/>
      <c r="F142" s="330">
        <f t="shared" si="6"/>
        <v>0</v>
      </c>
      <c r="G142" s="37" t="s">
        <v>5804</v>
      </c>
      <c r="H142" s="37" t="s">
        <v>5821</v>
      </c>
      <c r="I142" s="37" t="s">
        <v>5799</v>
      </c>
      <c r="J142" s="37">
        <v>2</v>
      </c>
      <c r="K142" s="37" t="s">
        <v>6004</v>
      </c>
      <c r="L142" s="37" t="s">
        <v>5805</v>
      </c>
      <c r="M142" s="38"/>
    </row>
    <row r="143" spans="1:13" x14ac:dyDescent="0.3">
      <c r="A143" s="211" t="s">
        <v>5802</v>
      </c>
      <c r="B143" s="213" t="s">
        <v>6009</v>
      </c>
      <c r="C143" s="135" t="s">
        <v>2300</v>
      </c>
      <c r="D143" s="271">
        <f>+D144</f>
        <v>0</v>
      </c>
      <c r="E143" s="271">
        <f>+E144</f>
        <v>0</v>
      </c>
      <c r="F143" s="330">
        <f t="shared" si="6"/>
        <v>0</v>
      </c>
      <c r="G143" s="37"/>
      <c r="H143" s="37"/>
      <c r="I143" s="37"/>
      <c r="J143" s="37"/>
      <c r="K143" s="37"/>
      <c r="L143" s="37"/>
      <c r="M143" s="38"/>
    </row>
    <row r="144" spans="1:13" x14ac:dyDescent="0.3">
      <c r="A144" s="211" t="s">
        <v>5803</v>
      </c>
      <c r="B144" s="213" t="s">
        <v>6010</v>
      </c>
      <c r="C144" s="135" t="s">
        <v>2300</v>
      </c>
      <c r="D144" s="323"/>
      <c r="E144" s="323"/>
      <c r="F144" s="330">
        <f t="shared" si="6"/>
        <v>0</v>
      </c>
      <c r="G144" s="37" t="s">
        <v>5804</v>
      </c>
      <c r="H144" s="37" t="s">
        <v>5821</v>
      </c>
      <c r="I144" s="37" t="s">
        <v>5799</v>
      </c>
      <c r="J144" s="37">
        <v>2</v>
      </c>
      <c r="K144" s="37" t="s">
        <v>6004</v>
      </c>
      <c r="L144" s="37" t="s">
        <v>5805</v>
      </c>
      <c r="M144" s="38"/>
    </row>
    <row r="145" spans="1:13" x14ac:dyDescent="0.3">
      <c r="A145" s="211" t="s">
        <v>5802</v>
      </c>
      <c r="B145" s="213" t="s">
        <v>6011</v>
      </c>
      <c r="C145" s="135" t="s">
        <v>2301</v>
      </c>
      <c r="D145" s="271">
        <f>+D146</f>
        <v>233583.91</v>
      </c>
      <c r="E145" s="271">
        <f>+E146</f>
        <v>26588.3</v>
      </c>
      <c r="F145" s="330">
        <f t="shared" si="6"/>
        <v>206995.61000000002</v>
      </c>
      <c r="G145" s="37"/>
      <c r="H145" s="37"/>
      <c r="I145" s="37"/>
      <c r="J145" s="37"/>
      <c r="K145" s="37"/>
      <c r="L145" s="37"/>
      <c r="M145" s="38"/>
    </row>
    <row r="146" spans="1:13" x14ac:dyDescent="0.3">
      <c r="A146" s="211" t="s">
        <v>5803</v>
      </c>
      <c r="B146" s="213" t="s">
        <v>6012</v>
      </c>
      <c r="C146" s="135" t="s">
        <v>2301</v>
      </c>
      <c r="D146" s="323">
        <v>233583.91</v>
      </c>
      <c r="E146" s="323">
        <v>26588.3</v>
      </c>
      <c r="F146" s="330">
        <f t="shared" si="6"/>
        <v>206995.61000000002</v>
      </c>
      <c r="G146" s="37" t="s">
        <v>5804</v>
      </c>
      <c r="H146" s="37" t="s">
        <v>5821</v>
      </c>
      <c r="I146" s="37" t="s">
        <v>5799</v>
      </c>
      <c r="J146" s="37">
        <v>2</v>
      </c>
      <c r="K146" s="37" t="s">
        <v>5982</v>
      </c>
      <c r="L146" s="37" t="s">
        <v>5805</v>
      </c>
      <c r="M146" s="38"/>
    </row>
    <row r="147" spans="1:13" x14ac:dyDescent="0.3">
      <c r="A147" s="211" t="s">
        <v>5802</v>
      </c>
      <c r="B147" s="213" t="s">
        <v>6013</v>
      </c>
      <c r="C147" s="135" t="s">
        <v>2303</v>
      </c>
      <c r="D147" s="271">
        <f>+D148</f>
        <v>197051.76</v>
      </c>
      <c r="E147" s="271">
        <f>+E148</f>
        <v>20736.09</v>
      </c>
      <c r="F147" s="330">
        <f t="shared" si="6"/>
        <v>176315.67</v>
      </c>
      <c r="G147" s="37"/>
      <c r="H147" s="37"/>
      <c r="I147" s="37"/>
      <c r="J147" s="37"/>
      <c r="K147" s="37"/>
      <c r="L147" s="37"/>
      <c r="M147" s="38"/>
    </row>
    <row r="148" spans="1:13" x14ac:dyDescent="0.3">
      <c r="A148" s="211" t="s">
        <v>5803</v>
      </c>
      <c r="B148" s="213" t="s">
        <v>6014</v>
      </c>
      <c r="C148" s="135" t="s">
        <v>2303</v>
      </c>
      <c r="D148" s="323">
        <v>197051.76</v>
      </c>
      <c r="E148" s="323">
        <v>20736.09</v>
      </c>
      <c r="F148" s="330">
        <f t="shared" si="6"/>
        <v>176315.67</v>
      </c>
      <c r="G148" s="37" t="s">
        <v>5804</v>
      </c>
      <c r="H148" s="37" t="s">
        <v>5821</v>
      </c>
      <c r="I148" s="37" t="s">
        <v>5799</v>
      </c>
      <c r="J148" s="37">
        <v>2</v>
      </c>
      <c r="K148" s="37" t="s">
        <v>5989</v>
      </c>
      <c r="L148" s="37" t="s">
        <v>5805</v>
      </c>
      <c r="M148" s="38"/>
    </row>
    <row r="149" spans="1:13" x14ac:dyDescent="0.3">
      <c r="A149" s="211" t="s">
        <v>5802</v>
      </c>
      <c r="B149" s="213" t="s">
        <v>6015</v>
      </c>
      <c r="C149" s="135" t="s">
        <v>2304</v>
      </c>
      <c r="D149" s="271">
        <f>+D150</f>
        <v>0</v>
      </c>
      <c r="E149" s="271">
        <f>+E150</f>
        <v>0</v>
      </c>
      <c r="F149" s="330">
        <f t="shared" si="6"/>
        <v>0</v>
      </c>
      <c r="G149" s="37"/>
      <c r="H149" s="37"/>
      <c r="I149" s="37"/>
      <c r="J149" s="37"/>
      <c r="K149" s="37"/>
      <c r="L149" s="37"/>
      <c r="M149" s="38"/>
    </row>
    <row r="150" spans="1:13" x14ac:dyDescent="0.3">
      <c r="A150" s="211" t="s">
        <v>5803</v>
      </c>
      <c r="B150" s="213" t="s">
        <v>6016</v>
      </c>
      <c r="C150" s="135" t="s">
        <v>2304</v>
      </c>
      <c r="D150" s="323"/>
      <c r="E150" s="323"/>
      <c r="F150" s="330">
        <f t="shared" si="6"/>
        <v>0</v>
      </c>
      <c r="G150" s="37" t="s">
        <v>5804</v>
      </c>
      <c r="H150" s="37" t="s">
        <v>5821</v>
      </c>
      <c r="I150" s="37" t="s">
        <v>5799</v>
      </c>
      <c r="J150" s="37">
        <v>2</v>
      </c>
      <c r="K150" s="37" t="s">
        <v>5989</v>
      </c>
      <c r="L150" s="37" t="s">
        <v>5805</v>
      </c>
      <c r="M150" s="38"/>
    </row>
    <row r="151" spans="1:13" x14ac:dyDescent="0.3">
      <c r="A151" s="211" t="s">
        <v>5802</v>
      </c>
      <c r="B151" s="213" t="s">
        <v>6017</v>
      </c>
      <c r="C151" s="135" t="s">
        <v>2305</v>
      </c>
      <c r="D151" s="271">
        <f>+D152</f>
        <v>140464.57999999999</v>
      </c>
      <c r="E151" s="271">
        <f>+E152</f>
        <v>78430.149999999994</v>
      </c>
      <c r="F151" s="330">
        <f t="shared" si="6"/>
        <v>62034.429999999993</v>
      </c>
      <c r="G151" s="37"/>
      <c r="H151" s="37"/>
      <c r="I151" s="37"/>
      <c r="J151" s="37"/>
      <c r="K151" s="37"/>
      <c r="L151" s="37"/>
      <c r="M151" s="38"/>
    </row>
    <row r="152" spans="1:13" x14ac:dyDescent="0.3">
      <c r="A152" s="211" t="s">
        <v>5803</v>
      </c>
      <c r="B152" s="213" t="s">
        <v>6018</v>
      </c>
      <c r="C152" s="135" t="s">
        <v>2305</v>
      </c>
      <c r="D152" s="323">
        <v>140464.57999999999</v>
      </c>
      <c r="E152" s="323">
        <v>78430.149999999994</v>
      </c>
      <c r="F152" s="330">
        <f t="shared" si="6"/>
        <v>62034.429999999993</v>
      </c>
      <c r="G152" s="37" t="s">
        <v>5804</v>
      </c>
      <c r="H152" s="37" t="s">
        <v>5821</v>
      </c>
      <c r="I152" s="37" t="s">
        <v>5799</v>
      </c>
      <c r="J152" s="37">
        <v>2</v>
      </c>
      <c r="K152" s="37" t="s">
        <v>5989</v>
      </c>
      <c r="L152" s="37" t="s">
        <v>5805</v>
      </c>
      <c r="M152" s="38"/>
    </row>
    <row r="153" spans="1:13" x14ac:dyDescent="0.3">
      <c r="A153" s="211" t="s">
        <v>5802</v>
      </c>
      <c r="B153" s="213" t="s">
        <v>6019</v>
      </c>
      <c r="C153" s="135" t="s">
        <v>6020</v>
      </c>
      <c r="D153" s="271">
        <f>+D154</f>
        <v>5604990.1200000001</v>
      </c>
      <c r="E153" s="271">
        <f>+E154</f>
        <v>2237006.5699999998</v>
      </c>
      <c r="F153" s="330">
        <f t="shared" si="6"/>
        <v>3367983.5500000003</v>
      </c>
      <c r="G153" s="37"/>
      <c r="H153" s="37"/>
      <c r="I153" s="37"/>
      <c r="J153" s="37"/>
      <c r="K153" s="37"/>
      <c r="L153" s="37"/>
      <c r="M153" s="38"/>
    </row>
    <row r="154" spans="1:13" x14ac:dyDescent="0.3">
      <c r="A154" s="211" t="s">
        <v>5803</v>
      </c>
      <c r="B154" s="213" t="s">
        <v>6021</v>
      </c>
      <c r="C154" s="135" t="s">
        <v>2306</v>
      </c>
      <c r="D154" s="323">
        <v>5604990.1200000001</v>
      </c>
      <c r="E154" s="323">
        <v>2237006.5699999998</v>
      </c>
      <c r="F154" s="330">
        <f t="shared" si="6"/>
        <v>3367983.5500000003</v>
      </c>
      <c r="G154" s="37" t="s">
        <v>5804</v>
      </c>
      <c r="H154" s="37" t="s">
        <v>5821</v>
      </c>
      <c r="I154" s="37" t="s">
        <v>5799</v>
      </c>
      <c r="J154" s="37">
        <v>2</v>
      </c>
      <c r="K154" s="37" t="s">
        <v>5989</v>
      </c>
      <c r="L154" s="37"/>
      <c r="M154" s="38"/>
    </row>
    <row r="155" spans="1:13" x14ac:dyDescent="0.3">
      <c r="A155" s="211" t="s">
        <v>5802</v>
      </c>
      <c r="B155" s="213" t="s">
        <v>6022</v>
      </c>
      <c r="C155" s="135" t="s">
        <v>2307</v>
      </c>
      <c r="D155" s="271">
        <f>+D156</f>
        <v>667783.9</v>
      </c>
      <c r="E155" s="271">
        <f>+E156</f>
        <v>122137.28</v>
      </c>
      <c r="F155" s="330">
        <f t="shared" si="6"/>
        <v>545646.62</v>
      </c>
      <c r="G155" s="37"/>
      <c r="H155" s="37"/>
      <c r="I155" s="37"/>
      <c r="J155" s="37"/>
      <c r="K155" s="37"/>
      <c r="L155" s="37"/>
      <c r="M155" s="38"/>
    </row>
    <row r="156" spans="1:13" x14ac:dyDescent="0.3">
      <c r="A156" s="211" t="s">
        <v>5803</v>
      </c>
      <c r="B156" s="213" t="s">
        <v>6023</v>
      </c>
      <c r="C156" s="135" t="s">
        <v>2307</v>
      </c>
      <c r="D156" s="323">
        <v>667783.9</v>
      </c>
      <c r="E156" s="323">
        <v>122137.28</v>
      </c>
      <c r="F156" s="330">
        <f t="shared" si="6"/>
        <v>545646.62</v>
      </c>
      <c r="G156" s="37" t="s">
        <v>5804</v>
      </c>
      <c r="H156" s="37" t="s">
        <v>5821</v>
      </c>
      <c r="I156" s="37" t="s">
        <v>5799</v>
      </c>
      <c r="J156" s="37">
        <v>2</v>
      </c>
      <c r="K156" s="37" t="s">
        <v>5989</v>
      </c>
      <c r="L156" s="37" t="s">
        <v>5805</v>
      </c>
      <c r="M156" s="38"/>
    </row>
    <row r="157" spans="1:13" x14ac:dyDescent="0.3">
      <c r="A157" s="211" t="s">
        <v>5801</v>
      </c>
      <c r="B157" s="212" t="s">
        <v>6024</v>
      </c>
      <c r="C157" s="134" t="s">
        <v>6025</v>
      </c>
      <c r="D157" s="321">
        <f>+D158+D160+D162+D164+D166+D168+D170+D172+D174+D176</f>
        <v>1398524.1099999999</v>
      </c>
      <c r="E157" s="332"/>
      <c r="F157" s="330">
        <f t="shared" si="6"/>
        <v>1398524.1099999999</v>
      </c>
      <c r="G157" s="37"/>
      <c r="H157" s="37"/>
      <c r="I157" s="37"/>
      <c r="J157" s="37"/>
      <c r="K157" s="37"/>
      <c r="L157" s="37"/>
      <c r="M157" s="38"/>
    </row>
    <row r="158" spans="1:13" x14ac:dyDescent="0.3">
      <c r="A158" s="211" t="s">
        <v>5802</v>
      </c>
      <c r="B158" s="213" t="s">
        <v>6026</v>
      </c>
      <c r="C158" s="135" t="s">
        <v>2308</v>
      </c>
      <c r="D158" s="271">
        <f>+D159</f>
        <v>0</v>
      </c>
      <c r="E158" s="332"/>
      <c r="F158" s="330">
        <f t="shared" si="6"/>
        <v>0</v>
      </c>
      <c r="G158" s="37"/>
      <c r="H158" s="37"/>
      <c r="I158" s="37"/>
      <c r="J158" s="37"/>
      <c r="K158" s="37"/>
      <c r="L158" s="37"/>
      <c r="M158" s="38"/>
    </row>
    <row r="159" spans="1:13" x14ac:dyDescent="0.3">
      <c r="A159" s="211" t="s">
        <v>5803</v>
      </c>
      <c r="B159" s="213" t="s">
        <v>6027</v>
      </c>
      <c r="C159" s="135" t="s">
        <v>2308</v>
      </c>
      <c r="D159" s="323"/>
      <c r="E159" s="333"/>
      <c r="F159" s="330">
        <f t="shared" si="6"/>
        <v>0</v>
      </c>
      <c r="G159" s="37" t="s">
        <v>5804</v>
      </c>
      <c r="H159" s="37" t="s">
        <v>5821</v>
      </c>
      <c r="I159" s="37" t="s">
        <v>5799</v>
      </c>
      <c r="J159" s="37">
        <v>2</v>
      </c>
      <c r="K159" s="37" t="s">
        <v>5989</v>
      </c>
      <c r="L159" s="37" t="s">
        <v>5805</v>
      </c>
      <c r="M159" s="38"/>
    </row>
    <row r="160" spans="1:13" ht="26.25" customHeight="1" x14ac:dyDescent="0.3">
      <c r="A160" s="211" t="s">
        <v>5802</v>
      </c>
      <c r="B160" s="213" t="s">
        <v>6028</v>
      </c>
      <c r="C160" s="137" t="s">
        <v>9597</v>
      </c>
      <c r="D160" s="271">
        <f>+D161</f>
        <v>0</v>
      </c>
      <c r="E160" s="332"/>
      <c r="F160" s="330">
        <f t="shared" si="6"/>
        <v>0</v>
      </c>
      <c r="G160" s="37"/>
      <c r="H160" s="37"/>
      <c r="I160" s="37"/>
      <c r="J160" s="37"/>
      <c r="K160" s="37"/>
      <c r="L160" s="37"/>
      <c r="M160" s="38"/>
    </row>
    <row r="161" spans="1:13" x14ac:dyDescent="0.3">
      <c r="A161" s="211" t="s">
        <v>5803</v>
      </c>
      <c r="B161" s="213" t="s">
        <v>6029</v>
      </c>
      <c r="C161" s="137" t="s">
        <v>9596</v>
      </c>
      <c r="D161" s="323"/>
      <c r="E161" s="334"/>
      <c r="F161" s="330">
        <f t="shared" si="6"/>
        <v>0</v>
      </c>
      <c r="G161" s="37" t="s">
        <v>5804</v>
      </c>
      <c r="H161" s="37" t="s">
        <v>5821</v>
      </c>
      <c r="I161" s="37" t="s">
        <v>5799</v>
      </c>
      <c r="J161" s="37">
        <v>2</v>
      </c>
      <c r="K161" s="37" t="s">
        <v>5989</v>
      </c>
      <c r="L161" s="37" t="s">
        <v>5805</v>
      </c>
      <c r="M161" s="38"/>
    </row>
    <row r="162" spans="1:13" x14ac:dyDescent="0.3">
      <c r="A162" s="211" t="s">
        <v>5802</v>
      </c>
      <c r="B162" s="213" t="s">
        <v>6030</v>
      </c>
      <c r="C162" s="135" t="s">
        <v>2310</v>
      </c>
      <c r="D162" s="271">
        <f>+D163</f>
        <v>0</v>
      </c>
      <c r="E162" s="332"/>
      <c r="F162" s="330">
        <f t="shared" si="6"/>
        <v>0</v>
      </c>
      <c r="G162" s="37"/>
      <c r="H162" s="37"/>
      <c r="I162" s="37"/>
      <c r="J162" s="37"/>
      <c r="K162" s="37"/>
      <c r="L162" s="37"/>
      <c r="M162" s="38"/>
    </row>
    <row r="163" spans="1:13" x14ac:dyDescent="0.3">
      <c r="A163" s="211" t="s">
        <v>5803</v>
      </c>
      <c r="B163" s="213" t="s">
        <v>6031</v>
      </c>
      <c r="C163" s="135" t="s">
        <v>2310</v>
      </c>
      <c r="D163" s="323"/>
      <c r="E163" s="333"/>
      <c r="F163" s="330">
        <f t="shared" si="6"/>
        <v>0</v>
      </c>
      <c r="G163" s="37" t="s">
        <v>5804</v>
      </c>
      <c r="H163" s="37" t="s">
        <v>5821</v>
      </c>
      <c r="I163" s="37" t="s">
        <v>5799</v>
      </c>
      <c r="J163" s="37">
        <v>2</v>
      </c>
      <c r="K163" s="37" t="s">
        <v>5989</v>
      </c>
      <c r="L163" s="37" t="s">
        <v>5805</v>
      </c>
      <c r="M163" s="38"/>
    </row>
    <row r="164" spans="1:13" x14ac:dyDescent="0.3">
      <c r="A164" s="211" t="s">
        <v>5802</v>
      </c>
      <c r="B164" s="213" t="s">
        <v>6032</v>
      </c>
      <c r="C164" s="135" t="s">
        <v>2311</v>
      </c>
      <c r="D164" s="271">
        <f>+D165</f>
        <v>272555.01</v>
      </c>
      <c r="E164" s="332"/>
      <c r="F164" s="330">
        <f t="shared" si="6"/>
        <v>272555.01</v>
      </c>
      <c r="G164" s="37"/>
      <c r="H164" s="37"/>
      <c r="I164" s="37"/>
      <c r="J164" s="37"/>
      <c r="K164" s="37"/>
      <c r="L164" s="37"/>
      <c r="M164" s="38"/>
    </row>
    <row r="165" spans="1:13" x14ac:dyDescent="0.3">
      <c r="A165" s="211" t="s">
        <v>5803</v>
      </c>
      <c r="B165" s="213" t="s">
        <v>6033</v>
      </c>
      <c r="C165" s="135" t="s">
        <v>2311</v>
      </c>
      <c r="D165" s="323">
        <v>272555.01</v>
      </c>
      <c r="E165" s="333"/>
      <c r="F165" s="330">
        <f t="shared" si="6"/>
        <v>272555.01</v>
      </c>
      <c r="G165" s="37" t="s">
        <v>5804</v>
      </c>
      <c r="H165" s="37" t="s">
        <v>5821</v>
      </c>
      <c r="I165" s="37" t="s">
        <v>5799</v>
      </c>
      <c r="J165" s="37">
        <v>2</v>
      </c>
      <c r="K165" s="37" t="s">
        <v>5989</v>
      </c>
      <c r="L165" s="37" t="s">
        <v>5805</v>
      </c>
      <c r="M165" s="38"/>
    </row>
    <row r="166" spans="1:13" x14ac:dyDescent="0.3">
      <c r="A166" s="211" t="s">
        <v>5802</v>
      </c>
      <c r="B166" s="213" t="s">
        <v>6034</v>
      </c>
      <c r="C166" s="135" t="s">
        <v>2312</v>
      </c>
      <c r="D166" s="271">
        <f>+D167</f>
        <v>0</v>
      </c>
      <c r="E166" s="332"/>
      <c r="F166" s="330">
        <f t="shared" si="6"/>
        <v>0</v>
      </c>
      <c r="G166" s="37"/>
      <c r="H166" s="37"/>
      <c r="I166" s="37"/>
      <c r="J166" s="37"/>
      <c r="K166" s="37"/>
      <c r="L166" s="37"/>
      <c r="M166" s="38"/>
    </row>
    <row r="167" spans="1:13" x14ac:dyDescent="0.3">
      <c r="A167" s="211" t="s">
        <v>5803</v>
      </c>
      <c r="B167" s="213" t="s">
        <v>6035</v>
      </c>
      <c r="C167" s="135" t="s">
        <v>2312</v>
      </c>
      <c r="D167" s="323"/>
      <c r="E167" s="333"/>
      <c r="F167" s="330">
        <f t="shared" si="6"/>
        <v>0</v>
      </c>
      <c r="G167" s="37" t="s">
        <v>5804</v>
      </c>
      <c r="H167" s="37" t="s">
        <v>5821</v>
      </c>
      <c r="I167" s="37" t="s">
        <v>5799</v>
      </c>
      <c r="J167" s="37">
        <v>2</v>
      </c>
      <c r="K167" s="37" t="s">
        <v>5989</v>
      </c>
      <c r="L167" s="37" t="s">
        <v>5805</v>
      </c>
      <c r="M167" s="38"/>
    </row>
    <row r="168" spans="1:13" x14ac:dyDescent="0.3">
      <c r="A168" s="211" t="s">
        <v>5802</v>
      </c>
      <c r="B168" s="213" t="s">
        <v>6036</v>
      </c>
      <c r="C168" s="135" t="s">
        <v>2313</v>
      </c>
      <c r="D168" s="271">
        <f>+D169</f>
        <v>0</v>
      </c>
      <c r="E168" s="332"/>
      <c r="F168" s="330">
        <f t="shared" si="6"/>
        <v>0</v>
      </c>
      <c r="G168" s="37"/>
      <c r="H168" s="37"/>
      <c r="I168" s="37"/>
      <c r="J168" s="37"/>
      <c r="K168" s="37"/>
      <c r="L168" s="37"/>
      <c r="M168" s="38"/>
    </row>
    <row r="169" spans="1:13" x14ac:dyDescent="0.3">
      <c r="A169" s="211" t="s">
        <v>5803</v>
      </c>
      <c r="B169" s="213" t="s">
        <v>6037</v>
      </c>
      <c r="C169" s="135" t="s">
        <v>2313</v>
      </c>
      <c r="D169" s="323"/>
      <c r="E169" s="333"/>
      <c r="F169" s="330">
        <f t="shared" si="6"/>
        <v>0</v>
      </c>
      <c r="G169" s="37" t="s">
        <v>5804</v>
      </c>
      <c r="H169" s="37" t="s">
        <v>5821</v>
      </c>
      <c r="I169" s="37" t="s">
        <v>5799</v>
      </c>
      <c r="J169" s="37">
        <v>2</v>
      </c>
      <c r="K169" s="37" t="s">
        <v>5982</v>
      </c>
      <c r="L169" s="37" t="s">
        <v>5805</v>
      </c>
      <c r="M169" s="38"/>
    </row>
    <row r="170" spans="1:13" x14ac:dyDescent="0.3">
      <c r="A170" s="211" t="s">
        <v>5802</v>
      </c>
      <c r="B170" s="213" t="s">
        <v>6038</v>
      </c>
      <c r="C170" s="135" t="s">
        <v>2314</v>
      </c>
      <c r="D170" s="271">
        <f>+D171</f>
        <v>0</v>
      </c>
      <c r="E170" s="332"/>
      <c r="F170" s="330">
        <f t="shared" si="6"/>
        <v>0</v>
      </c>
      <c r="G170" s="37"/>
      <c r="H170" s="37"/>
      <c r="I170" s="37"/>
      <c r="J170" s="37"/>
      <c r="K170" s="37"/>
      <c r="L170" s="37"/>
      <c r="M170" s="38"/>
    </row>
    <row r="171" spans="1:13" x14ac:dyDescent="0.3">
      <c r="A171" s="211" t="s">
        <v>5803</v>
      </c>
      <c r="B171" s="213" t="s">
        <v>6039</v>
      </c>
      <c r="C171" s="135" t="s">
        <v>2314</v>
      </c>
      <c r="D171" s="323"/>
      <c r="E171" s="333"/>
      <c r="F171" s="330">
        <f t="shared" si="6"/>
        <v>0</v>
      </c>
      <c r="G171" s="37" t="s">
        <v>5804</v>
      </c>
      <c r="H171" s="37" t="s">
        <v>5821</v>
      </c>
      <c r="I171" s="37" t="s">
        <v>5799</v>
      </c>
      <c r="J171" s="37">
        <v>2</v>
      </c>
      <c r="K171" s="37" t="s">
        <v>5989</v>
      </c>
      <c r="L171" s="37" t="s">
        <v>5805</v>
      </c>
      <c r="M171" s="38"/>
    </row>
    <row r="172" spans="1:13" x14ac:dyDescent="0.3">
      <c r="A172" s="211" t="s">
        <v>5802</v>
      </c>
      <c r="B172" s="213" t="s">
        <v>6040</v>
      </c>
      <c r="C172" s="135" t="s">
        <v>2315</v>
      </c>
      <c r="D172" s="271">
        <f>+D173</f>
        <v>548088.61</v>
      </c>
      <c r="E172" s="332"/>
      <c r="F172" s="330">
        <f t="shared" si="6"/>
        <v>548088.61</v>
      </c>
      <c r="G172" s="37"/>
      <c r="H172" s="37"/>
      <c r="I172" s="37"/>
      <c r="J172" s="37"/>
      <c r="K172" s="37"/>
      <c r="L172" s="37"/>
      <c r="M172" s="38"/>
    </row>
    <row r="173" spans="1:13" x14ac:dyDescent="0.3">
      <c r="A173" s="211" t="s">
        <v>5803</v>
      </c>
      <c r="B173" s="213" t="s">
        <v>6041</v>
      </c>
      <c r="C173" s="135" t="s">
        <v>2315</v>
      </c>
      <c r="D173" s="323">
        <v>548088.61</v>
      </c>
      <c r="E173" s="333"/>
      <c r="F173" s="330">
        <f t="shared" si="6"/>
        <v>548088.61</v>
      </c>
      <c r="G173" s="37" t="s">
        <v>5804</v>
      </c>
      <c r="H173" s="37" t="s">
        <v>5821</v>
      </c>
      <c r="I173" s="37" t="s">
        <v>5799</v>
      </c>
      <c r="J173" s="37">
        <v>2</v>
      </c>
      <c r="K173" s="37" t="s">
        <v>5989</v>
      </c>
      <c r="L173" s="37" t="s">
        <v>5805</v>
      </c>
      <c r="M173" s="38"/>
    </row>
    <row r="174" spans="1:13" x14ac:dyDescent="0.3">
      <c r="A174" s="211" t="s">
        <v>5802</v>
      </c>
      <c r="B174" s="213" t="s">
        <v>6042</v>
      </c>
      <c r="C174" s="135" t="s">
        <v>2316</v>
      </c>
      <c r="D174" s="271">
        <f>+D175</f>
        <v>0</v>
      </c>
      <c r="E174" s="332"/>
      <c r="F174" s="330">
        <f t="shared" si="6"/>
        <v>0</v>
      </c>
      <c r="G174" s="37"/>
      <c r="H174" s="37"/>
      <c r="I174" s="37"/>
      <c r="J174" s="37"/>
      <c r="K174" s="37"/>
      <c r="L174" s="37"/>
      <c r="M174" s="38"/>
    </row>
    <row r="175" spans="1:13" x14ac:dyDescent="0.3">
      <c r="A175" s="211" t="s">
        <v>5803</v>
      </c>
      <c r="B175" s="213" t="s">
        <v>6043</v>
      </c>
      <c r="C175" s="135" t="s">
        <v>2316</v>
      </c>
      <c r="D175" s="323"/>
      <c r="E175" s="333"/>
      <c r="F175" s="330">
        <f t="shared" si="6"/>
        <v>0</v>
      </c>
      <c r="G175" s="37" t="s">
        <v>5804</v>
      </c>
      <c r="H175" s="37" t="s">
        <v>5821</v>
      </c>
      <c r="I175" s="37" t="s">
        <v>5799</v>
      </c>
      <c r="J175" s="37">
        <v>2</v>
      </c>
      <c r="K175" s="37" t="s">
        <v>5989</v>
      </c>
      <c r="L175" s="37"/>
      <c r="M175" s="38"/>
    </row>
    <row r="176" spans="1:13" x14ac:dyDescent="0.3">
      <c r="A176" s="211" t="s">
        <v>5802</v>
      </c>
      <c r="B176" s="213" t="s">
        <v>6044</v>
      </c>
      <c r="C176" s="135" t="s">
        <v>2317</v>
      </c>
      <c r="D176" s="271">
        <f>+D177</f>
        <v>577880.49</v>
      </c>
      <c r="E176" s="332"/>
      <c r="F176" s="330">
        <f t="shared" si="6"/>
        <v>577880.49</v>
      </c>
      <c r="G176" s="37"/>
      <c r="H176" s="37"/>
      <c r="I176" s="37"/>
      <c r="J176" s="37"/>
      <c r="K176" s="37"/>
      <c r="L176" s="37"/>
      <c r="M176" s="38"/>
    </row>
    <row r="177" spans="1:13" x14ac:dyDescent="0.3">
      <c r="A177" s="211" t="s">
        <v>5803</v>
      </c>
      <c r="B177" s="213" t="s">
        <v>6045</v>
      </c>
      <c r="C177" s="135" t="s">
        <v>2317</v>
      </c>
      <c r="D177" s="323">
        <v>577880.49</v>
      </c>
      <c r="E177" s="333"/>
      <c r="F177" s="330">
        <f t="shared" si="6"/>
        <v>577880.49</v>
      </c>
      <c r="G177" s="37" t="s">
        <v>5804</v>
      </c>
      <c r="H177" s="37" t="s">
        <v>5821</v>
      </c>
      <c r="I177" s="37" t="s">
        <v>5799</v>
      </c>
      <c r="J177" s="37">
        <v>2</v>
      </c>
      <c r="K177" s="37" t="s">
        <v>5982</v>
      </c>
      <c r="L177" s="37" t="s">
        <v>5805</v>
      </c>
      <c r="M177" s="38"/>
    </row>
    <row r="178" spans="1:13" x14ac:dyDescent="0.3">
      <c r="A178" s="211" t="s">
        <v>5801</v>
      </c>
      <c r="B178" s="212" t="s">
        <v>6046</v>
      </c>
      <c r="C178" s="134" t="s">
        <v>2318</v>
      </c>
      <c r="D178" s="321">
        <f>+D179</f>
        <v>0</v>
      </c>
      <c r="E178" s="332"/>
      <c r="F178" s="330">
        <f t="shared" si="6"/>
        <v>0</v>
      </c>
      <c r="G178" s="37"/>
      <c r="H178" s="37"/>
      <c r="I178" s="37"/>
      <c r="J178" s="37"/>
      <c r="K178" s="37"/>
      <c r="L178" s="37"/>
      <c r="M178" s="38"/>
    </row>
    <row r="179" spans="1:13" x14ac:dyDescent="0.3">
      <c r="A179" s="211" t="s">
        <v>5802</v>
      </c>
      <c r="B179" s="213" t="s">
        <v>6047</v>
      </c>
      <c r="C179" s="135" t="s">
        <v>2318</v>
      </c>
      <c r="D179" s="271">
        <f>+D180</f>
        <v>0</v>
      </c>
      <c r="E179" s="332"/>
      <c r="F179" s="330">
        <f t="shared" si="6"/>
        <v>0</v>
      </c>
      <c r="G179" s="37"/>
      <c r="H179" s="37"/>
      <c r="I179" s="37"/>
      <c r="J179" s="37"/>
      <c r="K179" s="37"/>
      <c r="L179" s="37"/>
      <c r="M179" s="38"/>
    </row>
    <row r="180" spans="1:13" x14ac:dyDescent="0.3">
      <c r="A180" s="211" t="s">
        <v>5803</v>
      </c>
      <c r="B180" s="213" t="s">
        <v>6048</v>
      </c>
      <c r="C180" s="135" t="s">
        <v>2318</v>
      </c>
      <c r="D180" s="323"/>
      <c r="E180" s="333"/>
      <c r="F180" s="330">
        <f t="shared" si="6"/>
        <v>0</v>
      </c>
      <c r="G180" s="37" t="s">
        <v>5804</v>
      </c>
      <c r="H180" s="37" t="s">
        <v>5821</v>
      </c>
      <c r="I180" s="37" t="s">
        <v>5799</v>
      </c>
      <c r="J180" s="37">
        <v>2</v>
      </c>
      <c r="K180" s="37" t="s">
        <v>5982</v>
      </c>
      <c r="L180" s="37" t="s">
        <v>5805</v>
      </c>
      <c r="M180" s="38"/>
    </row>
    <row r="181" spans="1:13" x14ac:dyDescent="0.3">
      <c r="A181" s="211" t="s">
        <v>5801</v>
      </c>
      <c r="B181" s="212" t="s">
        <v>6049</v>
      </c>
      <c r="C181" s="134" t="s">
        <v>6050</v>
      </c>
      <c r="D181" s="321">
        <f>+D182+D184+D186</f>
        <v>0</v>
      </c>
      <c r="E181" s="321">
        <f>+E182+E184+E186</f>
        <v>0</v>
      </c>
      <c r="F181" s="330">
        <f t="shared" si="6"/>
        <v>0</v>
      </c>
      <c r="G181" s="37"/>
      <c r="H181" s="37"/>
      <c r="I181" s="37"/>
      <c r="J181" s="37"/>
      <c r="K181" s="37"/>
      <c r="L181" s="37"/>
      <c r="M181" s="38"/>
    </row>
    <row r="182" spans="1:13" x14ac:dyDescent="0.3">
      <c r="A182" s="211" t="s">
        <v>5802</v>
      </c>
      <c r="B182" s="213" t="s">
        <v>6051</v>
      </c>
      <c r="C182" s="135" t="s">
        <v>2321</v>
      </c>
      <c r="D182" s="271">
        <f>+D183</f>
        <v>0</v>
      </c>
      <c r="E182" s="271">
        <f>+E183</f>
        <v>0</v>
      </c>
      <c r="F182" s="330">
        <f t="shared" si="6"/>
        <v>0</v>
      </c>
      <c r="G182" s="37"/>
      <c r="H182" s="37"/>
      <c r="I182" s="37"/>
      <c r="J182" s="37"/>
      <c r="K182" s="37"/>
      <c r="L182" s="37"/>
      <c r="M182" s="38"/>
    </row>
    <row r="183" spans="1:13" x14ac:dyDescent="0.3">
      <c r="A183" s="211" t="s">
        <v>5803</v>
      </c>
      <c r="B183" s="213" t="s">
        <v>6052</v>
      </c>
      <c r="C183" s="135" t="s">
        <v>2321</v>
      </c>
      <c r="D183" s="323"/>
      <c r="E183" s="323"/>
      <c r="F183" s="330">
        <f t="shared" si="6"/>
        <v>0</v>
      </c>
      <c r="G183" s="37" t="s">
        <v>5804</v>
      </c>
      <c r="H183" s="37" t="s">
        <v>5821</v>
      </c>
      <c r="I183" s="37" t="s">
        <v>5799</v>
      </c>
      <c r="J183" s="37">
        <v>2</v>
      </c>
      <c r="K183" s="37" t="s">
        <v>5982</v>
      </c>
      <c r="L183" s="37" t="s">
        <v>5805</v>
      </c>
      <c r="M183" s="38"/>
    </row>
    <row r="184" spans="1:13" x14ac:dyDescent="0.3">
      <c r="A184" s="211" t="s">
        <v>5802</v>
      </c>
      <c r="B184" s="213" t="s">
        <v>6053</v>
      </c>
      <c r="C184" s="135" t="s">
        <v>2319</v>
      </c>
      <c r="D184" s="271">
        <f>+D185</f>
        <v>0</v>
      </c>
      <c r="E184" s="271">
        <f>+E185</f>
        <v>0</v>
      </c>
      <c r="F184" s="330">
        <f t="shared" si="6"/>
        <v>0</v>
      </c>
      <c r="G184" s="37"/>
      <c r="H184" s="37"/>
      <c r="I184" s="37"/>
      <c r="J184" s="37"/>
      <c r="K184" s="37"/>
      <c r="L184" s="37"/>
      <c r="M184" s="38"/>
    </row>
    <row r="185" spans="1:13" x14ac:dyDescent="0.3">
      <c r="A185" s="211" t="s">
        <v>5803</v>
      </c>
      <c r="B185" s="213" t="s">
        <v>6054</v>
      </c>
      <c r="C185" s="135" t="s">
        <v>2319</v>
      </c>
      <c r="D185" s="323"/>
      <c r="E185" s="323"/>
      <c r="F185" s="330">
        <f t="shared" si="6"/>
        <v>0</v>
      </c>
      <c r="G185" s="37" t="s">
        <v>5804</v>
      </c>
      <c r="H185" s="37" t="s">
        <v>5821</v>
      </c>
      <c r="I185" s="37" t="s">
        <v>5799</v>
      </c>
      <c r="J185" s="37">
        <v>2</v>
      </c>
      <c r="K185" s="37" t="s">
        <v>5982</v>
      </c>
      <c r="L185" s="37" t="s">
        <v>5805</v>
      </c>
      <c r="M185" s="38"/>
    </row>
    <row r="186" spans="1:13" x14ac:dyDescent="0.3">
      <c r="A186" s="211" t="s">
        <v>5802</v>
      </c>
      <c r="B186" s="213" t="s">
        <v>6055</v>
      </c>
      <c r="C186" s="135" t="s">
        <v>2320</v>
      </c>
      <c r="D186" s="271">
        <f>+D187</f>
        <v>0</v>
      </c>
      <c r="E186" s="271">
        <f>+E187</f>
        <v>0</v>
      </c>
      <c r="F186" s="330">
        <f t="shared" ref="F186:F249" si="7">+D186-E186</f>
        <v>0</v>
      </c>
      <c r="G186" s="37"/>
      <c r="H186" s="37"/>
      <c r="I186" s="37"/>
      <c r="J186" s="37"/>
      <c r="K186" s="37"/>
      <c r="L186" s="37"/>
      <c r="M186" s="38"/>
    </row>
    <row r="187" spans="1:13" x14ac:dyDescent="0.3">
      <c r="A187" s="211" t="s">
        <v>5803</v>
      </c>
      <c r="B187" s="213" t="s">
        <v>6056</v>
      </c>
      <c r="C187" s="135" t="s">
        <v>2320</v>
      </c>
      <c r="D187" s="323"/>
      <c r="E187" s="323"/>
      <c r="F187" s="330">
        <f t="shared" si="7"/>
        <v>0</v>
      </c>
      <c r="G187" s="37" t="s">
        <v>5804</v>
      </c>
      <c r="H187" s="37" t="s">
        <v>5821</v>
      </c>
      <c r="I187" s="37" t="s">
        <v>5799</v>
      </c>
      <c r="J187" s="37">
        <v>2</v>
      </c>
      <c r="K187" s="37" t="s">
        <v>5982</v>
      </c>
      <c r="L187" s="37" t="s">
        <v>5805</v>
      </c>
      <c r="M187" s="38"/>
    </row>
    <row r="188" spans="1:13" x14ac:dyDescent="0.3">
      <c r="A188" s="211" t="s">
        <v>5801</v>
      </c>
      <c r="B188" s="212" t="s">
        <v>6057</v>
      </c>
      <c r="C188" s="134" t="s">
        <v>6058</v>
      </c>
      <c r="D188" s="321">
        <f>+D189+D191+D193</f>
        <v>6797615.96</v>
      </c>
      <c r="E188" s="332"/>
      <c r="F188" s="330">
        <f t="shared" si="7"/>
        <v>6797615.96</v>
      </c>
      <c r="G188" s="37"/>
      <c r="H188" s="37"/>
      <c r="I188" s="37"/>
      <c r="J188" s="37"/>
      <c r="K188" s="37"/>
      <c r="L188" s="37"/>
      <c r="M188" s="38"/>
    </row>
    <row r="189" spans="1:13" x14ac:dyDescent="0.3">
      <c r="A189" s="211" t="s">
        <v>5802</v>
      </c>
      <c r="B189" s="213" t="s">
        <v>6059</v>
      </c>
      <c r="C189" s="135" t="s">
        <v>2322</v>
      </c>
      <c r="D189" s="271">
        <f>+D190</f>
        <v>0</v>
      </c>
      <c r="E189" s="332"/>
      <c r="F189" s="330">
        <f t="shared" si="7"/>
        <v>0</v>
      </c>
      <c r="G189" s="37"/>
      <c r="H189" s="37"/>
      <c r="I189" s="37"/>
      <c r="J189" s="37"/>
      <c r="K189" s="37"/>
      <c r="L189" s="37"/>
      <c r="M189" s="38"/>
    </row>
    <row r="190" spans="1:13" x14ac:dyDescent="0.3">
      <c r="A190" s="211" t="s">
        <v>5803</v>
      </c>
      <c r="B190" s="213" t="s">
        <v>6060</v>
      </c>
      <c r="C190" s="135" t="s">
        <v>2322</v>
      </c>
      <c r="D190" s="323"/>
      <c r="E190" s="333"/>
      <c r="F190" s="330">
        <f t="shared" si="7"/>
        <v>0</v>
      </c>
      <c r="G190" s="37" t="s">
        <v>5804</v>
      </c>
      <c r="H190" s="37" t="s">
        <v>5821</v>
      </c>
      <c r="I190" s="37" t="s">
        <v>5799</v>
      </c>
      <c r="J190" s="37">
        <v>2</v>
      </c>
      <c r="K190" s="37" t="s">
        <v>6061</v>
      </c>
      <c r="L190" s="37" t="s">
        <v>5805</v>
      </c>
      <c r="M190" s="38"/>
    </row>
    <row r="191" spans="1:13" x14ac:dyDescent="0.3">
      <c r="A191" s="211" t="s">
        <v>5802</v>
      </c>
      <c r="B191" s="213" t="s">
        <v>6062</v>
      </c>
      <c r="C191" s="135" t="s">
        <v>2323</v>
      </c>
      <c r="D191" s="271">
        <f>+D192</f>
        <v>0</v>
      </c>
      <c r="E191" s="332"/>
      <c r="F191" s="330">
        <f t="shared" si="7"/>
        <v>0</v>
      </c>
      <c r="G191" s="37"/>
      <c r="H191" s="37"/>
      <c r="I191" s="37"/>
      <c r="J191" s="37"/>
      <c r="K191" s="37"/>
      <c r="L191" s="37"/>
      <c r="M191" s="38"/>
    </row>
    <row r="192" spans="1:13" x14ac:dyDescent="0.3">
      <c r="A192" s="211" t="s">
        <v>5803</v>
      </c>
      <c r="B192" s="213" t="s">
        <v>6063</v>
      </c>
      <c r="C192" s="135" t="s">
        <v>2323</v>
      </c>
      <c r="D192" s="323"/>
      <c r="E192" s="333"/>
      <c r="F192" s="330">
        <f t="shared" si="7"/>
        <v>0</v>
      </c>
      <c r="G192" s="37" t="s">
        <v>5804</v>
      </c>
      <c r="H192" s="37" t="s">
        <v>5821</v>
      </c>
      <c r="I192" s="37" t="s">
        <v>5799</v>
      </c>
      <c r="J192" s="37">
        <v>2</v>
      </c>
      <c r="K192" s="37" t="s">
        <v>6061</v>
      </c>
      <c r="L192" s="37" t="s">
        <v>5805</v>
      </c>
      <c r="M192" s="38"/>
    </row>
    <row r="193" spans="1:13" x14ac:dyDescent="0.3">
      <c r="A193" s="211" t="s">
        <v>5802</v>
      </c>
      <c r="B193" s="213" t="s">
        <v>6064</v>
      </c>
      <c r="C193" s="135" t="s">
        <v>2324</v>
      </c>
      <c r="D193" s="271">
        <f>+D194</f>
        <v>6797615.96</v>
      </c>
      <c r="E193" s="332"/>
      <c r="F193" s="330">
        <f t="shared" si="7"/>
        <v>6797615.96</v>
      </c>
      <c r="G193" s="37"/>
      <c r="H193" s="37"/>
      <c r="I193" s="37"/>
      <c r="J193" s="37"/>
      <c r="K193" s="37"/>
      <c r="L193" s="37"/>
      <c r="M193" s="38"/>
    </row>
    <row r="194" spans="1:13" x14ac:dyDescent="0.3">
      <c r="A194" s="211" t="s">
        <v>5803</v>
      </c>
      <c r="B194" s="213" t="s">
        <v>6065</v>
      </c>
      <c r="C194" s="135" t="s">
        <v>2324</v>
      </c>
      <c r="D194" s="323">
        <v>6797615.96</v>
      </c>
      <c r="E194" s="333"/>
      <c r="F194" s="330">
        <f t="shared" si="7"/>
        <v>6797615.96</v>
      </c>
      <c r="G194" s="37" t="s">
        <v>5804</v>
      </c>
      <c r="H194" s="37" t="s">
        <v>5821</v>
      </c>
      <c r="I194" s="37" t="s">
        <v>5799</v>
      </c>
      <c r="J194" s="37">
        <v>2</v>
      </c>
      <c r="K194" s="37" t="s">
        <v>6061</v>
      </c>
      <c r="L194" s="37" t="s">
        <v>5805</v>
      </c>
      <c r="M194" s="38"/>
    </row>
    <row r="195" spans="1:13" x14ac:dyDescent="0.3">
      <c r="A195" s="208" t="s">
        <v>5800</v>
      </c>
      <c r="B195" s="209" t="s">
        <v>6066</v>
      </c>
      <c r="C195" s="210" t="s">
        <v>6067</v>
      </c>
      <c r="D195" s="320">
        <f>+D196+D199+D202+D205+D208+D211</f>
        <v>0</v>
      </c>
      <c r="E195" s="332"/>
      <c r="F195" s="330">
        <f t="shared" si="7"/>
        <v>0</v>
      </c>
      <c r="G195" s="37"/>
      <c r="H195" s="37"/>
      <c r="I195" s="37"/>
      <c r="J195" s="37"/>
      <c r="K195" s="37"/>
      <c r="L195" s="37"/>
      <c r="M195" s="38"/>
    </row>
    <row r="196" spans="1:13" x14ac:dyDescent="0.3">
      <c r="A196" s="211" t="s">
        <v>5801</v>
      </c>
      <c r="B196" s="212" t="s">
        <v>6068</v>
      </c>
      <c r="C196" s="134" t="s">
        <v>2325</v>
      </c>
      <c r="D196" s="321">
        <f>+D197</f>
        <v>0</v>
      </c>
      <c r="E196" s="332"/>
      <c r="F196" s="330">
        <f t="shared" si="7"/>
        <v>0</v>
      </c>
      <c r="G196" s="37"/>
      <c r="H196" s="37"/>
      <c r="I196" s="37"/>
      <c r="J196" s="37"/>
      <c r="K196" s="37"/>
      <c r="L196" s="37"/>
      <c r="M196" s="38"/>
    </row>
    <row r="197" spans="1:13" x14ac:dyDescent="0.3">
      <c r="A197" s="211" t="s">
        <v>5802</v>
      </c>
      <c r="B197" s="213" t="s">
        <v>6069</v>
      </c>
      <c r="C197" s="135" t="s">
        <v>2325</v>
      </c>
      <c r="D197" s="271">
        <f>+D198</f>
        <v>0</v>
      </c>
      <c r="E197" s="332"/>
      <c r="F197" s="330">
        <f t="shared" si="7"/>
        <v>0</v>
      </c>
      <c r="G197" s="37"/>
      <c r="H197" s="37"/>
      <c r="I197" s="37"/>
      <c r="J197" s="37"/>
      <c r="K197" s="37"/>
      <c r="L197" s="37"/>
      <c r="M197" s="38"/>
    </row>
    <row r="198" spans="1:13" x14ac:dyDescent="0.3">
      <c r="A198" s="211" t="s">
        <v>5803</v>
      </c>
      <c r="B198" s="213" t="s">
        <v>6070</v>
      </c>
      <c r="C198" s="135" t="s">
        <v>2325</v>
      </c>
      <c r="D198" s="323"/>
      <c r="E198" s="333"/>
      <c r="F198" s="330">
        <f t="shared" si="7"/>
        <v>0</v>
      </c>
      <c r="G198" s="37" t="s">
        <v>5804</v>
      </c>
      <c r="H198" s="37" t="s">
        <v>5821</v>
      </c>
      <c r="I198" s="37" t="s">
        <v>5796</v>
      </c>
      <c r="J198" s="37">
        <v>1</v>
      </c>
      <c r="K198" s="37" t="s">
        <v>5918</v>
      </c>
      <c r="L198" s="37" t="s">
        <v>5805</v>
      </c>
      <c r="M198" s="38"/>
    </row>
    <row r="199" spans="1:13" x14ac:dyDescent="0.3">
      <c r="A199" s="211" t="s">
        <v>5801</v>
      </c>
      <c r="B199" s="212" t="s">
        <v>6071</v>
      </c>
      <c r="C199" s="134" t="s">
        <v>2326</v>
      </c>
      <c r="D199" s="321">
        <f>+D200</f>
        <v>0</v>
      </c>
      <c r="E199" s="332"/>
      <c r="F199" s="330">
        <f t="shared" si="7"/>
        <v>0</v>
      </c>
      <c r="G199" s="37"/>
      <c r="H199" s="37"/>
      <c r="I199" s="37"/>
      <c r="J199" s="37"/>
      <c r="K199" s="37"/>
      <c r="L199" s="37"/>
      <c r="M199" s="38"/>
    </row>
    <row r="200" spans="1:13" x14ac:dyDescent="0.3">
      <c r="A200" s="211" t="s">
        <v>5802</v>
      </c>
      <c r="B200" s="213" t="s">
        <v>6072</v>
      </c>
      <c r="C200" s="135" t="s">
        <v>2326</v>
      </c>
      <c r="D200" s="271">
        <f>+D201</f>
        <v>0</v>
      </c>
      <c r="E200" s="332"/>
      <c r="F200" s="330">
        <f t="shared" si="7"/>
        <v>0</v>
      </c>
      <c r="G200" s="37"/>
      <c r="H200" s="37"/>
      <c r="I200" s="37"/>
      <c r="J200" s="37"/>
      <c r="K200" s="37"/>
      <c r="L200" s="37"/>
      <c r="M200" s="38"/>
    </row>
    <row r="201" spans="1:13" x14ac:dyDescent="0.3">
      <c r="A201" s="211" t="s">
        <v>5803</v>
      </c>
      <c r="B201" s="213" t="s">
        <v>6073</v>
      </c>
      <c r="C201" s="135" t="s">
        <v>2326</v>
      </c>
      <c r="D201" s="323"/>
      <c r="E201" s="333"/>
      <c r="F201" s="330">
        <f t="shared" si="7"/>
        <v>0</v>
      </c>
      <c r="G201" s="37" t="s">
        <v>5804</v>
      </c>
      <c r="H201" s="37" t="s">
        <v>5821</v>
      </c>
      <c r="I201" s="37" t="s">
        <v>5796</v>
      </c>
      <c r="J201" s="37">
        <v>1</v>
      </c>
      <c r="K201" s="37" t="s">
        <v>5918</v>
      </c>
      <c r="L201" s="37" t="s">
        <v>5805</v>
      </c>
      <c r="M201" s="38"/>
    </row>
    <row r="202" spans="1:13" x14ac:dyDescent="0.3">
      <c r="A202" s="211" t="s">
        <v>5801</v>
      </c>
      <c r="B202" s="212" t="s">
        <v>6074</v>
      </c>
      <c r="C202" s="134" t="s">
        <v>2327</v>
      </c>
      <c r="D202" s="321">
        <f>+D203</f>
        <v>0</v>
      </c>
      <c r="E202" s="321">
        <f>+E203</f>
        <v>0</v>
      </c>
      <c r="F202" s="330">
        <f t="shared" si="7"/>
        <v>0</v>
      </c>
      <c r="G202" s="37"/>
      <c r="H202" s="37"/>
      <c r="I202" s="37"/>
      <c r="J202" s="37"/>
      <c r="K202" s="37"/>
      <c r="L202" s="37"/>
      <c r="M202" s="38"/>
    </row>
    <row r="203" spans="1:13" x14ac:dyDescent="0.3">
      <c r="A203" s="211" t="s">
        <v>5802</v>
      </c>
      <c r="B203" s="213" t="s">
        <v>6075</v>
      </c>
      <c r="C203" s="135" t="s">
        <v>2327</v>
      </c>
      <c r="D203" s="271">
        <f>+D204</f>
        <v>0</v>
      </c>
      <c r="E203" s="271">
        <f>+E204</f>
        <v>0</v>
      </c>
      <c r="F203" s="330">
        <f t="shared" si="7"/>
        <v>0</v>
      </c>
      <c r="G203" s="37"/>
      <c r="H203" s="37"/>
      <c r="I203" s="37"/>
      <c r="J203" s="37"/>
      <c r="K203" s="37"/>
      <c r="L203" s="37"/>
      <c r="M203" s="38"/>
    </row>
    <row r="204" spans="1:13" x14ac:dyDescent="0.3">
      <c r="A204" s="211" t="s">
        <v>5803</v>
      </c>
      <c r="B204" s="213" t="s">
        <v>6076</v>
      </c>
      <c r="C204" s="135" t="s">
        <v>2327</v>
      </c>
      <c r="D204" s="323"/>
      <c r="E204" s="323"/>
      <c r="F204" s="330">
        <f t="shared" si="7"/>
        <v>0</v>
      </c>
      <c r="G204" s="37" t="s">
        <v>5804</v>
      </c>
      <c r="H204" s="37" t="s">
        <v>5821</v>
      </c>
      <c r="I204" s="37" t="s">
        <v>5796</v>
      </c>
      <c r="J204" s="37">
        <v>1</v>
      </c>
      <c r="K204" s="37" t="s">
        <v>5918</v>
      </c>
      <c r="L204" s="37" t="s">
        <v>5805</v>
      </c>
      <c r="M204" s="38"/>
    </row>
    <row r="205" spans="1:13" x14ac:dyDescent="0.3">
      <c r="A205" s="211" t="s">
        <v>5801</v>
      </c>
      <c r="B205" s="212" t="s">
        <v>6077</v>
      </c>
      <c r="C205" s="134" t="s">
        <v>2328</v>
      </c>
      <c r="D205" s="321">
        <f>+D206</f>
        <v>0</v>
      </c>
      <c r="E205" s="321">
        <f>+E206</f>
        <v>0</v>
      </c>
      <c r="F205" s="330">
        <f t="shared" si="7"/>
        <v>0</v>
      </c>
      <c r="G205" s="37"/>
      <c r="H205" s="37"/>
      <c r="I205" s="37"/>
      <c r="J205" s="37"/>
      <c r="K205" s="37"/>
      <c r="L205" s="37"/>
      <c r="M205" s="38"/>
    </row>
    <row r="206" spans="1:13" x14ac:dyDescent="0.3">
      <c r="A206" s="211" t="s">
        <v>5802</v>
      </c>
      <c r="B206" s="213" t="s">
        <v>6078</v>
      </c>
      <c r="C206" s="135" t="s">
        <v>2328</v>
      </c>
      <c r="D206" s="271">
        <f>+D207</f>
        <v>0</v>
      </c>
      <c r="E206" s="271">
        <f>+E207</f>
        <v>0</v>
      </c>
      <c r="F206" s="330">
        <f t="shared" si="7"/>
        <v>0</v>
      </c>
      <c r="G206" s="37"/>
      <c r="H206" s="37"/>
      <c r="I206" s="37"/>
      <c r="J206" s="37"/>
      <c r="K206" s="37"/>
      <c r="L206" s="37"/>
      <c r="M206" s="38"/>
    </row>
    <row r="207" spans="1:13" x14ac:dyDescent="0.3">
      <c r="A207" s="211" t="s">
        <v>5803</v>
      </c>
      <c r="B207" s="213" t="s">
        <v>6079</v>
      </c>
      <c r="C207" s="135" t="s">
        <v>2328</v>
      </c>
      <c r="D207" s="323"/>
      <c r="E207" s="323"/>
      <c r="F207" s="330">
        <f t="shared" si="7"/>
        <v>0</v>
      </c>
      <c r="G207" s="37" t="s">
        <v>5804</v>
      </c>
      <c r="H207" s="37" t="s">
        <v>5821</v>
      </c>
      <c r="I207" s="37" t="s">
        <v>5796</v>
      </c>
      <c r="J207" s="37">
        <v>1</v>
      </c>
      <c r="K207" s="37" t="s">
        <v>5918</v>
      </c>
      <c r="L207" s="37" t="s">
        <v>5805</v>
      </c>
      <c r="M207" s="38"/>
    </row>
    <row r="208" spans="1:13" x14ac:dyDescent="0.3">
      <c r="A208" s="211" t="s">
        <v>5801</v>
      </c>
      <c r="B208" s="212" t="s">
        <v>6080</v>
      </c>
      <c r="C208" s="134" t="s">
        <v>2329</v>
      </c>
      <c r="D208" s="321">
        <f>+D209</f>
        <v>0</v>
      </c>
      <c r="E208" s="321">
        <f>+E209</f>
        <v>0</v>
      </c>
      <c r="F208" s="330">
        <f t="shared" si="7"/>
        <v>0</v>
      </c>
      <c r="G208" s="37"/>
      <c r="H208" s="37"/>
      <c r="I208" s="37"/>
      <c r="J208" s="37"/>
      <c r="K208" s="37"/>
      <c r="L208" s="37"/>
      <c r="M208" s="38"/>
    </row>
    <row r="209" spans="1:13" x14ac:dyDescent="0.3">
      <c r="A209" s="211" t="s">
        <v>5802</v>
      </c>
      <c r="B209" s="213" t="s">
        <v>6081</v>
      </c>
      <c r="C209" s="135" t="s">
        <v>2329</v>
      </c>
      <c r="D209" s="271">
        <f>+D210</f>
        <v>0</v>
      </c>
      <c r="E209" s="271">
        <f>+E210</f>
        <v>0</v>
      </c>
      <c r="F209" s="330">
        <f t="shared" si="7"/>
        <v>0</v>
      </c>
      <c r="G209" s="37"/>
      <c r="H209" s="37"/>
      <c r="I209" s="37"/>
      <c r="J209" s="37"/>
      <c r="K209" s="37"/>
      <c r="L209" s="37"/>
      <c r="M209" s="38"/>
    </row>
    <row r="210" spans="1:13" x14ac:dyDescent="0.3">
      <c r="A210" s="211" t="s">
        <v>5803</v>
      </c>
      <c r="B210" s="213" t="s">
        <v>6082</v>
      </c>
      <c r="C210" s="135" t="s">
        <v>2329</v>
      </c>
      <c r="D210" s="323"/>
      <c r="E210" s="323"/>
      <c r="F210" s="330">
        <f t="shared" si="7"/>
        <v>0</v>
      </c>
      <c r="G210" s="37" t="s">
        <v>5804</v>
      </c>
      <c r="H210" s="37" t="s">
        <v>5821</v>
      </c>
      <c r="I210" s="37" t="s">
        <v>5796</v>
      </c>
      <c r="J210" s="37">
        <v>1</v>
      </c>
      <c r="K210" s="37" t="s">
        <v>5918</v>
      </c>
      <c r="L210" s="37" t="s">
        <v>5805</v>
      </c>
      <c r="M210" s="38"/>
    </row>
    <row r="211" spans="1:13" x14ac:dyDescent="0.3">
      <c r="A211" s="211" t="s">
        <v>5801</v>
      </c>
      <c r="B211" s="212" t="s">
        <v>6083</v>
      </c>
      <c r="C211" s="134" t="s">
        <v>2330</v>
      </c>
      <c r="D211" s="321">
        <f>+D212</f>
        <v>0</v>
      </c>
      <c r="E211" s="321">
        <f>+E212</f>
        <v>0</v>
      </c>
      <c r="F211" s="330">
        <f t="shared" si="7"/>
        <v>0</v>
      </c>
      <c r="G211" s="37"/>
      <c r="H211" s="37"/>
      <c r="I211" s="37"/>
      <c r="J211" s="37"/>
      <c r="K211" s="37"/>
      <c r="L211" s="37"/>
      <c r="M211" s="38"/>
    </row>
    <row r="212" spans="1:13" x14ac:dyDescent="0.3">
      <c r="A212" s="211" t="s">
        <v>5802</v>
      </c>
      <c r="B212" s="213" t="s">
        <v>6084</v>
      </c>
      <c r="C212" s="135" t="s">
        <v>2330</v>
      </c>
      <c r="D212" s="271">
        <f>+D213</f>
        <v>0</v>
      </c>
      <c r="E212" s="271">
        <f>+E213</f>
        <v>0</v>
      </c>
      <c r="F212" s="330">
        <f t="shared" si="7"/>
        <v>0</v>
      </c>
      <c r="G212" s="37"/>
      <c r="H212" s="37"/>
      <c r="I212" s="37"/>
      <c r="J212" s="37"/>
      <c r="K212" s="37"/>
      <c r="L212" s="37"/>
      <c r="M212" s="38"/>
    </row>
    <row r="213" spans="1:13" x14ac:dyDescent="0.3">
      <c r="A213" s="211" t="s">
        <v>5803</v>
      </c>
      <c r="B213" s="213" t="s">
        <v>6085</v>
      </c>
      <c r="C213" s="135" t="s">
        <v>2330</v>
      </c>
      <c r="D213" s="323"/>
      <c r="E213" s="331"/>
      <c r="F213" s="330">
        <f t="shared" si="7"/>
        <v>0</v>
      </c>
      <c r="G213" s="37" t="s">
        <v>5804</v>
      </c>
      <c r="H213" s="37" t="s">
        <v>5821</v>
      </c>
      <c r="I213" s="37" t="s">
        <v>5796</v>
      </c>
      <c r="J213" s="37">
        <v>1</v>
      </c>
      <c r="K213" s="37" t="s">
        <v>5918</v>
      </c>
      <c r="L213" s="37" t="s">
        <v>5805</v>
      </c>
      <c r="M213" s="38"/>
    </row>
    <row r="214" spans="1:13" x14ac:dyDescent="0.3">
      <c r="A214" s="211" t="s">
        <v>5800</v>
      </c>
      <c r="B214" s="212" t="s">
        <v>6096</v>
      </c>
      <c r="C214" s="134" t="s">
        <v>6097</v>
      </c>
      <c r="D214" s="320">
        <f>+D215+D224+D231+D236+D243+D246+D259+D264+D295+D298+D305</f>
        <v>0</v>
      </c>
      <c r="E214" s="320">
        <f>+E215+E224+E231+E236+E243+E246+E259+E264+E295+E298+E305</f>
        <v>0</v>
      </c>
      <c r="F214" s="330">
        <f t="shared" si="7"/>
        <v>0</v>
      </c>
      <c r="G214" s="37"/>
      <c r="H214" s="37"/>
      <c r="I214" s="37"/>
      <c r="J214" s="37"/>
      <c r="K214" s="37"/>
      <c r="L214" s="37"/>
      <c r="M214" s="38"/>
    </row>
    <row r="215" spans="1:13" ht="25.5" customHeight="1" x14ac:dyDescent="0.3">
      <c r="A215" s="211" t="s">
        <v>5801</v>
      </c>
      <c r="B215" s="212" t="s">
        <v>6098</v>
      </c>
      <c r="C215" s="134" t="s">
        <v>6099</v>
      </c>
      <c r="D215" s="321">
        <f>+D216+D218+D220+D222</f>
        <v>0</v>
      </c>
      <c r="E215" s="321">
        <f>+E216+E218+E220+E222</f>
        <v>0</v>
      </c>
      <c r="F215" s="330">
        <f t="shared" si="7"/>
        <v>0</v>
      </c>
      <c r="G215" s="37"/>
      <c r="H215" s="37"/>
      <c r="I215" s="37"/>
      <c r="J215" s="37"/>
      <c r="K215" s="37"/>
      <c r="L215" s="37"/>
      <c r="M215" s="38"/>
    </row>
    <row r="216" spans="1:13" x14ac:dyDescent="0.3">
      <c r="A216" s="211" t="s">
        <v>5802</v>
      </c>
      <c r="B216" s="213" t="s">
        <v>6100</v>
      </c>
      <c r="C216" s="135" t="s">
        <v>2340</v>
      </c>
      <c r="D216" s="271">
        <f>+D217</f>
        <v>0</v>
      </c>
      <c r="E216" s="271">
        <f>+E217</f>
        <v>0</v>
      </c>
      <c r="F216" s="330">
        <f t="shared" si="7"/>
        <v>0</v>
      </c>
      <c r="G216" s="37"/>
      <c r="H216" s="37"/>
      <c r="I216" s="37"/>
      <c r="J216" s="37"/>
      <c r="K216" s="37"/>
      <c r="L216" s="37"/>
      <c r="M216" s="38"/>
    </row>
    <row r="217" spans="1:13" x14ac:dyDescent="0.3">
      <c r="A217" s="211" t="s">
        <v>5803</v>
      </c>
      <c r="B217" s="213" t="s">
        <v>6101</v>
      </c>
      <c r="C217" s="135" t="s">
        <v>2340</v>
      </c>
      <c r="D217" s="323"/>
      <c r="E217" s="323"/>
      <c r="F217" s="330">
        <f t="shared" si="7"/>
        <v>0</v>
      </c>
      <c r="G217" s="37" t="s">
        <v>5804</v>
      </c>
      <c r="H217" s="37" t="s">
        <v>5821</v>
      </c>
      <c r="I217" s="37" t="s">
        <v>5799</v>
      </c>
      <c r="J217" s="37">
        <v>2</v>
      </c>
      <c r="K217" s="37" t="s">
        <v>5925</v>
      </c>
      <c r="L217" s="37" t="s">
        <v>5805</v>
      </c>
      <c r="M217" s="38"/>
    </row>
    <row r="218" spans="1:13" x14ac:dyDescent="0.3">
      <c r="A218" s="211" t="s">
        <v>5802</v>
      </c>
      <c r="B218" s="213" t="s">
        <v>6102</v>
      </c>
      <c r="C218" s="135" t="s">
        <v>2341</v>
      </c>
      <c r="D218" s="271">
        <f>+D219</f>
        <v>0</v>
      </c>
      <c r="E218" s="271">
        <f>+E219</f>
        <v>0</v>
      </c>
      <c r="F218" s="330">
        <f t="shared" si="7"/>
        <v>0</v>
      </c>
      <c r="G218" s="37"/>
      <c r="H218" s="37"/>
      <c r="I218" s="37"/>
      <c r="J218" s="37"/>
      <c r="K218" s="37"/>
      <c r="L218" s="37"/>
      <c r="M218" s="38"/>
    </row>
    <row r="219" spans="1:13" x14ac:dyDescent="0.3">
      <c r="A219" s="211" t="s">
        <v>5803</v>
      </c>
      <c r="B219" s="213" t="s">
        <v>6103</v>
      </c>
      <c r="C219" s="135" t="s">
        <v>2341</v>
      </c>
      <c r="D219" s="323"/>
      <c r="E219" s="323"/>
      <c r="F219" s="330">
        <f t="shared" si="7"/>
        <v>0</v>
      </c>
      <c r="G219" s="37" t="s">
        <v>5804</v>
      </c>
      <c r="H219" s="37" t="s">
        <v>5821</v>
      </c>
      <c r="I219" s="37" t="s">
        <v>5799</v>
      </c>
      <c r="J219" s="37">
        <v>2</v>
      </c>
      <c r="K219" s="37" t="s">
        <v>5925</v>
      </c>
      <c r="L219" s="37" t="s">
        <v>5805</v>
      </c>
      <c r="M219" s="38"/>
    </row>
    <row r="220" spans="1:13" ht="29.25" customHeight="1" x14ac:dyDescent="0.3">
      <c r="A220" s="211" t="s">
        <v>5802</v>
      </c>
      <c r="B220" s="213" t="s">
        <v>6104</v>
      </c>
      <c r="C220" s="135" t="s">
        <v>2342</v>
      </c>
      <c r="D220" s="271">
        <f>+D221</f>
        <v>0</v>
      </c>
      <c r="E220" s="271">
        <f>+E221</f>
        <v>0</v>
      </c>
      <c r="F220" s="330">
        <f t="shared" si="7"/>
        <v>0</v>
      </c>
      <c r="G220" s="37"/>
      <c r="H220" s="37"/>
      <c r="I220" s="37"/>
      <c r="J220" s="37"/>
      <c r="K220" s="37"/>
      <c r="L220" s="37"/>
      <c r="M220" s="38"/>
    </row>
    <row r="221" spans="1:13" x14ac:dyDescent="0.3">
      <c r="A221" s="211" t="s">
        <v>5803</v>
      </c>
      <c r="B221" s="213" t="s">
        <v>6105</v>
      </c>
      <c r="C221" s="135" t="s">
        <v>2342</v>
      </c>
      <c r="D221" s="323"/>
      <c r="E221" s="323"/>
      <c r="F221" s="330">
        <f t="shared" si="7"/>
        <v>0</v>
      </c>
      <c r="G221" s="37" t="s">
        <v>5804</v>
      </c>
      <c r="H221" s="37" t="s">
        <v>5821</v>
      </c>
      <c r="I221" s="37" t="s">
        <v>5799</v>
      </c>
      <c r="J221" s="37">
        <v>2</v>
      </c>
      <c r="K221" s="37" t="s">
        <v>5925</v>
      </c>
      <c r="L221" s="37" t="s">
        <v>5805</v>
      </c>
      <c r="M221" s="38"/>
    </row>
    <row r="222" spans="1:13" x14ac:dyDescent="0.3">
      <c r="A222" s="211" t="s">
        <v>5802</v>
      </c>
      <c r="B222" s="213" t="s">
        <v>6106</v>
      </c>
      <c r="C222" s="135" t="s">
        <v>6107</v>
      </c>
      <c r="D222" s="271">
        <f>+D223</f>
        <v>0</v>
      </c>
      <c r="E222" s="271">
        <f>+E223</f>
        <v>0</v>
      </c>
      <c r="F222" s="330">
        <f t="shared" si="7"/>
        <v>0</v>
      </c>
      <c r="G222" s="37"/>
      <c r="H222" s="37"/>
      <c r="I222" s="37"/>
      <c r="J222" s="37"/>
      <c r="K222" s="37"/>
      <c r="L222" s="37"/>
      <c r="M222" s="38"/>
    </row>
    <row r="223" spans="1:13" x14ac:dyDescent="0.3">
      <c r="A223" s="211" t="s">
        <v>5803</v>
      </c>
      <c r="B223" s="213" t="s">
        <v>6108</v>
      </c>
      <c r="C223" s="135" t="s">
        <v>6107</v>
      </c>
      <c r="D223" s="323"/>
      <c r="E223" s="323"/>
      <c r="F223" s="330">
        <f t="shared" si="7"/>
        <v>0</v>
      </c>
      <c r="G223" s="37" t="s">
        <v>5804</v>
      </c>
      <c r="H223" s="37" t="s">
        <v>5821</v>
      </c>
      <c r="I223" s="37" t="s">
        <v>5799</v>
      </c>
      <c r="J223" s="37">
        <v>2</v>
      </c>
      <c r="K223" s="37" t="s">
        <v>5925</v>
      </c>
      <c r="L223" s="37" t="s">
        <v>5805</v>
      </c>
      <c r="M223" s="38"/>
    </row>
    <row r="224" spans="1:13" x14ac:dyDescent="0.3">
      <c r="A224" s="211" t="s">
        <v>5801</v>
      </c>
      <c r="B224" s="212" t="s">
        <v>6109</v>
      </c>
      <c r="C224" s="134" t="s">
        <v>6110</v>
      </c>
      <c r="D224" s="321">
        <f>+D225+D227+D229</f>
        <v>0</v>
      </c>
      <c r="E224" s="321">
        <f>+E225+E227+E229</f>
        <v>0</v>
      </c>
      <c r="F224" s="330">
        <f t="shared" si="7"/>
        <v>0</v>
      </c>
      <c r="G224" s="37"/>
      <c r="H224" s="37"/>
      <c r="I224" s="37"/>
      <c r="J224" s="37"/>
      <c r="K224" s="37"/>
      <c r="L224" s="37"/>
      <c r="M224" s="38"/>
    </row>
    <row r="225" spans="1:13" x14ac:dyDescent="0.3">
      <c r="A225" s="211" t="s">
        <v>5802</v>
      </c>
      <c r="B225" s="213" t="s">
        <v>6111</v>
      </c>
      <c r="C225" s="135" t="s">
        <v>2344</v>
      </c>
      <c r="D225" s="271">
        <f>+D226</f>
        <v>0</v>
      </c>
      <c r="E225" s="271">
        <f>+E226</f>
        <v>0</v>
      </c>
      <c r="F225" s="330">
        <f t="shared" si="7"/>
        <v>0</v>
      </c>
      <c r="G225" s="37"/>
      <c r="H225" s="37"/>
      <c r="I225" s="37"/>
      <c r="J225" s="37"/>
      <c r="K225" s="37"/>
      <c r="L225" s="37"/>
      <c r="M225" s="38"/>
    </row>
    <row r="226" spans="1:13" x14ac:dyDescent="0.3">
      <c r="A226" s="211" t="s">
        <v>5803</v>
      </c>
      <c r="B226" s="213" t="s">
        <v>6112</v>
      </c>
      <c r="C226" s="135" t="s">
        <v>2344</v>
      </c>
      <c r="D226" s="323"/>
      <c r="E226" s="323"/>
      <c r="F226" s="330">
        <f t="shared" si="7"/>
        <v>0</v>
      </c>
      <c r="G226" s="37" t="s">
        <v>5804</v>
      </c>
      <c r="H226" s="37" t="s">
        <v>5821</v>
      </c>
      <c r="I226" s="37" t="s">
        <v>5799</v>
      </c>
      <c r="J226" s="37">
        <v>2</v>
      </c>
      <c r="K226" s="37" t="s">
        <v>5936</v>
      </c>
      <c r="L226" s="37" t="s">
        <v>5805</v>
      </c>
      <c r="M226" s="38"/>
    </row>
    <row r="227" spans="1:13" ht="29.25" customHeight="1" x14ac:dyDescent="0.3">
      <c r="A227" s="211" t="s">
        <v>5802</v>
      </c>
      <c r="B227" s="213" t="s">
        <v>6113</v>
      </c>
      <c r="C227" s="135" t="s">
        <v>2345</v>
      </c>
      <c r="D227" s="271">
        <f>+D228</f>
        <v>0</v>
      </c>
      <c r="E227" s="271">
        <f>+E228</f>
        <v>0</v>
      </c>
      <c r="F227" s="330">
        <f t="shared" si="7"/>
        <v>0</v>
      </c>
      <c r="G227" s="37"/>
      <c r="H227" s="37"/>
      <c r="I227" s="37"/>
      <c r="J227" s="37"/>
      <c r="K227" s="37"/>
      <c r="L227" s="37"/>
      <c r="M227" s="38"/>
    </row>
    <row r="228" spans="1:13" x14ac:dyDescent="0.3">
      <c r="A228" s="211" t="s">
        <v>5803</v>
      </c>
      <c r="B228" s="213" t="s">
        <v>6114</v>
      </c>
      <c r="C228" s="135" t="s">
        <v>2345</v>
      </c>
      <c r="D228" s="323"/>
      <c r="E228" s="323"/>
      <c r="F228" s="330">
        <f t="shared" si="7"/>
        <v>0</v>
      </c>
      <c r="G228" s="37" t="s">
        <v>5804</v>
      </c>
      <c r="H228" s="37" t="s">
        <v>5821</v>
      </c>
      <c r="I228" s="37" t="s">
        <v>5799</v>
      </c>
      <c r="J228" s="37">
        <v>2</v>
      </c>
      <c r="K228" s="37" t="s">
        <v>5936</v>
      </c>
      <c r="L228" s="37" t="s">
        <v>5805</v>
      </c>
      <c r="M228" s="38"/>
    </row>
    <row r="229" spans="1:13" x14ac:dyDescent="0.3">
      <c r="A229" s="211" t="s">
        <v>5802</v>
      </c>
      <c r="B229" s="213" t="s">
        <v>6115</v>
      </c>
      <c r="C229" s="135" t="s">
        <v>6116</v>
      </c>
      <c r="D229" s="271">
        <f>+D230</f>
        <v>0</v>
      </c>
      <c r="E229" s="271">
        <f>+E230</f>
        <v>0</v>
      </c>
      <c r="F229" s="330">
        <f t="shared" si="7"/>
        <v>0</v>
      </c>
      <c r="G229" s="37"/>
      <c r="H229" s="37"/>
      <c r="I229" s="37"/>
      <c r="J229" s="37"/>
      <c r="K229" s="37"/>
      <c r="L229" s="37"/>
      <c r="M229" s="38"/>
    </row>
    <row r="230" spans="1:13" x14ac:dyDescent="0.3">
      <c r="A230" s="211" t="s">
        <v>5803</v>
      </c>
      <c r="B230" s="213" t="s">
        <v>6117</v>
      </c>
      <c r="C230" s="135" t="s">
        <v>6116</v>
      </c>
      <c r="D230" s="323"/>
      <c r="E230" s="323"/>
      <c r="F230" s="330">
        <f t="shared" si="7"/>
        <v>0</v>
      </c>
      <c r="G230" s="37" t="s">
        <v>5804</v>
      </c>
      <c r="H230" s="37" t="s">
        <v>5821</v>
      </c>
      <c r="I230" s="37" t="s">
        <v>5799</v>
      </c>
      <c r="J230" s="37">
        <v>2</v>
      </c>
      <c r="K230" s="37" t="s">
        <v>5936</v>
      </c>
      <c r="L230" s="37" t="s">
        <v>5805</v>
      </c>
      <c r="M230" s="38"/>
    </row>
    <row r="231" spans="1:13" x14ac:dyDescent="0.3">
      <c r="A231" s="211" t="s">
        <v>5801</v>
      </c>
      <c r="B231" s="212" t="s">
        <v>6118</v>
      </c>
      <c r="C231" s="134" t="s">
        <v>6119</v>
      </c>
      <c r="D231" s="321">
        <f>+D232+D234</f>
        <v>0</v>
      </c>
      <c r="E231" s="321">
        <f>+E232+E234</f>
        <v>0</v>
      </c>
      <c r="F231" s="330">
        <f t="shared" si="7"/>
        <v>0</v>
      </c>
      <c r="G231" s="37"/>
      <c r="H231" s="37"/>
      <c r="I231" s="37"/>
      <c r="J231" s="37"/>
      <c r="K231" s="37"/>
      <c r="L231" s="37"/>
      <c r="M231" s="38"/>
    </row>
    <row r="232" spans="1:13" x14ac:dyDescent="0.3">
      <c r="A232" s="211" t="s">
        <v>5802</v>
      </c>
      <c r="B232" s="213" t="s">
        <v>6120</v>
      </c>
      <c r="C232" s="135" t="s">
        <v>2347</v>
      </c>
      <c r="D232" s="271">
        <f>+D233</f>
        <v>0</v>
      </c>
      <c r="E232" s="271">
        <f>+E233</f>
        <v>0</v>
      </c>
      <c r="F232" s="330">
        <f t="shared" si="7"/>
        <v>0</v>
      </c>
      <c r="G232" s="37"/>
      <c r="H232" s="37"/>
      <c r="I232" s="37"/>
      <c r="J232" s="37"/>
      <c r="K232" s="37"/>
      <c r="L232" s="37"/>
      <c r="M232" s="38"/>
    </row>
    <row r="233" spans="1:13" x14ac:dyDescent="0.3">
      <c r="A233" s="211" t="s">
        <v>5803</v>
      </c>
      <c r="B233" s="213" t="s">
        <v>6121</v>
      </c>
      <c r="C233" s="135" t="s">
        <v>2347</v>
      </c>
      <c r="D233" s="323"/>
      <c r="E233" s="323"/>
      <c r="F233" s="330">
        <f>+D233-E233</f>
        <v>0</v>
      </c>
      <c r="G233" s="37" t="s">
        <v>5804</v>
      </c>
      <c r="H233" s="37" t="s">
        <v>5821</v>
      </c>
      <c r="I233" s="37" t="s">
        <v>5799</v>
      </c>
      <c r="J233" s="37">
        <v>2</v>
      </c>
      <c r="K233" s="37" t="s">
        <v>5947</v>
      </c>
      <c r="L233" s="37" t="s">
        <v>6122</v>
      </c>
      <c r="M233" s="38"/>
    </row>
    <row r="234" spans="1:13" x14ac:dyDescent="0.3">
      <c r="A234" s="211" t="s">
        <v>5802</v>
      </c>
      <c r="B234" s="213" t="s">
        <v>6123</v>
      </c>
      <c r="C234" s="135" t="s">
        <v>2348</v>
      </c>
      <c r="D234" s="271">
        <f>+D235</f>
        <v>0</v>
      </c>
      <c r="E234" s="271">
        <f>+E235</f>
        <v>0</v>
      </c>
      <c r="F234" s="330">
        <f t="shared" si="7"/>
        <v>0</v>
      </c>
      <c r="G234" s="37"/>
      <c r="H234" s="37"/>
      <c r="I234" s="37"/>
      <c r="J234" s="37"/>
      <c r="K234" s="37"/>
      <c r="L234" s="37"/>
      <c r="M234" s="38"/>
    </row>
    <row r="235" spans="1:13" x14ac:dyDescent="0.3">
      <c r="A235" s="211" t="s">
        <v>5803</v>
      </c>
      <c r="B235" s="213" t="s">
        <v>6124</v>
      </c>
      <c r="C235" s="135" t="s">
        <v>2348</v>
      </c>
      <c r="D235" s="323"/>
      <c r="E235" s="323"/>
      <c r="F235" s="330">
        <f t="shared" si="7"/>
        <v>0</v>
      </c>
      <c r="G235" s="37" t="s">
        <v>5804</v>
      </c>
      <c r="H235" s="37" t="s">
        <v>5821</v>
      </c>
      <c r="I235" s="37" t="s">
        <v>5799</v>
      </c>
      <c r="J235" s="37">
        <v>2</v>
      </c>
      <c r="K235" s="37" t="s">
        <v>5947</v>
      </c>
      <c r="L235" s="37" t="s">
        <v>6122</v>
      </c>
      <c r="M235" s="38"/>
    </row>
    <row r="236" spans="1:13" x14ac:dyDescent="0.3">
      <c r="A236" s="211" t="s">
        <v>5801</v>
      </c>
      <c r="B236" s="212" t="s">
        <v>6125</v>
      </c>
      <c r="C236" s="136" t="s">
        <v>9595</v>
      </c>
      <c r="D236" s="321">
        <f>+D237+D239+D241</f>
        <v>0</v>
      </c>
      <c r="E236" s="321">
        <f>+E237+E239+E241</f>
        <v>0</v>
      </c>
      <c r="F236" s="330">
        <f t="shared" si="7"/>
        <v>0</v>
      </c>
      <c r="G236" s="37"/>
      <c r="H236" s="37"/>
      <c r="I236" s="37"/>
      <c r="J236" s="37"/>
      <c r="K236" s="37"/>
      <c r="L236" s="37"/>
      <c r="M236" s="38"/>
    </row>
    <row r="237" spans="1:13" x14ac:dyDescent="0.3">
      <c r="A237" s="211" t="s">
        <v>5802</v>
      </c>
      <c r="B237" s="213" t="s">
        <v>6126</v>
      </c>
      <c r="C237" s="135" t="s">
        <v>2349</v>
      </c>
      <c r="D237" s="271">
        <f>+D238</f>
        <v>0</v>
      </c>
      <c r="E237" s="271">
        <f>+E238</f>
        <v>0</v>
      </c>
      <c r="F237" s="330">
        <f t="shared" si="7"/>
        <v>0</v>
      </c>
      <c r="G237" s="37"/>
      <c r="H237" s="37"/>
      <c r="I237" s="37"/>
      <c r="J237" s="37"/>
      <c r="K237" s="37"/>
      <c r="L237" s="37"/>
      <c r="M237" s="38"/>
    </row>
    <row r="238" spans="1:13" x14ac:dyDescent="0.3">
      <c r="A238" s="211" t="s">
        <v>5803</v>
      </c>
      <c r="B238" s="213" t="s">
        <v>6127</v>
      </c>
      <c r="C238" s="135" t="s">
        <v>2349</v>
      </c>
      <c r="D238" s="323"/>
      <c r="E238" s="323"/>
      <c r="F238" s="330">
        <f t="shared" si="7"/>
        <v>0</v>
      </c>
      <c r="G238" s="37" t="s">
        <v>5804</v>
      </c>
      <c r="H238" s="37" t="s">
        <v>5821</v>
      </c>
      <c r="I238" s="37" t="s">
        <v>5799</v>
      </c>
      <c r="J238" s="37">
        <v>2</v>
      </c>
      <c r="K238" s="37" t="s">
        <v>5954</v>
      </c>
      <c r="L238" s="37" t="s">
        <v>5805</v>
      </c>
      <c r="M238" s="38"/>
    </row>
    <row r="239" spans="1:13" x14ac:dyDescent="0.3">
      <c r="A239" s="211" t="s">
        <v>5802</v>
      </c>
      <c r="B239" s="213" t="s">
        <v>6128</v>
      </c>
      <c r="C239" s="135" t="s">
        <v>2350</v>
      </c>
      <c r="D239" s="271">
        <f>+D240</f>
        <v>0</v>
      </c>
      <c r="E239" s="271">
        <f>+E240</f>
        <v>0</v>
      </c>
      <c r="F239" s="330">
        <f t="shared" si="7"/>
        <v>0</v>
      </c>
      <c r="G239" s="37"/>
      <c r="H239" s="37"/>
      <c r="I239" s="37"/>
      <c r="J239" s="37"/>
      <c r="K239" s="37"/>
      <c r="L239" s="37"/>
      <c r="M239" s="38"/>
    </row>
    <row r="240" spans="1:13" x14ac:dyDescent="0.3">
      <c r="A240" s="211" t="s">
        <v>5803</v>
      </c>
      <c r="B240" s="213" t="s">
        <v>6129</v>
      </c>
      <c r="C240" s="135" t="s">
        <v>2350</v>
      </c>
      <c r="D240" s="323"/>
      <c r="E240" s="323"/>
      <c r="F240" s="330">
        <f t="shared" si="7"/>
        <v>0</v>
      </c>
      <c r="G240" s="37" t="s">
        <v>5804</v>
      </c>
      <c r="H240" s="37" t="s">
        <v>5821</v>
      </c>
      <c r="I240" s="37" t="s">
        <v>5799</v>
      </c>
      <c r="J240" s="37">
        <v>2</v>
      </c>
      <c r="K240" s="37" t="s">
        <v>5954</v>
      </c>
      <c r="L240" s="37" t="s">
        <v>5805</v>
      </c>
      <c r="M240" s="38"/>
    </row>
    <row r="241" spans="1:13" x14ac:dyDescent="0.3">
      <c r="A241" s="211" t="s">
        <v>5802</v>
      </c>
      <c r="B241" s="213" t="s">
        <v>6130</v>
      </c>
      <c r="C241" s="135" t="s">
        <v>2351</v>
      </c>
      <c r="D241" s="271">
        <f>+D242</f>
        <v>0</v>
      </c>
      <c r="E241" s="271">
        <f>+E242</f>
        <v>0</v>
      </c>
      <c r="F241" s="330">
        <f t="shared" si="7"/>
        <v>0</v>
      </c>
      <c r="G241" s="37"/>
      <c r="H241" s="37"/>
      <c r="I241" s="37"/>
      <c r="J241" s="37"/>
      <c r="K241" s="37"/>
      <c r="L241" s="37"/>
      <c r="M241" s="38"/>
    </row>
    <row r="242" spans="1:13" x14ac:dyDescent="0.3">
      <c r="A242" s="211" t="s">
        <v>5803</v>
      </c>
      <c r="B242" s="213" t="s">
        <v>6131</v>
      </c>
      <c r="C242" s="135" t="s">
        <v>2351</v>
      </c>
      <c r="D242" s="323"/>
      <c r="E242" s="323"/>
      <c r="F242" s="330">
        <f t="shared" si="7"/>
        <v>0</v>
      </c>
      <c r="G242" s="37" t="s">
        <v>5804</v>
      </c>
      <c r="H242" s="37" t="s">
        <v>5821</v>
      </c>
      <c r="I242" s="37" t="s">
        <v>5799</v>
      </c>
      <c r="J242" s="37">
        <v>2</v>
      </c>
      <c r="K242" s="37" t="s">
        <v>5954</v>
      </c>
      <c r="L242" s="37" t="s">
        <v>5805</v>
      </c>
      <c r="M242" s="38"/>
    </row>
    <row r="243" spans="1:13" x14ac:dyDescent="0.3">
      <c r="A243" s="211" t="s">
        <v>5801</v>
      </c>
      <c r="B243" s="212" t="s">
        <v>6132</v>
      </c>
      <c r="C243" s="134" t="s">
        <v>2352</v>
      </c>
      <c r="D243" s="321">
        <f>+D244</f>
        <v>0</v>
      </c>
      <c r="E243" s="321">
        <f>+E244</f>
        <v>0</v>
      </c>
      <c r="F243" s="330">
        <f t="shared" si="7"/>
        <v>0</v>
      </c>
      <c r="G243" s="37"/>
      <c r="H243" s="37"/>
      <c r="I243" s="37"/>
      <c r="J243" s="37"/>
      <c r="K243" s="37"/>
      <c r="L243" s="37"/>
      <c r="M243" s="38"/>
    </row>
    <row r="244" spans="1:13" x14ac:dyDescent="0.3">
      <c r="A244" s="211" t="s">
        <v>5802</v>
      </c>
      <c r="B244" s="213" t="s">
        <v>6133</v>
      </c>
      <c r="C244" s="135" t="s">
        <v>2352</v>
      </c>
      <c r="D244" s="271">
        <f>+D245</f>
        <v>0</v>
      </c>
      <c r="E244" s="271">
        <f>+E245</f>
        <v>0</v>
      </c>
      <c r="F244" s="330">
        <f t="shared" si="7"/>
        <v>0</v>
      </c>
      <c r="G244" s="37"/>
      <c r="H244" s="37"/>
      <c r="I244" s="37"/>
      <c r="J244" s="37"/>
      <c r="K244" s="37"/>
      <c r="L244" s="37"/>
      <c r="M244" s="38"/>
    </row>
    <row r="245" spans="1:13" x14ac:dyDescent="0.3">
      <c r="A245" s="211" t="s">
        <v>5803</v>
      </c>
      <c r="B245" s="213" t="s">
        <v>6134</v>
      </c>
      <c r="C245" s="135" t="s">
        <v>2352</v>
      </c>
      <c r="D245" s="323"/>
      <c r="E245" s="323"/>
      <c r="F245" s="330">
        <f t="shared" si="7"/>
        <v>0</v>
      </c>
      <c r="G245" s="37" t="s">
        <v>5804</v>
      </c>
      <c r="H245" s="37" t="s">
        <v>5821</v>
      </c>
      <c r="I245" s="37" t="s">
        <v>5799</v>
      </c>
      <c r="J245" s="37">
        <v>2</v>
      </c>
      <c r="K245" s="37" t="s">
        <v>5963</v>
      </c>
      <c r="L245" s="37" t="s">
        <v>5805</v>
      </c>
      <c r="M245" s="38"/>
    </row>
    <row r="246" spans="1:13" x14ac:dyDescent="0.3">
      <c r="A246" s="211" t="s">
        <v>5801</v>
      </c>
      <c r="B246" s="212" t="s">
        <v>6135</v>
      </c>
      <c r="C246" s="134" t="s">
        <v>6136</v>
      </c>
      <c r="D246" s="321">
        <f>+D247+D249+D251+D253+D255+D257</f>
        <v>0</v>
      </c>
      <c r="E246" s="321">
        <f>+E247+E249+E251+E253+E255+E257</f>
        <v>0</v>
      </c>
      <c r="F246" s="330">
        <f t="shared" si="7"/>
        <v>0</v>
      </c>
      <c r="G246" s="37"/>
      <c r="H246" s="37"/>
      <c r="I246" s="37"/>
      <c r="J246" s="37"/>
      <c r="K246" s="37"/>
      <c r="L246" s="37"/>
      <c r="M246" s="38"/>
    </row>
    <row r="247" spans="1:13" x14ac:dyDescent="0.3">
      <c r="A247" s="211" t="s">
        <v>5802</v>
      </c>
      <c r="B247" s="213" t="s">
        <v>6137</v>
      </c>
      <c r="C247" s="135" t="s">
        <v>2353</v>
      </c>
      <c r="D247" s="271">
        <f>+D248</f>
        <v>0</v>
      </c>
      <c r="E247" s="271">
        <f>+E248</f>
        <v>0</v>
      </c>
      <c r="F247" s="330">
        <f t="shared" si="7"/>
        <v>0</v>
      </c>
      <c r="G247" s="37"/>
      <c r="H247" s="37"/>
      <c r="I247" s="37"/>
      <c r="J247" s="37"/>
      <c r="K247" s="37"/>
      <c r="L247" s="37"/>
      <c r="M247" s="38"/>
    </row>
    <row r="248" spans="1:13" x14ac:dyDescent="0.3">
      <c r="A248" s="211" t="s">
        <v>5803</v>
      </c>
      <c r="B248" s="213" t="s">
        <v>6138</v>
      </c>
      <c r="C248" s="135" t="s">
        <v>2353</v>
      </c>
      <c r="D248" s="323"/>
      <c r="E248" s="323"/>
      <c r="F248" s="330">
        <f t="shared" si="7"/>
        <v>0</v>
      </c>
      <c r="G248" s="37" t="s">
        <v>5804</v>
      </c>
      <c r="H248" s="37" t="s">
        <v>5821</v>
      </c>
      <c r="I248" s="37" t="s">
        <v>5799</v>
      </c>
      <c r="J248" s="37">
        <v>2</v>
      </c>
      <c r="K248" s="37" t="s">
        <v>5963</v>
      </c>
      <c r="L248" s="37" t="s">
        <v>5805</v>
      </c>
      <c r="M248" s="38"/>
    </row>
    <row r="249" spans="1:13" x14ac:dyDescent="0.3">
      <c r="A249" s="211" t="s">
        <v>5802</v>
      </c>
      <c r="B249" s="213" t="s">
        <v>6139</v>
      </c>
      <c r="C249" s="135" t="s">
        <v>2354</v>
      </c>
      <c r="D249" s="271">
        <f>+D250</f>
        <v>0</v>
      </c>
      <c r="E249" s="271">
        <f>+E250</f>
        <v>0</v>
      </c>
      <c r="F249" s="330">
        <f t="shared" si="7"/>
        <v>0</v>
      </c>
      <c r="G249" s="37"/>
      <c r="H249" s="37"/>
      <c r="I249" s="37"/>
      <c r="J249" s="37"/>
      <c r="K249" s="37"/>
      <c r="L249" s="37"/>
      <c r="M249" s="38"/>
    </row>
    <row r="250" spans="1:13" x14ac:dyDescent="0.3">
      <c r="A250" s="211" t="s">
        <v>5803</v>
      </c>
      <c r="B250" s="213" t="s">
        <v>6140</v>
      </c>
      <c r="C250" s="135" t="s">
        <v>2354</v>
      </c>
      <c r="D250" s="323"/>
      <c r="E250" s="323"/>
      <c r="F250" s="330">
        <f t="shared" ref="F250:F312" si="8">+D250-E250</f>
        <v>0</v>
      </c>
      <c r="G250" s="37" t="s">
        <v>5804</v>
      </c>
      <c r="H250" s="37" t="s">
        <v>5821</v>
      </c>
      <c r="I250" s="37" t="s">
        <v>5799</v>
      </c>
      <c r="J250" s="37">
        <v>2</v>
      </c>
      <c r="K250" s="37" t="s">
        <v>5963</v>
      </c>
      <c r="L250" s="37" t="s">
        <v>5805</v>
      </c>
      <c r="M250" s="38"/>
    </row>
    <row r="251" spans="1:13" x14ac:dyDescent="0.3">
      <c r="A251" s="211" t="s">
        <v>5802</v>
      </c>
      <c r="B251" s="213" t="s">
        <v>6141</v>
      </c>
      <c r="C251" s="135" t="s">
        <v>2355</v>
      </c>
      <c r="D251" s="271">
        <f>+D252</f>
        <v>0</v>
      </c>
      <c r="E251" s="271">
        <f>+E252</f>
        <v>0</v>
      </c>
      <c r="F251" s="330">
        <f t="shared" si="8"/>
        <v>0</v>
      </c>
      <c r="G251" s="37"/>
      <c r="H251" s="37"/>
      <c r="I251" s="37"/>
      <c r="J251" s="37"/>
      <c r="K251" s="37"/>
      <c r="L251" s="37"/>
      <c r="M251" s="38"/>
    </row>
    <row r="252" spans="1:13" x14ac:dyDescent="0.3">
      <c r="A252" s="211" t="s">
        <v>5803</v>
      </c>
      <c r="B252" s="213" t="s">
        <v>6142</v>
      </c>
      <c r="C252" s="135" t="s">
        <v>2355</v>
      </c>
      <c r="D252" s="323"/>
      <c r="E252" s="323"/>
      <c r="F252" s="330">
        <f t="shared" si="8"/>
        <v>0</v>
      </c>
      <c r="G252" s="37" t="s">
        <v>5804</v>
      </c>
      <c r="H252" s="37" t="s">
        <v>5821</v>
      </c>
      <c r="I252" s="37" t="s">
        <v>5799</v>
      </c>
      <c r="J252" s="37">
        <v>2</v>
      </c>
      <c r="K252" s="37" t="s">
        <v>5963</v>
      </c>
      <c r="L252" s="37" t="s">
        <v>5805</v>
      </c>
      <c r="M252" s="38"/>
    </row>
    <row r="253" spans="1:13" ht="27.75" customHeight="1" x14ac:dyDescent="0.3">
      <c r="A253" s="211" t="s">
        <v>5802</v>
      </c>
      <c r="B253" s="213" t="s">
        <v>6143</v>
      </c>
      <c r="C253" s="135" t="s">
        <v>2356</v>
      </c>
      <c r="D253" s="271">
        <f>+D254</f>
        <v>0</v>
      </c>
      <c r="E253" s="271">
        <f>+E254</f>
        <v>0</v>
      </c>
      <c r="F253" s="330">
        <f t="shared" si="8"/>
        <v>0</v>
      </c>
      <c r="G253" s="37"/>
      <c r="H253" s="37"/>
      <c r="I253" s="37"/>
      <c r="J253" s="37"/>
      <c r="K253" s="37"/>
      <c r="L253" s="37"/>
      <c r="M253" s="38"/>
    </row>
    <row r="254" spans="1:13" x14ac:dyDescent="0.3">
      <c r="A254" s="211" t="s">
        <v>5803</v>
      </c>
      <c r="B254" s="213" t="s">
        <v>6144</v>
      </c>
      <c r="C254" s="135" t="s">
        <v>2356</v>
      </c>
      <c r="D254" s="323"/>
      <c r="E254" s="323"/>
      <c r="F254" s="330">
        <f t="shared" si="8"/>
        <v>0</v>
      </c>
      <c r="G254" s="37" t="s">
        <v>5804</v>
      </c>
      <c r="H254" s="37" t="s">
        <v>5821</v>
      </c>
      <c r="I254" s="37" t="s">
        <v>5799</v>
      </c>
      <c r="J254" s="37">
        <v>2</v>
      </c>
      <c r="K254" s="37" t="s">
        <v>5963</v>
      </c>
      <c r="L254" s="37" t="s">
        <v>5805</v>
      </c>
      <c r="M254" s="38"/>
    </row>
    <row r="255" spans="1:13" x14ac:dyDescent="0.3">
      <c r="A255" s="211" t="s">
        <v>5802</v>
      </c>
      <c r="B255" s="213" t="s">
        <v>6145</v>
      </c>
      <c r="C255" s="135" t="s">
        <v>2285</v>
      </c>
      <c r="D255" s="271">
        <f>+D256</f>
        <v>0</v>
      </c>
      <c r="E255" s="271">
        <f>+E256</f>
        <v>0</v>
      </c>
      <c r="F255" s="330">
        <f t="shared" si="8"/>
        <v>0</v>
      </c>
      <c r="G255" s="37"/>
      <c r="H255" s="37"/>
      <c r="I255" s="37"/>
      <c r="J255" s="37"/>
      <c r="K255" s="37"/>
      <c r="L255" s="37"/>
      <c r="M255" s="38"/>
    </row>
    <row r="256" spans="1:13" x14ac:dyDescent="0.3">
      <c r="A256" s="211" t="s">
        <v>5803</v>
      </c>
      <c r="B256" s="213" t="s">
        <v>6146</v>
      </c>
      <c r="C256" s="135" t="s">
        <v>2285</v>
      </c>
      <c r="D256" s="323"/>
      <c r="E256" s="323"/>
      <c r="F256" s="330">
        <f t="shared" si="8"/>
        <v>0</v>
      </c>
      <c r="G256" s="37" t="s">
        <v>5804</v>
      </c>
      <c r="H256" s="37" t="s">
        <v>5821</v>
      </c>
      <c r="I256" s="37" t="s">
        <v>5799</v>
      </c>
      <c r="J256" s="37">
        <v>2</v>
      </c>
      <c r="K256" s="37" t="s">
        <v>5963</v>
      </c>
      <c r="L256" s="37"/>
      <c r="M256" s="38"/>
    </row>
    <row r="257" spans="1:13" x14ac:dyDescent="0.3">
      <c r="A257" s="211" t="s">
        <v>5802</v>
      </c>
      <c r="B257" s="213" t="s">
        <v>6147</v>
      </c>
      <c r="C257" s="135" t="s">
        <v>2358</v>
      </c>
      <c r="D257" s="271">
        <f>+D258</f>
        <v>0</v>
      </c>
      <c r="E257" s="271">
        <f>+E258</f>
        <v>0</v>
      </c>
      <c r="F257" s="330">
        <f t="shared" si="8"/>
        <v>0</v>
      </c>
      <c r="G257" s="37"/>
      <c r="H257" s="37"/>
      <c r="I257" s="37"/>
      <c r="J257" s="37"/>
      <c r="K257" s="37"/>
      <c r="L257" s="37"/>
      <c r="M257" s="38"/>
    </row>
    <row r="258" spans="1:13" x14ac:dyDescent="0.3">
      <c r="A258" s="211" t="s">
        <v>5803</v>
      </c>
      <c r="B258" s="213" t="s">
        <v>6148</v>
      </c>
      <c r="C258" s="135" t="s">
        <v>2358</v>
      </c>
      <c r="D258" s="323"/>
      <c r="E258" s="323"/>
      <c r="F258" s="330">
        <f t="shared" si="8"/>
        <v>0</v>
      </c>
      <c r="G258" s="37" t="s">
        <v>5804</v>
      </c>
      <c r="H258" s="37" t="s">
        <v>5821</v>
      </c>
      <c r="I258" s="37" t="s">
        <v>5799</v>
      </c>
      <c r="J258" s="37">
        <v>2</v>
      </c>
      <c r="K258" s="37" t="s">
        <v>5963</v>
      </c>
      <c r="L258" s="37" t="s">
        <v>5805</v>
      </c>
      <c r="M258" s="38"/>
    </row>
    <row r="259" spans="1:13" x14ac:dyDescent="0.3">
      <c r="A259" s="211" t="s">
        <v>5801</v>
      </c>
      <c r="B259" s="212" t="s">
        <v>6149</v>
      </c>
      <c r="C259" s="134" t="s">
        <v>6150</v>
      </c>
      <c r="D259" s="321">
        <f>+D260+D262</f>
        <v>0</v>
      </c>
      <c r="E259" s="321">
        <f>+E260+E262</f>
        <v>0</v>
      </c>
      <c r="F259" s="330">
        <f t="shared" si="8"/>
        <v>0</v>
      </c>
      <c r="G259" s="37"/>
      <c r="H259" s="37"/>
      <c r="I259" s="37"/>
      <c r="J259" s="37"/>
      <c r="K259" s="37"/>
      <c r="L259" s="37"/>
      <c r="M259" s="38"/>
    </row>
    <row r="260" spans="1:13" ht="24" customHeight="1" x14ac:dyDescent="0.3">
      <c r="A260" s="211" t="s">
        <v>5802</v>
      </c>
      <c r="B260" s="213" t="s">
        <v>6151</v>
      </c>
      <c r="C260" s="135" t="s">
        <v>2359</v>
      </c>
      <c r="D260" s="271">
        <f>+D261</f>
        <v>0</v>
      </c>
      <c r="E260" s="271">
        <f>+E261</f>
        <v>0</v>
      </c>
      <c r="F260" s="330">
        <f t="shared" si="8"/>
        <v>0</v>
      </c>
      <c r="G260" s="37"/>
      <c r="H260" s="37"/>
      <c r="I260" s="37"/>
      <c r="J260" s="37"/>
      <c r="K260" s="37"/>
      <c r="L260" s="37"/>
      <c r="M260" s="38"/>
    </row>
    <row r="261" spans="1:13" ht="21.6" x14ac:dyDescent="0.3">
      <c r="A261" s="211" t="s">
        <v>5803</v>
      </c>
      <c r="B261" s="213" t="s">
        <v>6152</v>
      </c>
      <c r="C261" s="135" t="s">
        <v>2359</v>
      </c>
      <c r="D261" s="323"/>
      <c r="E261" s="323"/>
      <c r="F261" s="330">
        <f t="shared" si="8"/>
        <v>0</v>
      </c>
      <c r="G261" s="37" t="s">
        <v>5804</v>
      </c>
      <c r="H261" s="37" t="s">
        <v>5821</v>
      </c>
      <c r="I261" s="37" t="s">
        <v>5799</v>
      </c>
      <c r="J261" s="37">
        <v>2</v>
      </c>
      <c r="K261" s="37" t="s">
        <v>5982</v>
      </c>
      <c r="L261" s="37" t="s">
        <v>5805</v>
      </c>
      <c r="M261" s="38"/>
    </row>
    <row r="262" spans="1:13" x14ac:dyDescent="0.3">
      <c r="A262" s="211" t="s">
        <v>5802</v>
      </c>
      <c r="B262" s="213" t="s">
        <v>6153</v>
      </c>
      <c r="C262" s="135" t="s">
        <v>2365</v>
      </c>
      <c r="D262" s="271">
        <f>+D263</f>
        <v>0</v>
      </c>
      <c r="E262" s="271">
        <f>+E263</f>
        <v>0</v>
      </c>
      <c r="F262" s="330">
        <f t="shared" si="8"/>
        <v>0</v>
      </c>
      <c r="G262" s="37"/>
      <c r="H262" s="37"/>
      <c r="I262" s="37"/>
      <c r="J262" s="37"/>
      <c r="K262" s="37"/>
      <c r="L262" s="37"/>
      <c r="M262" s="38"/>
    </row>
    <row r="263" spans="1:13" x14ac:dyDescent="0.3">
      <c r="A263" s="211" t="s">
        <v>5803</v>
      </c>
      <c r="B263" s="213" t="s">
        <v>6154</v>
      </c>
      <c r="C263" s="135" t="s">
        <v>2365</v>
      </c>
      <c r="D263" s="323"/>
      <c r="E263" s="323"/>
      <c r="F263" s="330">
        <f t="shared" si="8"/>
        <v>0</v>
      </c>
      <c r="G263" s="37" t="s">
        <v>5804</v>
      </c>
      <c r="H263" s="37" t="s">
        <v>5821</v>
      </c>
      <c r="I263" s="37" t="s">
        <v>5799</v>
      </c>
      <c r="J263" s="37">
        <v>2</v>
      </c>
      <c r="K263" s="37" t="s">
        <v>5982</v>
      </c>
      <c r="L263" s="37" t="s">
        <v>5805</v>
      </c>
      <c r="M263" s="38"/>
    </row>
    <row r="264" spans="1:13" x14ac:dyDescent="0.3">
      <c r="A264" s="211" t="s">
        <v>5801</v>
      </c>
      <c r="B264" s="212" t="s">
        <v>6155</v>
      </c>
      <c r="C264" s="134" t="s">
        <v>6156</v>
      </c>
      <c r="D264" s="321">
        <f>+D265+D267+D271+D269+D273+D275+D277+D279+D281+D283+D285+D287+D289+D291+D293</f>
        <v>0</v>
      </c>
      <c r="E264" s="321">
        <f>+E265+E267+E271+E269+E273+E275+E277+E279+E281+E283+E285+E287+E289+E291+E293</f>
        <v>0</v>
      </c>
      <c r="F264" s="330">
        <f t="shared" si="8"/>
        <v>0</v>
      </c>
      <c r="G264" s="37"/>
      <c r="H264" s="37"/>
      <c r="I264" s="37"/>
      <c r="J264" s="37"/>
      <c r="K264" s="37"/>
      <c r="L264" s="37"/>
      <c r="M264" s="38"/>
    </row>
    <row r="265" spans="1:13" x14ac:dyDescent="0.3">
      <c r="A265" s="211" t="s">
        <v>5802</v>
      </c>
      <c r="B265" s="213" t="s">
        <v>6157</v>
      </c>
      <c r="C265" s="135" t="s">
        <v>2366</v>
      </c>
      <c r="D265" s="271">
        <f>+D266</f>
        <v>0</v>
      </c>
      <c r="E265" s="271">
        <f>+E266</f>
        <v>0</v>
      </c>
      <c r="F265" s="330">
        <f t="shared" si="8"/>
        <v>0</v>
      </c>
      <c r="G265" s="37"/>
      <c r="H265" s="37"/>
      <c r="I265" s="37"/>
      <c r="J265" s="37"/>
      <c r="K265" s="37"/>
      <c r="L265" s="37"/>
      <c r="M265" s="38"/>
    </row>
    <row r="266" spans="1:13" x14ac:dyDescent="0.3">
      <c r="A266" s="211" t="s">
        <v>5803</v>
      </c>
      <c r="B266" s="213" t="s">
        <v>6158</v>
      </c>
      <c r="C266" s="135" t="s">
        <v>2366</v>
      </c>
      <c r="D266" s="323"/>
      <c r="E266" s="323"/>
      <c r="F266" s="330">
        <f t="shared" si="8"/>
        <v>0</v>
      </c>
      <c r="G266" s="37" t="s">
        <v>5804</v>
      </c>
      <c r="H266" s="37" t="s">
        <v>5821</v>
      </c>
      <c r="I266" s="37" t="s">
        <v>5799</v>
      </c>
      <c r="J266" s="37">
        <v>2</v>
      </c>
      <c r="K266" s="37" t="s">
        <v>5989</v>
      </c>
      <c r="L266" s="37" t="s">
        <v>6122</v>
      </c>
      <c r="M266" s="38"/>
    </row>
    <row r="267" spans="1:13" ht="27.75" customHeight="1" x14ac:dyDescent="0.3">
      <c r="A267" s="211" t="s">
        <v>5802</v>
      </c>
      <c r="B267" s="213" t="s">
        <v>6159</v>
      </c>
      <c r="C267" s="136" t="s">
        <v>6160</v>
      </c>
      <c r="D267" s="271">
        <f>+D268</f>
        <v>0</v>
      </c>
      <c r="E267" s="271">
        <f>+E268</f>
        <v>0</v>
      </c>
      <c r="F267" s="330">
        <f t="shared" si="8"/>
        <v>0</v>
      </c>
      <c r="G267" s="37"/>
      <c r="H267" s="37"/>
      <c r="I267" s="37"/>
      <c r="J267" s="37"/>
      <c r="K267" s="37"/>
      <c r="L267" s="37"/>
      <c r="M267" s="38"/>
    </row>
    <row r="268" spans="1:13" ht="20.399999999999999" x14ac:dyDescent="0.3">
      <c r="A268" s="211" t="s">
        <v>5803</v>
      </c>
      <c r="B268" s="213" t="s">
        <v>6161</v>
      </c>
      <c r="C268" s="137" t="s">
        <v>6162</v>
      </c>
      <c r="D268" s="323"/>
      <c r="E268" s="323"/>
      <c r="F268" s="330">
        <f t="shared" si="8"/>
        <v>0</v>
      </c>
      <c r="G268" s="37" t="s">
        <v>5804</v>
      </c>
      <c r="H268" s="37" t="s">
        <v>5821</v>
      </c>
      <c r="I268" s="37" t="s">
        <v>5799</v>
      </c>
      <c r="J268" s="37">
        <v>2</v>
      </c>
      <c r="K268" s="37" t="s">
        <v>5989</v>
      </c>
      <c r="L268" s="37" t="s">
        <v>6122</v>
      </c>
      <c r="M268" s="38"/>
    </row>
    <row r="269" spans="1:13" x14ac:dyDescent="0.3">
      <c r="A269" s="211" t="s">
        <v>5802</v>
      </c>
      <c r="B269" s="213" t="s">
        <v>6163</v>
      </c>
      <c r="C269" s="135" t="s">
        <v>2360</v>
      </c>
      <c r="D269" s="271">
        <f>+D270</f>
        <v>0</v>
      </c>
      <c r="E269" s="271">
        <f>+E270</f>
        <v>0</v>
      </c>
      <c r="F269" s="330">
        <f t="shared" si="8"/>
        <v>0</v>
      </c>
      <c r="G269" s="37"/>
      <c r="H269" s="37"/>
      <c r="I269" s="37"/>
      <c r="J269" s="37"/>
      <c r="K269" s="37"/>
      <c r="L269" s="37"/>
      <c r="M269" s="38"/>
    </row>
    <row r="270" spans="1:13" x14ac:dyDescent="0.3">
      <c r="A270" s="211" t="s">
        <v>5803</v>
      </c>
      <c r="B270" s="213" t="s">
        <v>6164</v>
      </c>
      <c r="C270" s="135" t="s">
        <v>2360</v>
      </c>
      <c r="D270" s="323"/>
      <c r="E270" s="323"/>
      <c r="F270" s="330">
        <f t="shared" si="8"/>
        <v>0</v>
      </c>
      <c r="G270" s="37" t="s">
        <v>5804</v>
      </c>
      <c r="H270" s="37" t="s">
        <v>5821</v>
      </c>
      <c r="I270" s="37" t="s">
        <v>5799</v>
      </c>
      <c r="J270" s="37">
        <v>2</v>
      </c>
      <c r="K270" s="37" t="s">
        <v>5989</v>
      </c>
      <c r="L270" s="37" t="s">
        <v>6122</v>
      </c>
      <c r="M270" s="38"/>
    </row>
    <row r="271" spans="1:13" ht="23.25" customHeight="1" x14ac:dyDescent="0.3">
      <c r="A271" s="211" t="s">
        <v>5802</v>
      </c>
      <c r="B271" s="213" t="s">
        <v>6165</v>
      </c>
      <c r="C271" s="135" t="s">
        <v>2361</v>
      </c>
      <c r="D271" s="271">
        <f>+D272</f>
        <v>0</v>
      </c>
      <c r="E271" s="271">
        <f>+E272</f>
        <v>0</v>
      </c>
      <c r="F271" s="330">
        <f t="shared" si="8"/>
        <v>0</v>
      </c>
      <c r="G271" s="37"/>
      <c r="H271" s="37"/>
      <c r="I271" s="37"/>
      <c r="J271" s="37"/>
      <c r="K271" s="37"/>
      <c r="L271" s="37"/>
      <c r="M271" s="38"/>
    </row>
    <row r="272" spans="1:13" x14ac:dyDescent="0.3">
      <c r="A272" s="211" t="s">
        <v>5803</v>
      </c>
      <c r="B272" s="213" t="s">
        <v>6166</v>
      </c>
      <c r="C272" s="135" t="s">
        <v>2361</v>
      </c>
      <c r="D272" s="323"/>
      <c r="E272" s="323"/>
      <c r="F272" s="330">
        <f t="shared" si="8"/>
        <v>0</v>
      </c>
      <c r="G272" s="37" t="s">
        <v>5804</v>
      </c>
      <c r="H272" s="37" t="s">
        <v>5821</v>
      </c>
      <c r="I272" s="37" t="s">
        <v>5799</v>
      </c>
      <c r="J272" s="37">
        <v>2</v>
      </c>
      <c r="K272" s="37" t="s">
        <v>5989</v>
      </c>
      <c r="L272" s="37" t="s">
        <v>6122</v>
      </c>
      <c r="M272" s="38"/>
    </row>
    <row r="273" spans="1:13" x14ac:dyDescent="0.3">
      <c r="A273" s="211" t="s">
        <v>5802</v>
      </c>
      <c r="B273" s="213" t="s">
        <v>6167</v>
      </c>
      <c r="C273" s="135" t="s">
        <v>2362</v>
      </c>
      <c r="D273" s="271">
        <f>+D274</f>
        <v>0</v>
      </c>
      <c r="E273" s="271">
        <f>+E274</f>
        <v>0</v>
      </c>
      <c r="F273" s="330">
        <f t="shared" si="8"/>
        <v>0</v>
      </c>
      <c r="G273" s="37"/>
      <c r="H273" s="37"/>
      <c r="I273" s="37"/>
      <c r="J273" s="37"/>
      <c r="K273" s="37"/>
      <c r="L273" s="37"/>
      <c r="M273" s="38"/>
    </row>
    <row r="274" spans="1:13" x14ac:dyDescent="0.3">
      <c r="A274" s="211" t="s">
        <v>5803</v>
      </c>
      <c r="B274" s="213" t="s">
        <v>6168</v>
      </c>
      <c r="C274" s="135" t="s">
        <v>2362</v>
      </c>
      <c r="D274" s="323"/>
      <c r="E274" s="323"/>
      <c r="F274" s="330">
        <f t="shared" si="8"/>
        <v>0</v>
      </c>
      <c r="G274" s="37" t="s">
        <v>5804</v>
      </c>
      <c r="H274" s="37" t="s">
        <v>5821</v>
      </c>
      <c r="I274" s="37" t="s">
        <v>5799</v>
      </c>
      <c r="J274" s="37">
        <v>2</v>
      </c>
      <c r="K274" s="37" t="s">
        <v>5989</v>
      </c>
      <c r="L274" s="37" t="s">
        <v>6122</v>
      </c>
      <c r="M274" s="38"/>
    </row>
    <row r="275" spans="1:13" ht="29.25" customHeight="1" x14ac:dyDescent="0.3">
      <c r="A275" s="211" t="s">
        <v>5802</v>
      </c>
      <c r="B275" s="213" t="s">
        <v>6169</v>
      </c>
      <c r="C275" s="135" t="s">
        <v>2363</v>
      </c>
      <c r="D275" s="271">
        <f>+D276</f>
        <v>0</v>
      </c>
      <c r="E275" s="271">
        <f>+E276</f>
        <v>0</v>
      </c>
      <c r="F275" s="330">
        <f t="shared" si="8"/>
        <v>0</v>
      </c>
      <c r="G275" s="37"/>
      <c r="H275" s="37"/>
      <c r="I275" s="37"/>
      <c r="J275" s="37"/>
      <c r="K275" s="37"/>
      <c r="L275" s="37"/>
      <c r="M275" s="38"/>
    </row>
    <row r="276" spans="1:13" ht="21.6" x14ac:dyDescent="0.3">
      <c r="A276" s="211" t="s">
        <v>5803</v>
      </c>
      <c r="B276" s="213" t="s">
        <v>6170</v>
      </c>
      <c r="C276" s="135" t="s">
        <v>2363</v>
      </c>
      <c r="D276" s="323"/>
      <c r="E276" s="323"/>
      <c r="F276" s="330">
        <f t="shared" si="8"/>
        <v>0</v>
      </c>
      <c r="G276" s="37" t="s">
        <v>5804</v>
      </c>
      <c r="H276" s="37" t="s">
        <v>5821</v>
      </c>
      <c r="I276" s="37" t="s">
        <v>5799</v>
      </c>
      <c r="J276" s="37">
        <v>2</v>
      </c>
      <c r="K276" s="37" t="s">
        <v>5989</v>
      </c>
      <c r="L276" s="37" t="s">
        <v>6122</v>
      </c>
      <c r="M276" s="38"/>
    </row>
    <row r="277" spans="1:13" x14ac:dyDescent="0.3">
      <c r="A277" s="211" t="s">
        <v>5802</v>
      </c>
      <c r="B277" s="213" t="s">
        <v>6171</v>
      </c>
      <c r="C277" s="135" t="s">
        <v>2368</v>
      </c>
      <c r="D277" s="271">
        <f>+D278</f>
        <v>0</v>
      </c>
      <c r="E277" s="271">
        <f>+E278</f>
        <v>0</v>
      </c>
      <c r="F277" s="330">
        <f t="shared" si="8"/>
        <v>0</v>
      </c>
      <c r="G277" s="37"/>
      <c r="H277" s="37"/>
      <c r="I277" s="37"/>
      <c r="J277" s="37"/>
      <c r="K277" s="37"/>
      <c r="L277" s="37"/>
      <c r="M277" s="38"/>
    </row>
    <row r="278" spans="1:13" x14ac:dyDescent="0.3">
      <c r="A278" s="211" t="s">
        <v>5803</v>
      </c>
      <c r="B278" s="213" t="s">
        <v>6172</v>
      </c>
      <c r="C278" s="135" t="s">
        <v>2368</v>
      </c>
      <c r="D278" s="323"/>
      <c r="E278" s="323"/>
      <c r="F278" s="330">
        <f t="shared" si="8"/>
        <v>0</v>
      </c>
      <c r="G278" s="37" t="s">
        <v>5804</v>
      </c>
      <c r="H278" s="37" t="s">
        <v>5821</v>
      </c>
      <c r="I278" s="37" t="s">
        <v>5799</v>
      </c>
      <c r="J278" s="37">
        <v>2</v>
      </c>
      <c r="K278" s="37" t="s">
        <v>6004</v>
      </c>
      <c r="L278" s="37" t="s">
        <v>6122</v>
      </c>
      <c r="M278" s="38"/>
    </row>
    <row r="279" spans="1:13" x14ac:dyDescent="0.3">
      <c r="A279" s="211" t="s">
        <v>5802</v>
      </c>
      <c r="B279" s="213" t="s">
        <v>6173</v>
      </c>
      <c r="C279" s="135" t="s">
        <v>2369</v>
      </c>
      <c r="D279" s="271">
        <f>+D280</f>
        <v>0</v>
      </c>
      <c r="E279" s="271">
        <f>+E280</f>
        <v>0</v>
      </c>
      <c r="F279" s="330">
        <f t="shared" si="8"/>
        <v>0</v>
      </c>
      <c r="G279" s="37"/>
      <c r="H279" s="37"/>
      <c r="I279" s="37"/>
      <c r="J279" s="37"/>
      <c r="K279" s="37"/>
      <c r="L279" s="37"/>
      <c r="M279" s="38"/>
    </row>
    <row r="280" spans="1:13" x14ac:dyDescent="0.3">
      <c r="A280" s="211" t="s">
        <v>5803</v>
      </c>
      <c r="B280" s="213" t="s">
        <v>6174</v>
      </c>
      <c r="C280" s="135" t="s">
        <v>2369</v>
      </c>
      <c r="D280" s="323"/>
      <c r="E280" s="323"/>
      <c r="F280" s="330">
        <f t="shared" si="8"/>
        <v>0</v>
      </c>
      <c r="G280" s="37" t="s">
        <v>5804</v>
      </c>
      <c r="H280" s="37" t="s">
        <v>5821</v>
      </c>
      <c r="I280" s="37" t="s">
        <v>5799</v>
      </c>
      <c r="J280" s="37">
        <v>2</v>
      </c>
      <c r="K280" s="37" t="s">
        <v>6004</v>
      </c>
      <c r="L280" s="37" t="s">
        <v>6122</v>
      </c>
      <c r="M280" s="38"/>
    </row>
    <row r="281" spans="1:13" ht="30" customHeight="1" x14ac:dyDescent="0.3">
      <c r="A281" s="211" t="s">
        <v>5802</v>
      </c>
      <c r="B281" s="213" t="s">
        <v>6175</v>
      </c>
      <c r="C281" s="135" t="s">
        <v>2370</v>
      </c>
      <c r="D281" s="271">
        <f>+D282</f>
        <v>0</v>
      </c>
      <c r="E281" s="271">
        <f>+E282</f>
        <v>0</v>
      </c>
      <c r="F281" s="330">
        <f t="shared" si="8"/>
        <v>0</v>
      </c>
      <c r="G281" s="37"/>
      <c r="H281" s="37"/>
      <c r="I281" s="37"/>
      <c r="J281" s="37"/>
      <c r="K281" s="37"/>
      <c r="L281" s="37"/>
      <c r="M281" s="38"/>
    </row>
    <row r="282" spans="1:13" x14ac:dyDescent="0.3">
      <c r="A282" s="211" t="s">
        <v>5803</v>
      </c>
      <c r="B282" s="213" t="s">
        <v>6176</v>
      </c>
      <c r="C282" s="135" t="s">
        <v>2370</v>
      </c>
      <c r="D282" s="323"/>
      <c r="E282" s="323"/>
      <c r="F282" s="330">
        <f t="shared" si="8"/>
        <v>0</v>
      </c>
      <c r="G282" s="37" t="s">
        <v>5804</v>
      </c>
      <c r="H282" s="37" t="s">
        <v>5821</v>
      </c>
      <c r="I282" s="37" t="s">
        <v>5799</v>
      </c>
      <c r="J282" s="37">
        <v>2</v>
      </c>
      <c r="K282" s="37" t="s">
        <v>6004</v>
      </c>
      <c r="L282" s="37" t="s">
        <v>6122</v>
      </c>
      <c r="M282" s="38"/>
    </row>
    <row r="283" spans="1:13" x14ac:dyDescent="0.3">
      <c r="A283" s="211" t="s">
        <v>5802</v>
      </c>
      <c r="B283" s="213" t="s">
        <v>6177</v>
      </c>
      <c r="C283" s="135" t="s">
        <v>2371</v>
      </c>
      <c r="D283" s="271">
        <f>+D284</f>
        <v>0</v>
      </c>
      <c r="E283" s="271">
        <f>+E284</f>
        <v>0</v>
      </c>
      <c r="F283" s="330">
        <f t="shared" si="8"/>
        <v>0</v>
      </c>
      <c r="G283" s="37"/>
      <c r="H283" s="37"/>
      <c r="I283" s="37"/>
      <c r="J283" s="37"/>
      <c r="K283" s="37"/>
      <c r="L283" s="37"/>
      <c r="M283" s="38"/>
    </row>
    <row r="284" spans="1:13" x14ac:dyDescent="0.3">
      <c r="A284" s="211" t="s">
        <v>5803</v>
      </c>
      <c r="B284" s="213" t="s">
        <v>6178</v>
      </c>
      <c r="C284" s="135" t="s">
        <v>2371</v>
      </c>
      <c r="D284" s="323"/>
      <c r="E284" s="323"/>
      <c r="F284" s="330">
        <f t="shared" si="8"/>
        <v>0</v>
      </c>
      <c r="G284" s="37" t="s">
        <v>5804</v>
      </c>
      <c r="H284" s="37" t="s">
        <v>5821</v>
      </c>
      <c r="I284" s="37" t="s">
        <v>5799</v>
      </c>
      <c r="J284" s="37">
        <v>2</v>
      </c>
      <c r="K284" s="37" t="s">
        <v>6004</v>
      </c>
      <c r="L284" s="37" t="s">
        <v>6122</v>
      </c>
      <c r="M284" s="38"/>
    </row>
    <row r="285" spans="1:13" x14ac:dyDescent="0.3">
      <c r="A285" s="211" t="s">
        <v>5802</v>
      </c>
      <c r="B285" s="213" t="s">
        <v>6179</v>
      </c>
      <c r="C285" s="135" t="s">
        <v>2372</v>
      </c>
      <c r="D285" s="271">
        <f>+D286</f>
        <v>0</v>
      </c>
      <c r="E285" s="271">
        <f>+E286</f>
        <v>0</v>
      </c>
      <c r="F285" s="330">
        <f t="shared" si="8"/>
        <v>0</v>
      </c>
      <c r="G285" s="37"/>
      <c r="H285" s="37"/>
      <c r="I285" s="37"/>
      <c r="J285" s="37"/>
      <c r="K285" s="37"/>
      <c r="L285" s="37"/>
      <c r="M285" s="38"/>
    </row>
    <row r="286" spans="1:13" x14ac:dyDescent="0.3">
      <c r="A286" s="211" t="s">
        <v>5803</v>
      </c>
      <c r="B286" s="213" t="s">
        <v>6180</v>
      </c>
      <c r="C286" s="135" t="s">
        <v>2372</v>
      </c>
      <c r="D286" s="323"/>
      <c r="E286" s="323"/>
      <c r="F286" s="330">
        <f t="shared" si="8"/>
        <v>0</v>
      </c>
      <c r="G286" s="37" t="s">
        <v>5804</v>
      </c>
      <c r="H286" s="37" t="s">
        <v>5821</v>
      </c>
      <c r="I286" s="37" t="s">
        <v>5799</v>
      </c>
      <c r="J286" s="37">
        <v>2</v>
      </c>
      <c r="K286" s="37" t="s">
        <v>6004</v>
      </c>
      <c r="L286" s="37" t="s">
        <v>6122</v>
      </c>
      <c r="M286" s="38"/>
    </row>
    <row r="287" spans="1:13" ht="30" customHeight="1" x14ac:dyDescent="0.3">
      <c r="A287" s="211" t="s">
        <v>5802</v>
      </c>
      <c r="B287" s="213" t="s">
        <v>6181</v>
      </c>
      <c r="C287" s="135" t="s">
        <v>2373</v>
      </c>
      <c r="D287" s="271">
        <f>+D288</f>
        <v>0</v>
      </c>
      <c r="E287" s="271">
        <f>+E288</f>
        <v>0</v>
      </c>
      <c r="F287" s="330">
        <f t="shared" si="8"/>
        <v>0</v>
      </c>
      <c r="G287" s="37"/>
      <c r="H287" s="37"/>
      <c r="I287" s="37"/>
      <c r="J287" s="37"/>
      <c r="K287" s="37"/>
      <c r="L287" s="37"/>
      <c r="M287" s="38"/>
    </row>
    <row r="288" spans="1:13" x14ac:dyDescent="0.3">
      <c r="A288" s="211" t="s">
        <v>5803</v>
      </c>
      <c r="B288" s="213" t="s">
        <v>6182</v>
      </c>
      <c r="C288" s="135" t="s">
        <v>2373</v>
      </c>
      <c r="D288" s="323"/>
      <c r="E288" s="323"/>
      <c r="F288" s="330">
        <f t="shared" si="8"/>
        <v>0</v>
      </c>
      <c r="G288" s="37" t="s">
        <v>5804</v>
      </c>
      <c r="H288" s="37" t="s">
        <v>5821</v>
      </c>
      <c r="I288" s="37" t="s">
        <v>5799</v>
      </c>
      <c r="J288" s="37">
        <v>2</v>
      </c>
      <c r="K288" s="37" t="s">
        <v>5982</v>
      </c>
      <c r="L288" s="37" t="s">
        <v>6122</v>
      </c>
      <c r="M288" s="38"/>
    </row>
    <row r="289" spans="1:13" x14ac:dyDescent="0.3">
      <c r="A289" s="211" t="s">
        <v>5802</v>
      </c>
      <c r="B289" s="213" t="s">
        <v>6183</v>
      </c>
      <c r="C289" s="135" t="s">
        <v>2364</v>
      </c>
      <c r="D289" s="271">
        <f>+D290</f>
        <v>0</v>
      </c>
      <c r="E289" s="271">
        <f>+E290</f>
        <v>0</v>
      </c>
      <c r="F289" s="330">
        <f t="shared" si="8"/>
        <v>0</v>
      </c>
      <c r="G289" s="37"/>
      <c r="H289" s="37"/>
      <c r="I289" s="37"/>
      <c r="J289" s="37"/>
      <c r="K289" s="37"/>
      <c r="L289" s="37"/>
      <c r="M289" s="38"/>
    </row>
    <row r="290" spans="1:13" x14ac:dyDescent="0.3">
      <c r="A290" s="211" t="s">
        <v>5803</v>
      </c>
      <c r="B290" s="213" t="s">
        <v>6184</v>
      </c>
      <c r="C290" s="135" t="s">
        <v>2364</v>
      </c>
      <c r="D290" s="323"/>
      <c r="E290" s="323"/>
      <c r="F290" s="330">
        <f t="shared" si="8"/>
        <v>0</v>
      </c>
      <c r="G290" s="37" t="s">
        <v>5804</v>
      </c>
      <c r="H290" s="37" t="s">
        <v>5821</v>
      </c>
      <c r="I290" s="37" t="s">
        <v>5799</v>
      </c>
      <c r="J290" s="37">
        <v>2</v>
      </c>
      <c r="K290" s="37" t="s">
        <v>5989</v>
      </c>
      <c r="L290" s="37" t="s">
        <v>6122</v>
      </c>
      <c r="M290" s="38"/>
    </row>
    <row r="291" spans="1:13" x14ac:dyDescent="0.3">
      <c r="A291" s="211" t="s">
        <v>5802</v>
      </c>
      <c r="B291" s="213" t="s">
        <v>6185</v>
      </c>
      <c r="C291" s="135" t="s">
        <v>2374</v>
      </c>
      <c r="D291" s="271">
        <f>+D292</f>
        <v>0</v>
      </c>
      <c r="E291" s="271">
        <f>+E292</f>
        <v>0</v>
      </c>
      <c r="F291" s="330">
        <f t="shared" si="8"/>
        <v>0</v>
      </c>
      <c r="G291" s="37"/>
      <c r="H291" s="37"/>
      <c r="I291" s="37"/>
      <c r="J291" s="37"/>
      <c r="K291" s="37"/>
      <c r="L291" s="37"/>
      <c r="M291" s="38"/>
    </row>
    <row r="292" spans="1:13" x14ac:dyDescent="0.3">
      <c r="A292" s="211" t="s">
        <v>5803</v>
      </c>
      <c r="B292" s="213" t="s">
        <v>6186</v>
      </c>
      <c r="C292" s="135" t="s">
        <v>2374</v>
      </c>
      <c r="D292" s="323"/>
      <c r="E292" s="323"/>
      <c r="F292" s="330">
        <f t="shared" si="8"/>
        <v>0</v>
      </c>
      <c r="G292" s="37" t="s">
        <v>5804</v>
      </c>
      <c r="H292" s="37" t="s">
        <v>5821</v>
      </c>
      <c r="I292" s="37" t="s">
        <v>5799</v>
      </c>
      <c r="J292" s="37">
        <v>2</v>
      </c>
      <c r="K292" s="37" t="s">
        <v>5989</v>
      </c>
      <c r="L292" s="37" t="s">
        <v>6122</v>
      </c>
      <c r="M292" s="38"/>
    </row>
    <row r="293" spans="1:13" x14ac:dyDescent="0.3">
      <c r="A293" s="211" t="s">
        <v>5802</v>
      </c>
      <c r="B293" s="213" t="s">
        <v>6187</v>
      </c>
      <c r="C293" s="135" t="s">
        <v>2375</v>
      </c>
      <c r="D293" s="271">
        <f>+D294</f>
        <v>0</v>
      </c>
      <c r="E293" s="271">
        <f>+E294</f>
        <v>0</v>
      </c>
      <c r="F293" s="330">
        <f t="shared" si="8"/>
        <v>0</v>
      </c>
      <c r="G293" s="37"/>
      <c r="H293" s="37"/>
      <c r="I293" s="37"/>
      <c r="J293" s="37"/>
      <c r="K293" s="37"/>
      <c r="L293" s="37"/>
      <c r="M293" s="38"/>
    </row>
    <row r="294" spans="1:13" x14ac:dyDescent="0.3">
      <c r="A294" s="211" t="s">
        <v>5803</v>
      </c>
      <c r="B294" s="213" t="s">
        <v>6188</v>
      </c>
      <c r="C294" s="135" t="s">
        <v>2375</v>
      </c>
      <c r="D294" s="323"/>
      <c r="E294" s="323"/>
      <c r="F294" s="330">
        <f t="shared" si="8"/>
        <v>0</v>
      </c>
      <c r="G294" s="37" t="s">
        <v>5804</v>
      </c>
      <c r="H294" s="37" t="s">
        <v>5821</v>
      </c>
      <c r="I294" s="37" t="s">
        <v>5799</v>
      </c>
      <c r="J294" s="37">
        <v>2</v>
      </c>
      <c r="K294" s="37" t="s">
        <v>5982</v>
      </c>
      <c r="L294" s="37" t="s">
        <v>6122</v>
      </c>
      <c r="M294" s="38"/>
    </row>
    <row r="295" spans="1:13" x14ac:dyDescent="0.3">
      <c r="A295" s="211" t="s">
        <v>5801</v>
      </c>
      <c r="B295" s="212" t="s">
        <v>6189</v>
      </c>
      <c r="C295" s="134" t="s">
        <v>2376</v>
      </c>
      <c r="D295" s="321">
        <f>+D296</f>
        <v>0</v>
      </c>
      <c r="E295" s="441"/>
      <c r="F295" s="330">
        <f t="shared" si="8"/>
        <v>0</v>
      </c>
      <c r="G295" s="37"/>
      <c r="H295" s="37"/>
      <c r="I295" s="37"/>
      <c r="J295" s="37"/>
      <c r="K295" s="37"/>
      <c r="L295" s="37"/>
      <c r="M295" s="38"/>
    </row>
    <row r="296" spans="1:13" x14ac:dyDescent="0.3">
      <c r="A296" s="211" t="s">
        <v>5802</v>
      </c>
      <c r="B296" s="213" t="s">
        <v>6190</v>
      </c>
      <c r="C296" s="135" t="s">
        <v>2376</v>
      </c>
      <c r="D296" s="271">
        <f>+D297</f>
        <v>0</v>
      </c>
      <c r="E296" s="442"/>
      <c r="F296" s="330">
        <f t="shared" si="8"/>
        <v>0</v>
      </c>
      <c r="G296" s="37"/>
      <c r="H296" s="37"/>
      <c r="I296" s="37"/>
      <c r="J296" s="37"/>
      <c r="K296" s="37"/>
      <c r="L296" s="37"/>
      <c r="M296" s="38"/>
    </row>
    <row r="297" spans="1:13" x14ac:dyDescent="0.3">
      <c r="A297" s="211" t="s">
        <v>5803</v>
      </c>
      <c r="B297" s="213" t="s">
        <v>6191</v>
      </c>
      <c r="C297" s="135" t="s">
        <v>2376</v>
      </c>
      <c r="D297" s="323"/>
      <c r="E297" s="443"/>
      <c r="F297" s="330">
        <f t="shared" si="8"/>
        <v>0</v>
      </c>
      <c r="G297" s="37" t="s">
        <v>5804</v>
      </c>
      <c r="H297" s="37" t="s">
        <v>5821</v>
      </c>
      <c r="I297" s="37" t="s">
        <v>5799</v>
      </c>
      <c r="J297" s="37">
        <v>2</v>
      </c>
      <c r="K297" s="37" t="s">
        <v>5982</v>
      </c>
      <c r="L297" s="37" t="s">
        <v>5805</v>
      </c>
      <c r="M297" s="38"/>
    </row>
    <row r="298" spans="1:13" x14ac:dyDescent="0.3">
      <c r="A298" s="211" t="s">
        <v>5801</v>
      </c>
      <c r="B298" s="212" t="s">
        <v>6192</v>
      </c>
      <c r="C298" s="134" t="s">
        <v>6193</v>
      </c>
      <c r="D298" s="321">
        <f>+D299+D301+D303</f>
        <v>0</v>
      </c>
      <c r="E298" s="321">
        <f>+E299+E301+E303</f>
        <v>0</v>
      </c>
      <c r="F298" s="330">
        <f t="shared" si="8"/>
        <v>0</v>
      </c>
      <c r="G298" s="37"/>
      <c r="H298" s="37"/>
      <c r="I298" s="37"/>
      <c r="J298" s="37"/>
      <c r="K298" s="37"/>
      <c r="L298" s="37"/>
      <c r="M298" s="38"/>
    </row>
    <row r="299" spans="1:13" x14ac:dyDescent="0.3">
      <c r="A299" s="211" t="s">
        <v>5802</v>
      </c>
      <c r="B299" s="213" t="s">
        <v>6194</v>
      </c>
      <c r="C299" s="135" t="s">
        <v>2377</v>
      </c>
      <c r="D299" s="271">
        <f>+D300</f>
        <v>0</v>
      </c>
      <c r="E299" s="271">
        <f>+E300</f>
        <v>0</v>
      </c>
      <c r="F299" s="330">
        <f t="shared" si="8"/>
        <v>0</v>
      </c>
      <c r="G299" s="37"/>
      <c r="H299" s="37"/>
      <c r="I299" s="37"/>
      <c r="J299" s="37"/>
      <c r="K299" s="37"/>
      <c r="L299" s="37"/>
      <c r="M299" s="38"/>
    </row>
    <row r="300" spans="1:13" x14ac:dyDescent="0.3">
      <c r="A300" s="211" t="s">
        <v>5803</v>
      </c>
      <c r="B300" s="213" t="s">
        <v>6195</v>
      </c>
      <c r="C300" s="135" t="s">
        <v>2377</v>
      </c>
      <c r="D300" s="323"/>
      <c r="E300" s="323"/>
      <c r="F300" s="330">
        <f t="shared" si="8"/>
        <v>0</v>
      </c>
      <c r="G300" s="37" t="s">
        <v>5804</v>
      </c>
      <c r="H300" s="37" t="s">
        <v>5821</v>
      </c>
      <c r="I300" s="37" t="s">
        <v>5799</v>
      </c>
      <c r="J300" s="37">
        <v>2</v>
      </c>
      <c r="K300" s="37" t="s">
        <v>5982</v>
      </c>
      <c r="L300" s="37" t="s">
        <v>5805</v>
      </c>
      <c r="M300" s="38"/>
    </row>
    <row r="301" spans="1:13" ht="22.5" customHeight="1" x14ac:dyDescent="0.3">
      <c r="A301" s="211" t="s">
        <v>5802</v>
      </c>
      <c r="B301" s="213" t="s">
        <v>6196</v>
      </c>
      <c r="C301" s="135" t="s">
        <v>2378</v>
      </c>
      <c r="D301" s="271">
        <f>+D302</f>
        <v>0</v>
      </c>
      <c r="E301" s="271">
        <f>+E302</f>
        <v>0</v>
      </c>
      <c r="F301" s="330">
        <f t="shared" si="8"/>
        <v>0</v>
      </c>
      <c r="G301" s="37"/>
      <c r="H301" s="37"/>
      <c r="I301" s="37"/>
      <c r="J301" s="37"/>
      <c r="K301" s="37"/>
      <c r="L301" s="37"/>
      <c r="M301" s="38"/>
    </row>
    <row r="302" spans="1:13" x14ac:dyDescent="0.3">
      <c r="A302" s="211" t="s">
        <v>5803</v>
      </c>
      <c r="B302" s="213" t="s">
        <v>6197</v>
      </c>
      <c r="C302" s="135" t="s">
        <v>2378</v>
      </c>
      <c r="D302" s="323"/>
      <c r="E302" s="323"/>
      <c r="F302" s="330">
        <f t="shared" si="8"/>
        <v>0</v>
      </c>
      <c r="G302" s="37" t="s">
        <v>5804</v>
      </c>
      <c r="H302" s="37" t="s">
        <v>5821</v>
      </c>
      <c r="I302" s="37" t="s">
        <v>5799</v>
      </c>
      <c r="J302" s="37">
        <v>2</v>
      </c>
      <c r="K302" s="37" t="s">
        <v>5982</v>
      </c>
      <c r="L302" s="37" t="s">
        <v>5805</v>
      </c>
      <c r="M302" s="38"/>
    </row>
    <row r="303" spans="1:13" x14ac:dyDescent="0.3">
      <c r="A303" s="211" t="s">
        <v>5802</v>
      </c>
      <c r="B303" s="213" t="s">
        <v>6198</v>
      </c>
      <c r="C303" s="135" t="s">
        <v>2379</v>
      </c>
      <c r="D303" s="271">
        <f>+D304</f>
        <v>0</v>
      </c>
      <c r="E303" s="271">
        <f>+E304</f>
        <v>0</v>
      </c>
      <c r="F303" s="330">
        <f t="shared" si="8"/>
        <v>0</v>
      </c>
      <c r="G303" s="37"/>
      <c r="H303" s="37"/>
      <c r="I303" s="37"/>
      <c r="J303" s="37"/>
      <c r="K303" s="37"/>
      <c r="L303" s="37"/>
      <c r="M303" s="38"/>
    </row>
    <row r="304" spans="1:13" x14ac:dyDescent="0.3">
      <c r="A304" s="211" t="s">
        <v>5803</v>
      </c>
      <c r="B304" s="213" t="s">
        <v>6199</v>
      </c>
      <c r="C304" s="135" t="s">
        <v>2379</v>
      </c>
      <c r="D304" s="323"/>
      <c r="E304" s="323"/>
      <c r="F304" s="330">
        <f t="shared" si="8"/>
        <v>0</v>
      </c>
      <c r="G304" s="37" t="s">
        <v>5804</v>
      </c>
      <c r="H304" s="37" t="s">
        <v>5821</v>
      </c>
      <c r="I304" s="37" t="s">
        <v>5799</v>
      </c>
      <c r="J304" s="37">
        <v>2</v>
      </c>
      <c r="K304" s="37" t="s">
        <v>5982</v>
      </c>
      <c r="L304" s="37" t="s">
        <v>5805</v>
      </c>
      <c r="M304" s="38"/>
    </row>
    <row r="305" spans="1:41" x14ac:dyDescent="0.3">
      <c r="A305" s="211" t="s">
        <v>5801</v>
      </c>
      <c r="B305" s="212" t="s">
        <v>6200</v>
      </c>
      <c r="C305" s="134" t="s">
        <v>6201</v>
      </c>
      <c r="D305" s="321">
        <f>+D306+D308+D310</f>
        <v>0</v>
      </c>
      <c r="E305" s="332"/>
      <c r="F305" s="330">
        <f t="shared" si="8"/>
        <v>0</v>
      </c>
      <c r="G305" s="37"/>
      <c r="H305" s="37"/>
      <c r="I305" s="37"/>
      <c r="J305" s="37"/>
      <c r="K305" s="37"/>
      <c r="L305" s="37"/>
      <c r="M305" s="38"/>
    </row>
    <row r="306" spans="1:41" x14ac:dyDescent="0.3">
      <c r="A306" s="211" t="s">
        <v>5802</v>
      </c>
      <c r="B306" s="213" t="s">
        <v>6202</v>
      </c>
      <c r="C306" s="135" t="s">
        <v>2380</v>
      </c>
      <c r="D306" s="271">
        <f>+D307</f>
        <v>0</v>
      </c>
      <c r="E306" s="332"/>
      <c r="F306" s="330">
        <f t="shared" si="8"/>
        <v>0</v>
      </c>
      <c r="G306" s="37"/>
      <c r="H306" s="37"/>
      <c r="I306" s="37"/>
      <c r="J306" s="37"/>
      <c r="K306" s="37"/>
      <c r="L306" s="37"/>
      <c r="M306" s="38"/>
    </row>
    <row r="307" spans="1:41" x14ac:dyDescent="0.3">
      <c r="A307" s="211" t="s">
        <v>5803</v>
      </c>
      <c r="B307" s="213" t="s">
        <v>6203</v>
      </c>
      <c r="C307" s="135" t="s">
        <v>2380</v>
      </c>
      <c r="D307" s="323"/>
      <c r="E307" s="333"/>
      <c r="F307" s="330">
        <f t="shared" si="8"/>
        <v>0</v>
      </c>
      <c r="G307" s="37" t="s">
        <v>5804</v>
      </c>
      <c r="H307" s="37" t="s">
        <v>5821</v>
      </c>
      <c r="I307" s="37" t="s">
        <v>5799</v>
      </c>
      <c r="J307" s="37">
        <v>2</v>
      </c>
      <c r="K307" s="37" t="s">
        <v>6061</v>
      </c>
      <c r="L307" s="37" t="s">
        <v>6122</v>
      </c>
      <c r="M307" s="38"/>
    </row>
    <row r="308" spans="1:41" x14ac:dyDescent="0.3">
      <c r="A308" s="211" t="s">
        <v>5802</v>
      </c>
      <c r="B308" s="213" t="s">
        <v>6204</v>
      </c>
      <c r="C308" s="135" t="s">
        <v>2381</v>
      </c>
      <c r="D308" s="271">
        <f>+D309</f>
        <v>0</v>
      </c>
      <c r="E308" s="332"/>
      <c r="F308" s="330">
        <f t="shared" si="8"/>
        <v>0</v>
      </c>
      <c r="G308" s="37"/>
      <c r="H308" s="37"/>
      <c r="I308" s="37"/>
      <c r="J308" s="37"/>
      <c r="K308" s="37"/>
      <c r="L308" s="37"/>
      <c r="M308" s="38"/>
    </row>
    <row r="309" spans="1:41" x14ac:dyDescent="0.3">
      <c r="A309" s="211" t="s">
        <v>5803</v>
      </c>
      <c r="B309" s="213" t="s">
        <v>6205</v>
      </c>
      <c r="C309" s="135" t="s">
        <v>2381</v>
      </c>
      <c r="D309" s="323"/>
      <c r="E309" s="333"/>
      <c r="F309" s="330">
        <f t="shared" si="8"/>
        <v>0</v>
      </c>
      <c r="G309" s="37" t="s">
        <v>5804</v>
      </c>
      <c r="H309" s="37" t="s">
        <v>5821</v>
      </c>
      <c r="I309" s="37" t="s">
        <v>5799</v>
      </c>
      <c r="J309" s="37">
        <v>2</v>
      </c>
      <c r="K309" s="37" t="s">
        <v>6061</v>
      </c>
      <c r="L309" s="37" t="s">
        <v>6122</v>
      </c>
      <c r="M309" s="38"/>
    </row>
    <row r="310" spans="1:41" x14ac:dyDescent="0.3">
      <c r="A310" s="211" t="s">
        <v>5802</v>
      </c>
      <c r="B310" s="213" t="s">
        <v>6206</v>
      </c>
      <c r="C310" s="135" t="s">
        <v>2382</v>
      </c>
      <c r="D310" s="271">
        <f>+D311</f>
        <v>0</v>
      </c>
      <c r="E310" s="332"/>
      <c r="F310" s="330">
        <f t="shared" si="8"/>
        <v>0</v>
      </c>
      <c r="G310" s="37"/>
      <c r="H310" s="37"/>
      <c r="I310" s="37"/>
      <c r="J310" s="37"/>
      <c r="K310" s="37"/>
      <c r="L310" s="37"/>
      <c r="M310" s="38"/>
    </row>
    <row r="311" spans="1:41" x14ac:dyDescent="0.3">
      <c r="A311" s="211" t="s">
        <v>5803</v>
      </c>
      <c r="B311" s="213" t="s">
        <v>6207</v>
      </c>
      <c r="C311" s="135" t="s">
        <v>2382</v>
      </c>
      <c r="D311" s="323"/>
      <c r="E311" s="333"/>
      <c r="F311" s="330">
        <f t="shared" si="8"/>
        <v>0</v>
      </c>
      <c r="G311" s="37" t="s">
        <v>5804</v>
      </c>
      <c r="H311" s="37" t="s">
        <v>5821</v>
      </c>
      <c r="I311" s="37" t="s">
        <v>5799</v>
      </c>
      <c r="J311" s="37">
        <v>2</v>
      </c>
      <c r="K311" s="37" t="s">
        <v>6061</v>
      </c>
      <c r="L311" s="37" t="s">
        <v>6122</v>
      </c>
      <c r="M311" s="38"/>
    </row>
    <row r="312" spans="1:41" x14ac:dyDescent="0.3">
      <c r="A312" s="214" t="s">
        <v>5796</v>
      </c>
      <c r="B312" s="215" t="s">
        <v>5905</v>
      </c>
      <c r="C312" s="216" t="s">
        <v>6955</v>
      </c>
      <c r="D312" s="328">
        <f>+D313+D334+D1118+D1130</f>
        <v>0</v>
      </c>
      <c r="E312" s="333"/>
      <c r="F312" s="330">
        <f t="shared" si="8"/>
        <v>0</v>
      </c>
      <c r="G312" s="37"/>
      <c r="H312" s="37"/>
      <c r="I312" s="37"/>
      <c r="J312" s="37"/>
      <c r="K312" s="37"/>
      <c r="L312" s="37"/>
      <c r="M312" s="38"/>
    </row>
    <row r="313" spans="1:41" x14ac:dyDescent="0.3">
      <c r="A313" s="205" t="s">
        <v>5799</v>
      </c>
      <c r="B313" s="206" t="s">
        <v>6956</v>
      </c>
      <c r="C313" s="207" t="s">
        <v>6957</v>
      </c>
      <c r="D313" s="322">
        <f>+D314+D318+D322+D326+D330</f>
        <v>0</v>
      </c>
      <c r="E313" s="333"/>
      <c r="F313" s="330">
        <v>0</v>
      </c>
      <c r="G313" s="37"/>
      <c r="H313" s="37"/>
      <c r="I313" s="37"/>
      <c r="J313" s="37"/>
      <c r="K313" s="37"/>
      <c r="L313" s="37"/>
      <c r="M313" s="38"/>
    </row>
    <row r="314" spans="1:41" x14ac:dyDescent="0.3">
      <c r="A314" s="208" t="s">
        <v>5800</v>
      </c>
      <c r="B314" s="209" t="s">
        <v>6958</v>
      </c>
      <c r="C314" s="210" t="s">
        <v>6959</v>
      </c>
      <c r="D314" s="320">
        <f t="shared" ref="D314:D316" si="9">+D315</f>
        <v>0</v>
      </c>
      <c r="E314" s="333"/>
      <c r="F314" s="330">
        <v>0</v>
      </c>
      <c r="G314" s="37"/>
      <c r="H314" s="37"/>
      <c r="I314" s="37"/>
      <c r="J314" s="37"/>
      <c r="K314" s="37"/>
      <c r="L314" s="37"/>
      <c r="M314" s="38"/>
    </row>
    <row r="315" spans="1:41" x14ac:dyDescent="0.3">
      <c r="A315" s="211" t="s">
        <v>5801</v>
      </c>
      <c r="B315" s="212" t="s">
        <v>6960</v>
      </c>
      <c r="C315" s="134" t="s">
        <v>6959</v>
      </c>
      <c r="D315" s="321">
        <f t="shared" si="9"/>
        <v>0</v>
      </c>
      <c r="E315" s="333"/>
      <c r="F315" s="330">
        <f t="shared" ref="F315:F334" si="10">+D315-E315</f>
        <v>0</v>
      </c>
      <c r="G315" s="37"/>
      <c r="H315" s="37"/>
      <c r="I315" s="37"/>
      <c r="J315" s="37"/>
      <c r="K315" s="37"/>
      <c r="L315" s="37"/>
      <c r="M315" s="38"/>
    </row>
    <row r="316" spans="1:41" x14ac:dyDescent="0.3">
      <c r="A316" s="211" t="s">
        <v>5802</v>
      </c>
      <c r="B316" s="213" t="s">
        <v>6961</v>
      </c>
      <c r="C316" s="135" t="s">
        <v>6959</v>
      </c>
      <c r="D316" s="271">
        <f t="shared" si="9"/>
        <v>0</v>
      </c>
      <c r="E316" s="333"/>
      <c r="F316" s="330">
        <f t="shared" si="10"/>
        <v>0</v>
      </c>
      <c r="G316" s="37"/>
      <c r="H316" s="37"/>
      <c r="I316" s="37"/>
      <c r="J316" s="37"/>
      <c r="K316" s="37"/>
      <c r="L316" s="37"/>
      <c r="M316" s="38"/>
    </row>
    <row r="317" spans="1:41" x14ac:dyDescent="0.3">
      <c r="A317" s="211" t="s">
        <v>5803</v>
      </c>
      <c r="B317" s="213" t="s">
        <v>6962</v>
      </c>
      <c r="C317" s="135" t="s">
        <v>6959</v>
      </c>
      <c r="D317" s="323">
        <v>0</v>
      </c>
      <c r="E317" s="333"/>
      <c r="F317" s="330">
        <f t="shared" si="10"/>
        <v>0</v>
      </c>
      <c r="G317" s="37" t="s">
        <v>5804</v>
      </c>
      <c r="H317" s="37" t="s">
        <v>6963</v>
      </c>
      <c r="I317" s="37" t="s">
        <v>5794</v>
      </c>
      <c r="J317" s="37" t="s">
        <v>5805</v>
      </c>
      <c r="K317" s="37" t="s">
        <v>5805</v>
      </c>
      <c r="L317" s="37" t="s">
        <v>5805</v>
      </c>
      <c r="M317" s="38"/>
    </row>
    <row r="318" spans="1:41" x14ac:dyDescent="0.3">
      <c r="A318" s="208" t="s">
        <v>5800</v>
      </c>
      <c r="B318" s="209" t="s">
        <v>6964</v>
      </c>
      <c r="C318" s="210" t="s">
        <v>6965</v>
      </c>
      <c r="D318" s="320">
        <f t="shared" ref="D318:D320" si="11">+D319</f>
        <v>0</v>
      </c>
      <c r="E318" s="333"/>
      <c r="F318" s="330">
        <f t="shared" si="10"/>
        <v>0</v>
      </c>
      <c r="G318" s="37"/>
      <c r="H318" s="37"/>
      <c r="I318" s="37"/>
      <c r="J318" s="37"/>
      <c r="K318" s="37"/>
      <c r="L318" s="37"/>
      <c r="M318" s="38"/>
    </row>
    <row r="319" spans="1:41" x14ac:dyDescent="0.3">
      <c r="A319" s="211" t="s">
        <v>5801</v>
      </c>
      <c r="B319" s="212" t="s">
        <v>6966</v>
      </c>
      <c r="C319" s="134" t="s">
        <v>6965</v>
      </c>
      <c r="D319" s="321">
        <f t="shared" si="11"/>
        <v>0</v>
      </c>
      <c r="E319" s="333"/>
      <c r="F319" s="330">
        <f t="shared" si="10"/>
        <v>0</v>
      </c>
      <c r="G319" s="37"/>
      <c r="H319" s="37"/>
      <c r="I319" s="37"/>
      <c r="J319" s="37"/>
      <c r="K319" s="37"/>
      <c r="L319" s="37"/>
      <c r="M319" s="38"/>
    </row>
    <row r="320" spans="1:41" s="56" customFormat="1" x14ac:dyDescent="0.3">
      <c r="A320" s="211" t="s">
        <v>5802</v>
      </c>
      <c r="B320" s="213" t="s">
        <v>6967</v>
      </c>
      <c r="C320" s="135" t="s">
        <v>6965</v>
      </c>
      <c r="D320" s="271">
        <f t="shared" si="11"/>
        <v>0</v>
      </c>
      <c r="E320" s="333"/>
      <c r="F320" s="330">
        <f t="shared" si="10"/>
        <v>0</v>
      </c>
      <c r="G320" s="37"/>
      <c r="H320" s="37"/>
      <c r="I320" s="37"/>
      <c r="J320" s="37"/>
      <c r="K320" s="37"/>
      <c r="L320" s="37"/>
      <c r="M320" s="38"/>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row>
    <row r="321" spans="1:41" s="56" customFormat="1" x14ac:dyDescent="0.3">
      <c r="A321" s="211" t="s">
        <v>5803</v>
      </c>
      <c r="B321" s="213" t="s">
        <v>6968</v>
      </c>
      <c r="C321" s="135" t="s">
        <v>6965</v>
      </c>
      <c r="D321" s="323">
        <v>0</v>
      </c>
      <c r="E321" s="333"/>
      <c r="F321" s="330">
        <f t="shared" si="10"/>
        <v>0</v>
      </c>
      <c r="G321" s="37" t="s">
        <v>5804</v>
      </c>
      <c r="H321" s="37" t="s">
        <v>6963</v>
      </c>
      <c r="I321" s="37" t="s">
        <v>5794</v>
      </c>
      <c r="J321" s="37" t="s">
        <v>5805</v>
      </c>
      <c r="K321" s="37" t="s">
        <v>5805</v>
      </c>
      <c r="L321" s="37" t="s">
        <v>5805</v>
      </c>
      <c r="M321" s="38"/>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row>
    <row r="322" spans="1:41" s="56" customFormat="1" x14ac:dyDescent="0.3">
      <c r="A322" s="208" t="s">
        <v>5800</v>
      </c>
      <c r="B322" s="209" t="s">
        <v>6969</v>
      </c>
      <c r="C322" s="210" t="s">
        <v>6970</v>
      </c>
      <c r="D322" s="320">
        <f t="shared" ref="D322:D324" si="12">+D323</f>
        <v>0</v>
      </c>
      <c r="E322" s="333"/>
      <c r="F322" s="330">
        <f t="shared" si="10"/>
        <v>0</v>
      </c>
      <c r="G322" s="37"/>
      <c r="H322" s="37"/>
      <c r="I322" s="37"/>
      <c r="J322" s="37"/>
      <c r="K322" s="37"/>
      <c r="L322" s="37"/>
      <c r="M322" s="38"/>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row>
    <row r="323" spans="1:41" s="56" customFormat="1" x14ac:dyDescent="0.3">
      <c r="A323" s="211" t="s">
        <v>5801</v>
      </c>
      <c r="B323" s="212" t="s">
        <v>6971</v>
      </c>
      <c r="C323" s="134" t="s">
        <v>6970</v>
      </c>
      <c r="D323" s="321">
        <f t="shared" si="12"/>
        <v>0</v>
      </c>
      <c r="E323" s="333"/>
      <c r="F323" s="330">
        <f t="shared" si="10"/>
        <v>0</v>
      </c>
      <c r="G323" s="37"/>
      <c r="H323" s="37"/>
      <c r="I323" s="37"/>
      <c r="J323" s="37"/>
      <c r="K323" s="37"/>
      <c r="L323" s="37"/>
      <c r="M323" s="38"/>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row>
    <row r="324" spans="1:41" s="56" customFormat="1" x14ac:dyDescent="0.3">
      <c r="A324" s="211" t="s">
        <v>5802</v>
      </c>
      <c r="B324" s="213" t="s">
        <v>6972</v>
      </c>
      <c r="C324" s="135" t="s">
        <v>6970</v>
      </c>
      <c r="D324" s="271">
        <f t="shared" si="12"/>
        <v>0</v>
      </c>
      <c r="E324" s="333"/>
      <c r="F324" s="330">
        <f t="shared" si="10"/>
        <v>0</v>
      </c>
      <c r="G324" s="37"/>
      <c r="H324" s="37"/>
      <c r="I324" s="37"/>
      <c r="J324" s="37"/>
      <c r="K324" s="37"/>
      <c r="L324" s="37"/>
      <c r="M324" s="38"/>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row>
    <row r="325" spans="1:41" s="56" customFormat="1" x14ac:dyDescent="0.3">
      <c r="A325" s="211" t="s">
        <v>5803</v>
      </c>
      <c r="B325" s="213" t="s">
        <v>6973</v>
      </c>
      <c r="C325" s="135" t="s">
        <v>6970</v>
      </c>
      <c r="D325" s="323">
        <v>0</v>
      </c>
      <c r="E325" s="333"/>
      <c r="F325" s="330">
        <f t="shared" si="10"/>
        <v>0</v>
      </c>
      <c r="G325" s="37" t="s">
        <v>5804</v>
      </c>
      <c r="H325" s="37" t="s">
        <v>6963</v>
      </c>
      <c r="I325" s="37" t="s">
        <v>5794</v>
      </c>
      <c r="J325" s="37" t="s">
        <v>5805</v>
      </c>
      <c r="K325" s="37" t="s">
        <v>5805</v>
      </c>
      <c r="L325" s="37" t="s">
        <v>5805</v>
      </c>
      <c r="M325" s="38"/>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row>
    <row r="326" spans="1:41" s="56" customFormat="1" x14ac:dyDescent="0.3">
      <c r="A326" s="208" t="s">
        <v>5800</v>
      </c>
      <c r="B326" s="209" t="s">
        <v>6974</v>
      </c>
      <c r="C326" s="210" t="s">
        <v>6975</v>
      </c>
      <c r="D326" s="320">
        <f t="shared" ref="D326:D328" si="13">+D327</f>
        <v>0</v>
      </c>
      <c r="E326" s="333"/>
      <c r="F326" s="330">
        <f t="shared" si="10"/>
        <v>0</v>
      </c>
      <c r="G326" s="37"/>
      <c r="H326" s="37"/>
      <c r="I326" s="37"/>
      <c r="J326" s="37"/>
      <c r="K326" s="37"/>
      <c r="L326" s="37"/>
      <c r="M326" s="38"/>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row>
    <row r="327" spans="1:41" s="56" customFormat="1" x14ac:dyDescent="0.3">
      <c r="A327" s="211" t="s">
        <v>5801</v>
      </c>
      <c r="B327" s="212" t="s">
        <v>6976</v>
      </c>
      <c r="C327" s="134" t="s">
        <v>6975</v>
      </c>
      <c r="D327" s="321">
        <f t="shared" si="13"/>
        <v>0</v>
      </c>
      <c r="E327" s="333"/>
      <c r="F327" s="330">
        <f t="shared" si="10"/>
        <v>0</v>
      </c>
      <c r="G327" s="37"/>
      <c r="H327" s="37"/>
      <c r="I327" s="37"/>
      <c r="J327" s="37"/>
      <c r="K327" s="37"/>
      <c r="L327" s="37"/>
      <c r="M327" s="38"/>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row>
    <row r="328" spans="1:41" s="56" customFormat="1" x14ac:dyDescent="0.3">
      <c r="A328" s="211" t="s">
        <v>5802</v>
      </c>
      <c r="B328" s="213" t="s">
        <v>6977</v>
      </c>
      <c r="C328" s="135" t="s">
        <v>6975</v>
      </c>
      <c r="D328" s="271">
        <f t="shared" si="13"/>
        <v>0</v>
      </c>
      <c r="E328" s="333"/>
      <c r="F328" s="330">
        <f t="shared" si="10"/>
        <v>0</v>
      </c>
      <c r="G328" s="37"/>
      <c r="H328" s="37"/>
      <c r="I328" s="37"/>
      <c r="J328" s="37"/>
      <c r="K328" s="37"/>
      <c r="L328" s="37"/>
      <c r="M328" s="38"/>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row>
    <row r="329" spans="1:41" s="56" customFormat="1" x14ac:dyDescent="0.3">
      <c r="A329" s="211" t="s">
        <v>5803</v>
      </c>
      <c r="B329" s="213" t="s">
        <v>6978</v>
      </c>
      <c r="C329" s="135" t="s">
        <v>6975</v>
      </c>
      <c r="D329" s="323">
        <v>0</v>
      </c>
      <c r="E329" s="333"/>
      <c r="F329" s="330">
        <f t="shared" si="10"/>
        <v>0</v>
      </c>
      <c r="G329" s="37" t="s">
        <v>5804</v>
      </c>
      <c r="H329" s="37" t="s">
        <v>6963</v>
      </c>
      <c r="I329" s="37" t="s">
        <v>5794</v>
      </c>
      <c r="J329" s="37" t="s">
        <v>5805</v>
      </c>
      <c r="K329" s="37" t="s">
        <v>5805</v>
      </c>
      <c r="L329" s="37" t="s">
        <v>5805</v>
      </c>
      <c r="M329" s="38"/>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row>
    <row r="330" spans="1:41" s="56" customFormat="1" x14ac:dyDescent="0.3">
      <c r="A330" s="208" t="s">
        <v>5800</v>
      </c>
      <c r="B330" s="209" t="s">
        <v>6979</v>
      </c>
      <c r="C330" s="210" t="s">
        <v>6980</v>
      </c>
      <c r="D330" s="320">
        <f t="shared" ref="D330:D332" si="14">+D331</f>
        <v>0</v>
      </c>
      <c r="E330" s="333"/>
      <c r="F330" s="330">
        <f t="shared" si="10"/>
        <v>0</v>
      </c>
      <c r="G330" s="37"/>
      <c r="H330" s="37"/>
      <c r="I330" s="37"/>
      <c r="J330" s="37"/>
      <c r="K330" s="37"/>
      <c r="L330" s="37"/>
      <c r="M330" s="38"/>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row>
    <row r="331" spans="1:41" s="56" customFormat="1" x14ac:dyDescent="0.3">
      <c r="A331" s="211" t="s">
        <v>5801</v>
      </c>
      <c r="B331" s="212" t="s">
        <v>6981</v>
      </c>
      <c r="C331" s="134" t="s">
        <v>6980</v>
      </c>
      <c r="D331" s="321">
        <f t="shared" si="14"/>
        <v>0</v>
      </c>
      <c r="E331" s="333"/>
      <c r="F331" s="330">
        <f t="shared" si="10"/>
        <v>0</v>
      </c>
      <c r="G331" s="37"/>
      <c r="H331" s="37"/>
      <c r="I331" s="37"/>
      <c r="J331" s="37"/>
      <c r="K331" s="37"/>
      <c r="L331" s="37"/>
      <c r="M331" s="38"/>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row>
    <row r="332" spans="1:41" s="56" customFormat="1" x14ac:dyDescent="0.3">
      <c r="A332" s="211" t="s">
        <v>5802</v>
      </c>
      <c r="B332" s="213" t="s">
        <v>6982</v>
      </c>
      <c r="C332" s="135" t="s">
        <v>6980</v>
      </c>
      <c r="D332" s="271">
        <f t="shared" si="14"/>
        <v>0</v>
      </c>
      <c r="E332" s="333"/>
      <c r="F332" s="330">
        <f t="shared" si="10"/>
        <v>0</v>
      </c>
      <c r="G332" s="37"/>
      <c r="H332" s="37"/>
      <c r="I332" s="37"/>
      <c r="J332" s="37"/>
      <c r="K332" s="37"/>
      <c r="L332" s="37"/>
      <c r="M332" s="38"/>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row>
    <row r="333" spans="1:41" s="56" customFormat="1" x14ac:dyDescent="0.3">
      <c r="A333" s="211" t="s">
        <v>5803</v>
      </c>
      <c r="B333" s="213" t="s">
        <v>6983</v>
      </c>
      <c r="C333" s="135" t="s">
        <v>6980</v>
      </c>
      <c r="D333" s="323">
        <v>0</v>
      </c>
      <c r="E333" s="333"/>
      <c r="F333" s="330">
        <f t="shared" si="10"/>
        <v>0</v>
      </c>
      <c r="G333" s="37" t="s">
        <v>5804</v>
      </c>
      <c r="H333" s="37" t="s">
        <v>6963</v>
      </c>
      <c r="I333" s="37" t="s">
        <v>5794</v>
      </c>
      <c r="J333" s="37" t="s">
        <v>5805</v>
      </c>
      <c r="K333" s="37" t="s">
        <v>5805</v>
      </c>
      <c r="L333" s="37" t="s">
        <v>5805</v>
      </c>
      <c r="M333" s="38"/>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row>
    <row r="334" spans="1:41" s="56" customFormat="1" x14ac:dyDescent="0.25">
      <c r="A334" s="496"/>
      <c r="B334" s="227"/>
      <c r="C334" s="227"/>
      <c r="D334" s="335"/>
      <c r="E334" s="335"/>
      <c r="F334" s="330">
        <f t="shared" si="10"/>
        <v>0</v>
      </c>
      <c r="M334" s="221"/>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row>
    <row r="335" spans="1:41" s="56" customFormat="1" x14ac:dyDescent="0.3">
      <c r="A335" s="211"/>
      <c r="B335" s="213"/>
      <c r="C335" s="135"/>
      <c r="D335" s="271"/>
      <c r="E335" s="271"/>
      <c r="F335" s="330"/>
      <c r="G335" s="37"/>
      <c r="H335" s="37"/>
      <c r="I335" s="37"/>
      <c r="J335" s="37"/>
      <c r="K335" s="37"/>
      <c r="L335" s="37"/>
      <c r="M335" s="38"/>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row>
    <row r="336" spans="1:41" s="56" customFormat="1" ht="41.4" x14ac:dyDescent="0.3">
      <c r="A336" s="205" t="s">
        <v>5799</v>
      </c>
      <c r="B336" s="206" t="s">
        <v>8067</v>
      </c>
      <c r="C336" s="207" t="s">
        <v>9758</v>
      </c>
      <c r="D336" s="332"/>
      <c r="E336" s="322">
        <f>+E337+E400</f>
        <v>9635125.2999999989</v>
      </c>
      <c r="F336" s="336"/>
      <c r="G336" s="37"/>
      <c r="H336" s="37"/>
      <c r="I336" s="37"/>
      <c r="J336" s="37"/>
      <c r="K336" s="37"/>
      <c r="L336" s="37"/>
      <c r="M336" s="38"/>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row>
    <row r="337" spans="1:41" s="56" customFormat="1" x14ac:dyDescent="0.3">
      <c r="A337" s="208" t="s">
        <v>5800</v>
      </c>
      <c r="B337" s="209" t="s">
        <v>8069</v>
      </c>
      <c r="C337" s="210" t="s">
        <v>8070</v>
      </c>
      <c r="D337" s="332"/>
      <c r="E337" s="320">
        <f>+E338+E344+E350+E354+E359+E362+E370+E374+E395</f>
        <v>9560492.0799999982</v>
      </c>
      <c r="F337" s="336"/>
      <c r="G337" s="37"/>
      <c r="H337" s="37"/>
      <c r="I337" s="37"/>
      <c r="J337" s="37"/>
      <c r="K337" s="37"/>
      <c r="L337" s="37"/>
      <c r="M337" s="38"/>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row>
    <row r="338" spans="1:41" s="56" customFormat="1" x14ac:dyDescent="0.3">
      <c r="A338" s="211" t="s">
        <v>5801</v>
      </c>
      <c r="B338" s="212" t="s">
        <v>8071</v>
      </c>
      <c r="C338" s="134" t="s">
        <v>8072</v>
      </c>
      <c r="D338" s="332"/>
      <c r="E338" s="321">
        <f>+E339</f>
        <v>143500.49</v>
      </c>
      <c r="F338" s="336"/>
      <c r="G338" s="37"/>
      <c r="H338" s="37"/>
      <c r="I338" s="37"/>
      <c r="J338" s="37"/>
      <c r="K338" s="37"/>
      <c r="L338" s="37"/>
      <c r="M338" s="38"/>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row>
    <row r="339" spans="1:41" s="56" customFormat="1" x14ac:dyDescent="0.3">
      <c r="A339" s="211" t="s">
        <v>5802</v>
      </c>
      <c r="B339" s="213" t="s">
        <v>8073</v>
      </c>
      <c r="C339" s="135" t="s">
        <v>8072</v>
      </c>
      <c r="D339" s="332"/>
      <c r="E339" s="271">
        <f>SUM(E340:E343)</f>
        <v>143500.49</v>
      </c>
      <c r="F339" s="336"/>
      <c r="G339" s="37"/>
      <c r="H339" s="37"/>
      <c r="I339" s="37"/>
      <c r="J339" s="37"/>
      <c r="K339" s="37"/>
      <c r="L339" s="37"/>
      <c r="M339" s="38"/>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row>
    <row r="340" spans="1:41" s="56" customFormat="1" x14ac:dyDescent="0.3">
      <c r="A340" s="211" t="s">
        <v>5803</v>
      </c>
      <c r="B340" s="213" t="s">
        <v>8074</v>
      </c>
      <c r="C340" s="135" t="s">
        <v>8075</v>
      </c>
      <c r="D340" s="333"/>
      <c r="E340" s="271">
        <f>+E217+E73</f>
        <v>143500.49</v>
      </c>
      <c r="F340" s="336"/>
      <c r="G340" s="37" t="s">
        <v>5804</v>
      </c>
      <c r="H340" s="37" t="s">
        <v>5821</v>
      </c>
      <c r="I340" s="37" t="s">
        <v>5799</v>
      </c>
      <c r="J340" s="37">
        <v>2</v>
      </c>
      <c r="K340" s="37" t="s">
        <v>5925</v>
      </c>
      <c r="L340" s="37"/>
      <c r="M340" s="38" t="s">
        <v>8076</v>
      </c>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row>
    <row r="341" spans="1:41" s="56" customFormat="1" x14ac:dyDescent="0.3">
      <c r="A341" s="211" t="s">
        <v>5803</v>
      </c>
      <c r="B341" s="213" t="s">
        <v>8077</v>
      </c>
      <c r="C341" s="135" t="s">
        <v>8078</v>
      </c>
      <c r="D341" s="333"/>
      <c r="E341" s="271">
        <f>+E219+E75</f>
        <v>0</v>
      </c>
      <c r="F341" s="336"/>
      <c r="G341" s="37" t="s">
        <v>5804</v>
      </c>
      <c r="H341" s="37" t="s">
        <v>5821</v>
      </c>
      <c r="I341" s="37" t="s">
        <v>5799</v>
      </c>
      <c r="J341" s="37">
        <v>2</v>
      </c>
      <c r="K341" s="37" t="s">
        <v>5925</v>
      </c>
      <c r="L341" s="37"/>
      <c r="M341" s="38" t="s">
        <v>8076</v>
      </c>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row>
    <row r="342" spans="1:41" s="56" customFormat="1" x14ac:dyDescent="0.3">
      <c r="A342" s="211" t="s">
        <v>5803</v>
      </c>
      <c r="B342" s="213" t="s">
        <v>8079</v>
      </c>
      <c r="C342" s="135" t="s">
        <v>8080</v>
      </c>
      <c r="D342" s="333"/>
      <c r="E342" s="271">
        <f>+E221+E77</f>
        <v>0</v>
      </c>
      <c r="F342" s="336"/>
      <c r="G342" s="37" t="s">
        <v>5804</v>
      </c>
      <c r="H342" s="37" t="s">
        <v>5821</v>
      </c>
      <c r="I342" s="37" t="s">
        <v>5799</v>
      </c>
      <c r="J342" s="37">
        <v>2</v>
      </c>
      <c r="K342" s="37" t="s">
        <v>5925</v>
      </c>
      <c r="L342" s="37"/>
      <c r="M342" s="38" t="s">
        <v>8076</v>
      </c>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row>
    <row r="343" spans="1:41" s="56" customFormat="1" x14ac:dyDescent="0.3">
      <c r="A343" s="211" t="s">
        <v>5803</v>
      </c>
      <c r="B343" s="213" t="s">
        <v>8081</v>
      </c>
      <c r="C343" s="135" t="s">
        <v>8082</v>
      </c>
      <c r="D343" s="333"/>
      <c r="E343" s="271">
        <f>+E223+E79</f>
        <v>0</v>
      </c>
      <c r="F343" s="336"/>
      <c r="G343" s="37" t="s">
        <v>5804</v>
      </c>
      <c r="H343" s="37" t="s">
        <v>5821</v>
      </c>
      <c r="I343" s="37" t="s">
        <v>5799</v>
      </c>
      <c r="J343" s="37">
        <v>2</v>
      </c>
      <c r="K343" s="37" t="s">
        <v>5925</v>
      </c>
      <c r="L343" s="37"/>
      <c r="M343" s="38" t="s">
        <v>8076</v>
      </c>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row>
    <row r="344" spans="1:41" s="56" customFormat="1" x14ac:dyDescent="0.3">
      <c r="A344" s="211" t="s">
        <v>5801</v>
      </c>
      <c r="B344" s="212" t="s">
        <v>8083</v>
      </c>
      <c r="C344" s="134" t="s">
        <v>8084</v>
      </c>
      <c r="D344" s="332"/>
      <c r="E344" s="321">
        <f>+E345</f>
        <v>291696.18</v>
      </c>
      <c r="F344" s="336"/>
      <c r="G344" s="37"/>
      <c r="H344" s="37"/>
      <c r="I344" s="37"/>
      <c r="J344" s="37"/>
      <c r="K344" s="37"/>
      <c r="L344" s="37"/>
      <c r="M344" s="38"/>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row>
    <row r="345" spans="1:41" s="56" customFormat="1" x14ac:dyDescent="0.3">
      <c r="A345" s="211" t="s">
        <v>5802</v>
      </c>
      <c r="B345" s="213" t="s">
        <v>8085</v>
      </c>
      <c r="C345" s="135" t="s">
        <v>8084</v>
      </c>
      <c r="D345" s="332"/>
      <c r="E345" s="271">
        <f>SUM(E346:E349)</f>
        <v>291696.18</v>
      </c>
      <c r="F345" s="336"/>
      <c r="G345" s="37"/>
      <c r="H345" s="37"/>
      <c r="I345" s="37"/>
      <c r="J345" s="37"/>
      <c r="K345" s="37"/>
      <c r="L345" s="37"/>
      <c r="M345" s="38"/>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row>
    <row r="346" spans="1:41" s="56" customFormat="1" x14ac:dyDescent="0.3">
      <c r="A346" s="211" t="s">
        <v>5803</v>
      </c>
      <c r="B346" s="213" t="s">
        <v>8086</v>
      </c>
      <c r="C346" s="135" t="s">
        <v>8087</v>
      </c>
      <c r="D346" s="333"/>
      <c r="E346" s="271">
        <f>+E226+E82</f>
        <v>82955.75</v>
      </c>
      <c r="F346" s="336"/>
      <c r="G346" s="37" t="s">
        <v>5804</v>
      </c>
      <c r="H346" s="37" t="s">
        <v>5821</v>
      </c>
      <c r="I346" s="37" t="s">
        <v>5799</v>
      </c>
      <c r="J346" s="37">
        <v>2</v>
      </c>
      <c r="K346" s="37" t="s">
        <v>5936</v>
      </c>
      <c r="L346" s="37"/>
      <c r="M346" s="38" t="s">
        <v>8076</v>
      </c>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row>
    <row r="347" spans="1:41" s="56" customFormat="1" x14ac:dyDescent="0.3">
      <c r="A347" s="211" t="s">
        <v>5803</v>
      </c>
      <c r="B347" s="213" t="s">
        <v>8088</v>
      </c>
      <c r="C347" s="135" t="s">
        <v>8089</v>
      </c>
      <c r="D347" s="333"/>
      <c r="E347" s="271">
        <f>+E228+E84</f>
        <v>26589.73</v>
      </c>
      <c r="F347" s="336"/>
      <c r="G347" s="37" t="s">
        <v>5804</v>
      </c>
      <c r="H347" s="37" t="s">
        <v>5821</v>
      </c>
      <c r="I347" s="37" t="s">
        <v>5799</v>
      </c>
      <c r="J347" s="37">
        <v>2</v>
      </c>
      <c r="K347" s="37" t="s">
        <v>5936</v>
      </c>
      <c r="L347" s="37"/>
      <c r="M347" s="38" t="s">
        <v>8076</v>
      </c>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row>
    <row r="348" spans="1:41" s="56" customFormat="1" x14ac:dyDescent="0.3">
      <c r="A348" s="211" t="s">
        <v>5803</v>
      </c>
      <c r="B348" s="213" t="s">
        <v>8090</v>
      </c>
      <c r="C348" s="135" t="s">
        <v>8091</v>
      </c>
      <c r="D348" s="333"/>
      <c r="E348" s="271">
        <f>+E86</f>
        <v>0</v>
      </c>
      <c r="F348" s="336"/>
      <c r="G348" s="37" t="s">
        <v>5804</v>
      </c>
      <c r="H348" s="37" t="s">
        <v>5821</v>
      </c>
      <c r="I348" s="37" t="s">
        <v>5799</v>
      </c>
      <c r="J348" s="37">
        <v>2</v>
      </c>
      <c r="K348" s="37" t="s">
        <v>5936</v>
      </c>
      <c r="L348" s="37"/>
      <c r="M348" s="38" t="s">
        <v>8076</v>
      </c>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row>
    <row r="349" spans="1:41" s="56" customFormat="1" x14ac:dyDescent="0.3">
      <c r="A349" s="211" t="s">
        <v>5803</v>
      </c>
      <c r="B349" s="213" t="s">
        <v>8092</v>
      </c>
      <c r="C349" s="135" t="s">
        <v>8093</v>
      </c>
      <c r="D349" s="333"/>
      <c r="E349" s="271">
        <f>+E230+E88</f>
        <v>182150.7</v>
      </c>
      <c r="F349" s="336"/>
      <c r="G349" s="37" t="s">
        <v>5804</v>
      </c>
      <c r="H349" s="37" t="s">
        <v>5821</v>
      </c>
      <c r="I349" s="37" t="s">
        <v>5799</v>
      </c>
      <c r="J349" s="37">
        <v>2</v>
      </c>
      <c r="K349" s="37" t="s">
        <v>5936</v>
      </c>
      <c r="L349" s="37"/>
      <c r="M349" s="38" t="s">
        <v>8076</v>
      </c>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row>
    <row r="350" spans="1:41" s="56" customFormat="1" x14ac:dyDescent="0.3">
      <c r="A350" s="211" t="s">
        <v>5801</v>
      </c>
      <c r="B350" s="212" t="s">
        <v>8094</v>
      </c>
      <c r="C350" s="134" t="s">
        <v>8095</v>
      </c>
      <c r="D350" s="332"/>
      <c r="E350" s="321">
        <f>+E351</f>
        <v>56885.329999999994</v>
      </c>
      <c r="F350" s="336"/>
      <c r="G350" s="37"/>
      <c r="H350" s="37"/>
      <c r="I350" s="37"/>
      <c r="J350" s="37"/>
      <c r="K350" s="37"/>
      <c r="L350" s="37"/>
      <c r="M350" s="38"/>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row>
    <row r="351" spans="1:41" s="56" customFormat="1" x14ac:dyDescent="0.3">
      <c r="A351" s="211" t="s">
        <v>5802</v>
      </c>
      <c r="B351" s="213" t="s">
        <v>8096</v>
      </c>
      <c r="C351" s="135" t="s">
        <v>8095</v>
      </c>
      <c r="D351" s="332"/>
      <c r="E351" s="271">
        <f>+E352+E353</f>
        <v>56885.329999999994</v>
      </c>
      <c r="F351" s="336"/>
      <c r="G351" s="37"/>
      <c r="H351" s="37"/>
      <c r="I351" s="37"/>
      <c r="J351" s="37"/>
      <c r="K351" s="37"/>
      <c r="L351" s="37"/>
      <c r="M351" s="38"/>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row>
    <row r="352" spans="1:41" s="56" customFormat="1" x14ac:dyDescent="0.3">
      <c r="A352" s="211" t="s">
        <v>5803</v>
      </c>
      <c r="B352" s="213" t="s">
        <v>8097</v>
      </c>
      <c r="C352" s="135" t="s">
        <v>8098</v>
      </c>
      <c r="D352" s="333"/>
      <c r="E352" s="271">
        <f>+E233+E91</f>
        <v>805.2</v>
      </c>
      <c r="F352" s="336"/>
      <c r="G352" s="37" t="s">
        <v>5804</v>
      </c>
      <c r="H352" s="37" t="s">
        <v>5821</v>
      </c>
      <c r="I352" s="37" t="s">
        <v>5799</v>
      </c>
      <c r="J352" s="37">
        <v>2</v>
      </c>
      <c r="K352" s="37" t="s">
        <v>5947</v>
      </c>
      <c r="L352" s="37"/>
      <c r="M352" s="38" t="s">
        <v>8076</v>
      </c>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row>
    <row r="353" spans="1:41" s="56" customFormat="1" x14ac:dyDescent="0.3">
      <c r="A353" s="211" t="s">
        <v>5803</v>
      </c>
      <c r="B353" s="213" t="s">
        <v>8099</v>
      </c>
      <c r="C353" s="135" t="s">
        <v>8100</v>
      </c>
      <c r="D353" s="333"/>
      <c r="E353" s="271">
        <f>+E235+E93</f>
        <v>56080.13</v>
      </c>
      <c r="F353" s="336"/>
      <c r="G353" s="37" t="s">
        <v>5804</v>
      </c>
      <c r="H353" s="37" t="s">
        <v>5821</v>
      </c>
      <c r="I353" s="37" t="s">
        <v>5799</v>
      </c>
      <c r="J353" s="37">
        <v>2</v>
      </c>
      <c r="K353" s="37" t="s">
        <v>5947</v>
      </c>
      <c r="L353" s="37"/>
      <c r="M353" s="38" t="s">
        <v>8076</v>
      </c>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row>
    <row r="354" spans="1:41" s="56" customFormat="1" x14ac:dyDescent="0.3">
      <c r="A354" s="211" t="s">
        <v>5801</v>
      </c>
      <c r="B354" s="212" t="s">
        <v>8101</v>
      </c>
      <c r="C354" s="136" t="s">
        <v>9606</v>
      </c>
      <c r="D354" s="332"/>
      <c r="E354" s="321">
        <f>+E355</f>
        <v>176358.11000000002</v>
      </c>
      <c r="F354" s="336"/>
      <c r="G354" s="37"/>
      <c r="H354" s="37"/>
      <c r="I354" s="37"/>
      <c r="J354" s="37"/>
      <c r="K354" s="37"/>
      <c r="L354" s="37"/>
      <c r="M354" s="38"/>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row>
    <row r="355" spans="1:41" s="56" customFormat="1" x14ac:dyDescent="0.3">
      <c r="A355" s="211" t="s">
        <v>5802</v>
      </c>
      <c r="B355" s="213" t="s">
        <v>8102</v>
      </c>
      <c r="C355" s="135" t="s">
        <v>9606</v>
      </c>
      <c r="D355" s="332"/>
      <c r="E355" s="271">
        <f>SUM(E356:E358)</f>
        <v>176358.11000000002</v>
      </c>
      <c r="F355" s="336"/>
      <c r="G355" s="37"/>
      <c r="H355" s="37"/>
      <c r="I355" s="37"/>
      <c r="J355" s="37"/>
      <c r="K355" s="37"/>
      <c r="L355" s="37"/>
      <c r="M355" s="38"/>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row>
    <row r="356" spans="1:41" s="56" customFormat="1" x14ac:dyDescent="0.3">
      <c r="A356" s="211" t="s">
        <v>5803</v>
      </c>
      <c r="B356" s="213" t="s">
        <v>8103</v>
      </c>
      <c r="C356" s="135" t="s">
        <v>8104</v>
      </c>
      <c r="D356" s="333"/>
      <c r="E356" s="271">
        <f>+E238+E96</f>
        <v>0</v>
      </c>
      <c r="F356" s="336"/>
      <c r="G356" s="37" t="s">
        <v>5804</v>
      </c>
      <c r="H356" s="37" t="s">
        <v>5821</v>
      </c>
      <c r="I356" s="37" t="s">
        <v>5799</v>
      </c>
      <c r="J356" s="37">
        <v>2</v>
      </c>
      <c r="K356" s="37" t="s">
        <v>5954</v>
      </c>
      <c r="L356" s="37"/>
      <c r="M356" s="38" t="s">
        <v>8076</v>
      </c>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row>
    <row r="357" spans="1:41" s="56" customFormat="1" x14ac:dyDescent="0.3">
      <c r="A357" s="211" t="s">
        <v>5803</v>
      </c>
      <c r="B357" s="213" t="s">
        <v>8105</v>
      </c>
      <c r="C357" s="135" t="s">
        <v>8106</v>
      </c>
      <c r="D357" s="333"/>
      <c r="E357" s="271">
        <f>+E240+E98</f>
        <v>386.22</v>
      </c>
      <c r="F357" s="336"/>
      <c r="G357" s="37" t="s">
        <v>5804</v>
      </c>
      <c r="H357" s="37" t="s">
        <v>5821</v>
      </c>
      <c r="I357" s="37" t="s">
        <v>5799</v>
      </c>
      <c r="J357" s="37">
        <v>2</v>
      </c>
      <c r="K357" s="37" t="s">
        <v>5954</v>
      </c>
      <c r="L357" s="37"/>
      <c r="M357" s="38" t="s">
        <v>8076</v>
      </c>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row>
    <row r="358" spans="1:41" s="56" customFormat="1" x14ac:dyDescent="0.3">
      <c r="A358" s="211" t="s">
        <v>5803</v>
      </c>
      <c r="B358" s="213" t="s">
        <v>8107</v>
      </c>
      <c r="C358" s="135" t="s">
        <v>8108</v>
      </c>
      <c r="D358" s="333"/>
      <c r="E358" s="271">
        <f>+E242+E100</f>
        <v>175971.89</v>
      </c>
      <c r="F358" s="336"/>
      <c r="G358" s="37" t="s">
        <v>5804</v>
      </c>
      <c r="H358" s="37" t="s">
        <v>5821</v>
      </c>
      <c r="I358" s="37" t="s">
        <v>5799</v>
      </c>
      <c r="J358" s="37">
        <v>2</v>
      </c>
      <c r="K358" s="37" t="s">
        <v>5954</v>
      </c>
      <c r="L358" s="37"/>
      <c r="M358" s="38" t="s">
        <v>8076</v>
      </c>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row>
    <row r="359" spans="1:41" s="56" customFormat="1" x14ac:dyDescent="0.3">
      <c r="A359" s="211" t="s">
        <v>5801</v>
      </c>
      <c r="B359" s="212" t="s">
        <v>8109</v>
      </c>
      <c r="C359" s="134" t="s">
        <v>8110</v>
      </c>
      <c r="D359" s="332"/>
      <c r="E359" s="321">
        <f>+E360</f>
        <v>21420.97</v>
      </c>
      <c r="F359" s="336"/>
      <c r="G359" s="37"/>
      <c r="H359" s="37"/>
      <c r="I359" s="37"/>
      <c r="J359" s="37"/>
      <c r="K359" s="37"/>
      <c r="L359" s="37"/>
      <c r="M359" s="38"/>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row>
    <row r="360" spans="1:41" s="56" customFormat="1" x14ac:dyDescent="0.3">
      <c r="A360" s="211" t="s">
        <v>5802</v>
      </c>
      <c r="B360" s="213" t="s">
        <v>8111</v>
      </c>
      <c r="C360" s="135" t="s">
        <v>8110</v>
      </c>
      <c r="D360" s="332"/>
      <c r="E360" s="271">
        <f>+E361</f>
        <v>21420.97</v>
      </c>
      <c r="F360" s="336"/>
      <c r="G360" s="37"/>
      <c r="H360" s="37"/>
      <c r="I360" s="37"/>
      <c r="J360" s="37"/>
      <c r="K360" s="37"/>
      <c r="L360" s="37"/>
      <c r="M360" s="38"/>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row>
    <row r="361" spans="1:41" s="56" customFormat="1" x14ac:dyDescent="0.3">
      <c r="A361" s="211" t="s">
        <v>5803</v>
      </c>
      <c r="B361" s="213" t="s">
        <v>8112</v>
      </c>
      <c r="C361" s="135" t="s">
        <v>8110</v>
      </c>
      <c r="D361" s="333"/>
      <c r="E361" s="271">
        <f>+E245+E103</f>
        <v>21420.97</v>
      </c>
      <c r="F361" s="336"/>
      <c r="G361" s="37" t="s">
        <v>5804</v>
      </c>
      <c r="H361" s="37" t="s">
        <v>5821</v>
      </c>
      <c r="I361" s="37" t="s">
        <v>5799</v>
      </c>
      <c r="J361" s="37">
        <v>2</v>
      </c>
      <c r="K361" s="37" t="s">
        <v>5963</v>
      </c>
      <c r="L361" s="37"/>
      <c r="M361" s="38" t="s">
        <v>8076</v>
      </c>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row>
    <row r="362" spans="1:41" s="56" customFormat="1" x14ac:dyDescent="0.3">
      <c r="A362" s="211" t="s">
        <v>5801</v>
      </c>
      <c r="B362" s="212" t="s">
        <v>8113</v>
      </c>
      <c r="C362" s="134" t="s">
        <v>8114</v>
      </c>
      <c r="D362" s="332"/>
      <c r="E362" s="321">
        <f>+E363</f>
        <v>75034.959999999992</v>
      </c>
      <c r="F362" s="336"/>
      <c r="G362" s="37"/>
      <c r="H362" s="37"/>
      <c r="I362" s="37"/>
      <c r="J362" s="37"/>
      <c r="K362" s="37"/>
      <c r="L362" s="37"/>
      <c r="M362" s="38"/>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row>
    <row r="363" spans="1:41" s="56" customFormat="1" x14ac:dyDescent="0.3">
      <c r="A363" s="211" t="s">
        <v>5802</v>
      </c>
      <c r="B363" s="213" t="s">
        <v>8115</v>
      </c>
      <c r="C363" s="135" t="s">
        <v>8114</v>
      </c>
      <c r="D363" s="332"/>
      <c r="E363" s="271">
        <f>SUM(E364:E369)</f>
        <v>75034.959999999992</v>
      </c>
      <c r="F363" s="336"/>
      <c r="G363" s="37"/>
      <c r="H363" s="37"/>
      <c r="I363" s="37"/>
      <c r="J363" s="37"/>
      <c r="K363" s="37"/>
      <c r="L363" s="37"/>
      <c r="M363" s="38"/>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row>
    <row r="364" spans="1:41" s="56" customFormat="1" x14ac:dyDescent="0.3">
      <c r="A364" s="211" t="s">
        <v>5803</v>
      </c>
      <c r="B364" s="213" t="s">
        <v>8116</v>
      </c>
      <c r="C364" s="135" t="s">
        <v>8117</v>
      </c>
      <c r="D364" s="333"/>
      <c r="E364" s="271">
        <f>+E248+E106</f>
        <v>0</v>
      </c>
      <c r="F364" s="336"/>
      <c r="G364" s="37" t="s">
        <v>5804</v>
      </c>
      <c r="H364" s="37" t="s">
        <v>5821</v>
      </c>
      <c r="I364" s="37" t="s">
        <v>5799</v>
      </c>
      <c r="J364" s="37">
        <v>2</v>
      </c>
      <c r="K364" s="37" t="s">
        <v>5963</v>
      </c>
      <c r="L364" s="37"/>
      <c r="M364" s="38" t="s">
        <v>8076</v>
      </c>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row>
    <row r="365" spans="1:41" s="56" customFormat="1" x14ac:dyDescent="0.3">
      <c r="A365" s="211" t="s">
        <v>5803</v>
      </c>
      <c r="B365" s="213" t="s">
        <v>8118</v>
      </c>
      <c r="C365" s="135" t="s">
        <v>8119</v>
      </c>
      <c r="D365" s="333"/>
      <c r="E365" s="271">
        <f>+E250+E108</f>
        <v>54746.87</v>
      </c>
      <c r="F365" s="336"/>
      <c r="G365" s="37" t="s">
        <v>5804</v>
      </c>
      <c r="H365" s="37" t="s">
        <v>5821</v>
      </c>
      <c r="I365" s="37" t="s">
        <v>5799</v>
      </c>
      <c r="J365" s="37">
        <v>2</v>
      </c>
      <c r="K365" s="37" t="s">
        <v>5963</v>
      </c>
      <c r="L365" s="37"/>
      <c r="M365" s="38" t="s">
        <v>8076</v>
      </c>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row>
    <row r="366" spans="1:41" s="56" customFormat="1" x14ac:dyDescent="0.3">
      <c r="A366" s="211" t="s">
        <v>5803</v>
      </c>
      <c r="B366" s="213" t="s">
        <v>8120</v>
      </c>
      <c r="C366" s="135" t="s">
        <v>8121</v>
      </c>
      <c r="D366" s="333"/>
      <c r="E366" s="271">
        <f>+E252+E110</f>
        <v>12092.41</v>
      </c>
      <c r="F366" s="336"/>
      <c r="G366" s="37" t="s">
        <v>5804</v>
      </c>
      <c r="H366" s="37" t="s">
        <v>5821</v>
      </c>
      <c r="I366" s="37" t="s">
        <v>5799</v>
      </c>
      <c r="J366" s="37">
        <v>2</v>
      </c>
      <c r="K366" s="37" t="s">
        <v>5963</v>
      </c>
      <c r="L366" s="37"/>
      <c r="M366" s="38" t="s">
        <v>8076</v>
      </c>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row>
    <row r="367" spans="1:41" s="56" customFormat="1" x14ac:dyDescent="0.3">
      <c r="A367" s="211" t="s">
        <v>5803</v>
      </c>
      <c r="B367" s="213" t="s">
        <v>8122</v>
      </c>
      <c r="C367" s="135" t="s">
        <v>8123</v>
      </c>
      <c r="D367" s="333"/>
      <c r="E367" s="271">
        <f>+E254+E112</f>
        <v>4731.34</v>
      </c>
      <c r="F367" s="336"/>
      <c r="G367" s="37" t="s">
        <v>5804</v>
      </c>
      <c r="H367" s="37" t="s">
        <v>5821</v>
      </c>
      <c r="I367" s="37" t="s">
        <v>5799</v>
      </c>
      <c r="J367" s="37">
        <v>2</v>
      </c>
      <c r="K367" s="37" t="s">
        <v>5963</v>
      </c>
      <c r="L367" s="37"/>
      <c r="M367" s="38" t="s">
        <v>8076</v>
      </c>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row>
    <row r="368" spans="1:41" s="56" customFormat="1" x14ac:dyDescent="0.3">
      <c r="A368" s="211" t="s">
        <v>5803</v>
      </c>
      <c r="B368" s="213" t="s">
        <v>8124</v>
      </c>
      <c r="C368" s="135" t="s">
        <v>8125</v>
      </c>
      <c r="D368" s="333"/>
      <c r="E368" s="271">
        <f>+E256+E114</f>
        <v>2642.15</v>
      </c>
      <c r="F368" s="336"/>
      <c r="G368" s="37" t="s">
        <v>5804</v>
      </c>
      <c r="H368" s="37" t="s">
        <v>5821</v>
      </c>
      <c r="I368" s="37" t="s">
        <v>5799</v>
      </c>
      <c r="J368" s="37">
        <v>2</v>
      </c>
      <c r="K368" s="37" t="s">
        <v>5963</v>
      </c>
      <c r="L368" s="37"/>
      <c r="M368" s="38" t="s">
        <v>8076</v>
      </c>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row>
    <row r="369" spans="1:41" s="56" customFormat="1" x14ac:dyDescent="0.3">
      <c r="A369" s="211" t="s">
        <v>5803</v>
      </c>
      <c r="B369" s="213" t="s">
        <v>8126</v>
      </c>
      <c r="C369" s="135" t="s">
        <v>8127</v>
      </c>
      <c r="D369" s="333"/>
      <c r="E369" s="271">
        <f>+E258+E116</f>
        <v>822.19</v>
      </c>
      <c r="F369" s="336"/>
      <c r="G369" s="37" t="s">
        <v>5804</v>
      </c>
      <c r="H369" s="37" t="s">
        <v>5821</v>
      </c>
      <c r="I369" s="37" t="s">
        <v>5799</v>
      </c>
      <c r="J369" s="37">
        <v>2</v>
      </c>
      <c r="K369" s="37" t="s">
        <v>5963</v>
      </c>
      <c r="L369" s="37"/>
      <c r="M369" s="38" t="s">
        <v>8076</v>
      </c>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row>
    <row r="370" spans="1:41" s="56" customFormat="1" x14ac:dyDescent="0.3">
      <c r="A370" s="211" t="s">
        <v>5801</v>
      </c>
      <c r="B370" s="212" t="s">
        <v>8128</v>
      </c>
      <c r="C370" s="134" t="s">
        <v>8129</v>
      </c>
      <c r="D370" s="332"/>
      <c r="E370" s="321">
        <f>+E371</f>
        <v>0</v>
      </c>
      <c r="F370" s="336"/>
      <c r="G370" s="37"/>
      <c r="H370" s="37"/>
      <c r="I370" s="37"/>
      <c r="J370" s="37"/>
      <c r="K370" s="37"/>
      <c r="L370" s="37"/>
      <c r="M370" s="38"/>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row>
    <row r="371" spans="1:41" s="56" customFormat="1" x14ac:dyDescent="0.3">
      <c r="A371" s="211" t="s">
        <v>5802</v>
      </c>
      <c r="B371" s="213" t="s">
        <v>8130</v>
      </c>
      <c r="C371" s="135" t="s">
        <v>8129</v>
      </c>
      <c r="D371" s="332"/>
      <c r="E371" s="271">
        <f>+E372+E373</f>
        <v>0</v>
      </c>
      <c r="F371" s="336"/>
      <c r="G371" s="37"/>
      <c r="H371" s="37"/>
      <c r="I371" s="37"/>
      <c r="J371" s="37"/>
      <c r="K371" s="37"/>
      <c r="L371" s="37"/>
      <c r="M371" s="38"/>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row>
    <row r="372" spans="1:41" s="56" customFormat="1" x14ac:dyDescent="0.3">
      <c r="A372" s="211" t="s">
        <v>5803</v>
      </c>
      <c r="B372" s="213" t="s">
        <v>8131</v>
      </c>
      <c r="C372" s="135" t="s">
        <v>8132</v>
      </c>
      <c r="D372" s="333"/>
      <c r="E372" s="271">
        <f>+E261+E119</f>
        <v>0</v>
      </c>
      <c r="F372" s="336"/>
      <c r="G372" s="37" t="s">
        <v>5804</v>
      </c>
      <c r="H372" s="37" t="s">
        <v>5821</v>
      </c>
      <c r="I372" s="37" t="s">
        <v>5799</v>
      </c>
      <c r="J372" s="37">
        <v>2</v>
      </c>
      <c r="K372" s="37" t="s">
        <v>5982</v>
      </c>
      <c r="L372" s="37"/>
      <c r="M372" s="38" t="s">
        <v>8076</v>
      </c>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row>
    <row r="373" spans="1:41" s="56" customFormat="1" x14ac:dyDescent="0.3">
      <c r="A373" s="211" t="s">
        <v>5803</v>
      </c>
      <c r="B373" s="213" t="s">
        <v>8133</v>
      </c>
      <c r="C373" s="135" t="s">
        <v>8134</v>
      </c>
      <c r="D373" s="333"/>
      <c r="E373" s="271">
        <f>+E263+E121</f>
        <v>0</v>
      </c>
      <c r="F373" s="336"/>
      <c r="G373" s="37" t="s">
        <v>5804</v>
      </c>
      <c r="H373" s="37" t="s">
        <v>5821</v>
      </c>
      <c r="I373" s="37" t="s">
        <v>5799</v>
      </c>
      <c r="J373" s="37">
        <v>2</v>
      </c>
      <c r="K373" s="37" t="s">
        <v>5982</v>
      </c>
      <c r="L373" s="37"/>
      <c r="M373" s="38" t="s">
        <v>8076</v>
      </c>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row>
    <row r="374" spans="1:41" s="56" customFormat="1" x14ac:dyDescent="0.3">
      <c r="A374" s="211" t="s">
        <v>5801</v>
      </c>
      <c r="B374" s="212" t="s">
        <v>8135</v>
      </c>
      <c r="C374" s="134" t="s">
        <v>8136</v>
      </c>
      <c r="D374" s="332"/>
      <c r="E374" s="321">
        <f>+E375</f>
        <v>8795596.0399999991</v>
      </c>
      <c r="F374" s="336"/>
      <c r="G374" s="37"/>
      <c r="H374" s="37"/>
      <c r="I374" s="37"/>
      <c r="J374" s="37"/>
      <c r="K374" s="37"/>
      <c r="L374" s="37"/>
      <c r="M374" s="38"/>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row>
    <row r="375" spans="1:41" s="56" customFormat="1" x14ac:dyDescent="0.3">
      <c r="A375" s="211" t="s">
        <v>5802</v>
      </c>
      <c r="B375" s="213" t="s">
        <v>8137</v>
      </c>
      <c r="C375" s="135" t="s">
        <v>8136</v>
      </c>
      <c r="D375" s="332"/>
      <c r="E375" s="271">
        <f>SUM(E376:E394)</f>
        <v>8795596.0399999991</v>
      </c>
      <c r="F375" s="336"/>
      <c r="G375" s="37"/>
      <c r="H375" s="37"/>
      <c r="I375" s="37"/>
      <c r="J375" s="37"/>
      <c r="K375" s="37"/>
      <c r="L375" s="37"/>
      <c r="M375" s="38"/>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row>
    <row r="376" spans="1:41" s="56" customFormat="1" x14ac:dyDescent="0.3">
      <c r="A376" s="211" t="s">
        <v>5803</v>
      </c>
      <c r="B376" s="213" t="s">
        <v>8138</v>
      </c>
      <c r="C376" s="135" t="s">
        <v>8139</v>
      </c>
      <c r="D376" s="333"/>
      <c r="E376" s="271">
        <f>+E266+E124</f>
        <v>640654.02</v>
      </c>
      <c r="F376" s="336"/>
      <c r="G376" s="37" t="s">
        <v>5804</v>
      </c>
      <c r="H376" s="37" t="s">
        <v>5821</v>
      </c>
      <c r="I376" s="37" t="s">
        <v>5799</v>
      </c>
      <c r="J376" s="37">
        <v>2</v>
      </c>
      <c r="K376" s="37" t="s">
        <v>5989</v>
      </c>
      <c r="L376" s="37"/>
      <c r="M376" s="38" t="s">
        <v>8076</v>
      </c>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row>
    <row r="377" spans="1:41" s="56" customFormat="1" x14ac:dyDescent="0.3">
      <c r="A377" s="211" t="s">
        <v>5803</v>
      </c>
      <c r="B377" s="213" t="s">
        <v>8140</v>
      </c>
      <c r="C377" s="137" t="s">
        <v>9736</v>
      </c>
      <c r="D377" s="334"/>
      <c r="E377" s="271">
        <f>+E268+E126</f>
        <v>991113.39</v>
      </c>
      <c r="F377" s="336"/>
      <c r="G377" s="37" t="s">
        <v>5804</v>
      </c>
      <c r="H377" s="37" t="s">
        <v>5821</v>
      </c>
      <c r="I377" s="37" t="s">
        <v>5799</v>
      </c>
      <c r="J377" s="37">
        <v>2</v>
      </c>
      <c r="K377" s="37" t="s">
        <v>5989</v>
      </c>
      <c r="L377" s="37"/>
      <c r="M377" s="38" t="s">
        <v>8076</v>
      </c>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row>
    <row r="378" spans="1:41" s="56" customFormat="1" x14ac:dyDescent="0.3">
      <c r="A378" s="211" t="s">
        <v>5803</v>
      </c>
      <c r="B378" s="213" t="s">
        <v>8142</v>
      </c>
      <c r="C378" s="135" t="s">
        <v>8143</v>
      </c>
      <c r="D378" s="333"/>
      <c r="E378" s="271">
        <f>+E270+E128</f>
        <v>393538.32</v>
      </c>
      <c r="F378" s="336"/>
      <c r="G378" s="37" t="s">
        <v>5804</v>
      </c>
      <c r="H378" s="37" t="s">
        <v>5821</v>
      </c>
      <c r="I378" s="37" t="s">
        <v>5799</v>
      </c>
      <c r="J378" s="37">
        <v>2</v>
      </c>
      <c r="K378" s="37" t="s">
        <v>5989</v>
      </c>
      <c r="L378" s="37"/>
      <c r="M378" s="38" t="s">
        <v>8076</v>
      </c>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row>
    <row r="379" spans="1:41" s="56" customFormat="1" x14ac:dyDescent="0.3">
      <c r="A379" s="211" t="s">
        <v>5803</v>
      </c>
      <c r="B379" s="213" t="s">
        <v>8144</v>
      </c>
      <c r="C379" s="135" t="s">
        <v>8145</v>
      </c>
      <c r="D379" s="333"/>
      <c r="E379" s="271">
        <f>+E271+E130</f>
        <v>67315.34</v>
      </c>
      <c r="F379" s="336"/>
      <c r="G379" s="37" t="s">
        <v>5804</v>
      </c>
      <c r="H379" s="37" t="s">
        <v>5821</v>
      </c>
      <c r="I379" s="37" t="s">
        <v>5799</v>
      </c>
      <c r="J379" s="37">
        <v>2</v>
      </c>
      <c r="K379" s="37" t="s">
        <v>5989</v>
      </c>
      <c r="L379" s="37"/>
      <c r="M379" s="38" t="s">
        <v>8076</v>
      </c>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row>
    <row r="380" spans="1:41" s="56" customFormat="1" x14ac:dyDescent="0.3">
      <c r="A380" s="211" t="s">
        <v>5803</v>
      </c>
      <c r="B380" s="213" t="s">
        <v>8146</v>
      </c>
      <c r="C380" s="135" t="s">
        <v>8147</v>
      </c>
      <c r="D380" s="333"/>
      <c r="E380" s="271">
        <f>+E274+E132</f>
        <v>667618.79</v>
      </c>
      <c r="F380" s="336"/>
      <c r="G380" s="37" t="s">
        <v>5804</v>
      </c>
      <c r="H380" s="37" t="s">
        <v>5821</v>
      </c>
      <c r="I380" s="37" t="s">
        <v>5799</v>
      </c>
      <c r="J380" s="37">
        <v>2</v>
      </c>
      <c r="K380" s="37" t="s">
        <v>5989</v>
      </c>
      <c r="L380" s="37"/>
      <c r="M380" s="38" t="s">
        <v>8076</v>
      </c>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row>
    <row r="381" spans="1:41" s="56" customFormat="1" x14ac:dyDescent="0.3">
      <c r="A381" s="211" t="s">
        <v>5803</v>
      </c>
      <c r="B381" s="213" t="s">
        <v>8148</v>
      </c>
      <c r="C381" s="135" t="s">
        <v>8149</v>
      </c>
      <c r="D381" s="333"/>
      <c r="E381" s="271">
        <f>+E276+E134</f>
        <v>0</v>
      </c>
      <c r="F381" s="336"/>
      <c r="G381" s="37" t="s">
        <v>5804</v>
      </c>
      <c r="H381" s="37" t="s">
        <v>5821</v>
      </c>
      <c r="I381" s="37" t="s">
        <v>5799</v>
      </c>
      <c r="J381" s="37">
        <v>2</v>
      </c>
      <c r="K381" s="37" t="s">
        <v>5989</v>
      </c>
      <c r="L381" s="37"/>
      <c r="M381" s="38" t="s">
        <v>8076</v>
      </c>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row>
    <row r="382" spans="1:41" s="56" customFormat="1" x14ac:dyDescent="0.3">
      <c r="A382" s="211" t="s">
        <v>5803</v>
      </c>
      <c r="B382" s="213" t="s">
        <v>8150</v>
      </c>
      <c r="C382" s="135" t="s">
        <v>8151</v>
      </c>
      <c r="D382" s="333"/>
      <c r="E382" s="271">
        <f>+E136</f>
        <v>74196.37</v>
      </c>
      <c r="F382" s="336"/>
      <c r="G382" s="37" t="s">
        <v>5804</v>
      </c>
      <c r="H382" s="37" t="s">
        <v>5821</v>
      </c>
      <c r="I382" s="37" t="s">
        <v>5799</v>
      </c>
      <c r="J382" s="37">
        <v>2</v>
      </c>
      <c r="K382" s="37" t="s">
        <v>5989</v>
      </c>
      <c r="L382" s="37"/>
      <c r="M382" s="38" t="s">
        <v>8076</v>
      </c>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row>
    <row r="383" spans="1:41" s="56" customFormat="1" x14ac:dyDescent="0.3">
      <c r="A383" s="211" t="s">
        <v>5803</v>
      </c>
      <c r="B383" s="213" t="s">
        <v>8152</v>
      </c>
      <c r="C383" s="135" t="s">
        <v>8153</v>
      </c>
      <c r="D383" s="333"/>
      <c r="E383" s="271">
        <f>+E278+E138</f>
        <v>1562.96</v>
      </c>
      <c r="F383" s="336"/>
      <c r="G383" s="37" t="s">
        <v>5804</v>
      </c>
      <c r="H383" s="37" t="s">
        <v>5821</v>
      </c>
      <c r="I383" s="37" t="s">
        <v>5799</v>
      </c>
      <c r="J383" s="37">
        <v>2</v>
      </c>
      <c r="K383" s="37" t="s">
        <v>6004</v>
      </c>
      <c r="L383" s="37"/>
      <c r="M383" s="38" t="s">
        <v>8076</v>
      </c>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row>
    <row r="384" spans="1:41" s="56" customFormat="1" x14ac:dyDescent="0.3">
      <c r="A384" s="211" t="s">
        <v>5803</v>
      </c>
      <c r="B384" s="213" t="s">
        <v>8154</v>
      </c>
      <c r="C384" s="135" t="s">
        <v>8155</v>
      </c>
      <c r="D384" s="333"/>
      <c r="E384" s="271">
        <f>+E280+E140</f>
        <v>5592.23</v>
      </c>
      <c r="F384" s="336"/>
      <c r="G384" s="37" t="s">
        <v>5804</v>
      </c>
      <c r="H384" s="37" t="s">
        <v>5821</v>
      </c>
      <c r="I384" s="37" t="s">
        <v>5799</v>
      </c>
      <c r="J384" s="37">
        <v>2</v>
      </c>
      <c r="K384" s="37" t="s">
        <v>6004</v>
      </c>
      <c r="L384" s="37"/>
      <c r="M384" s="38" t="s">
        <v>8076</v>
      </c>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row>
    <row r="385" spans="1:41" s="56" customFormat="1" x14ac:dyDescent="0.3">
      <c r="A385" s="211" t="s">
        <v>5803</v>
      </c>
      <c r="B385" s="213" t="s">
        <v>8156</v>
      </c>
      <c r="C385" s="135" t="s">
        <v>8157</v>
      </c>
      <c r="D385" s="333"/>
      <c r="E385" s="271">
        <f>+E282+E142</f>
        <v>0</v>
      </c>
      <c r="F385" s="336"/>
      <c r="G385" s="37" t="s">
        <v>5804</v>
      </c>
      <c r="H385" s="37" t="s">
        <v>5821</v>
      </c>
      <c r="I385" s="37" t="s">
        <v>5799</v>
      </c>
      <c r="J385" s="37">
        <v>2</v>
      </c>
      <c r="K385" s="37" t="s">
        <v>6004</v>
      </c>
      <c r="L385" s="37"/>
      <c r="M385" s="38" t="s">
        <v>8076</v>
      </c>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row>
    <row r="386" spans="1:41" s="56" customFormat="1" x14ac:dyDescent="0.3">
      <c r="A386" s="211" t="s">
        <v>5803</v>
      </c>
      <c r="B386" s="213" t="s">
        <v>8158</v>
      </c>
      <c r="C386" s="135" t="s">
        <v>8159</v>
      </c>
      <c r="D386" s="333"/>
      <c r="E386" s="337">
        <f>+E284+E60</f>
        <v>3323328.17</v>
      </c>
      <c r="F386" s="336"/>
      <c r="G386" s="37" t="s">
        <v>5804</v>
      </c>
      <c r="H386" s="37" t="s">
        <v>5821</v>
      </c>
      <c r="I386" s="37" t="s">
        <v>5799</v>
      </c>
      <c r="J386" s="37">
        <v>2</v>
      </c>
      <c r="K386" s="37" t="s">
        <v>6004</v>
      </c>
      <c r="L386" s="37"/>
      <c r="M386" s="38" t="s">
        <v>8076</v>
      </c>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row>
    <row r="387" spans="1:41" s="56" customFormat="1" x14ac:dyDescent="0.3">
      <c r="A387" s="211" t="s">
        <v>5803</v>
      </c>
      <c r="B387" s="213" t="s">
        <v>8160</v>
      </c>
      <c r="C387" s="135" t="s">
        <v>8161</v>
      </c>
      <c r="D387" s="333"/>
      <c r="E387" s="337">
        <f>+E286+E144</f>
        <v>0</v>
      </c>
      <c r="F387" s="336"/>
      <c r="G387" s="37" t="s">
        <v>5804</v>
      </c>
      <c r="H387" s="37" t="s">
        <v>5821</v>
      </c>
      <c r="I387" s="37" t="s">
        <v>5799</v>
      </c>
      <c r="J387" s="37">
        <v>2</v>
      </c>
      <c r="K387" s="37" t="s">
        <v>6004</v>
      </c>
      <c r="L387" s="37"/>
      <c r="M387" s="38" t="s">
        <v>8076</v>
      </c>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row>
    <row r="388" spans="1:41" s="56" customFormat="1" x14ac:dyDescent="0.3">
      <c r="A388" s="211" t="s">
        <v>5803</v>
      </c>
      <c r="B388" s="213" t="s">
        <v>8162</v>
      </c>
      <c r="C388" s="135" t="s">
        <v>8163</v>
      </c>
      <c r="D388" s="333"/>
      <c r="E388" s="271">
        <f>+E288+E146</f>
        <v>26588.3</v>
      </c>
      <c r="F388" s="336"/>
      <c r="G388" s="37" t="s">
        <v>5804</v>
      </c>
      <c r="H388" s="37" t="s">
        <v>5821</v>
      </c>
      <c r="I388" s="37" t="s">
        <v>5799</v>
      </c>
      <c r="J388" s="37">
        <v>2</v>
      </c>
      <c r="K388" s="37" t="s">
        <v>5982</v>
      </c>
      <c r="L388" s="37"/>
      <c r="M388" s="38" t="s">
        <v>8076</v>
      </c>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row>
    <row r="389" spans="1:41" s="56" customFormat="1" x14ac:dyDescent="0.3">
      <c r="A389" s="211" t="s">
        <v>5803</v>
      </c>
      <c r="B389" s="213" t="s">
        <v>8164</v>
      </c>
      <c r="C389" s="135" t="s">
        <v>8165</v>
      </c>
      <c r="D389" s="333"/>
      <c r="E389" s="323"/>
      <c r="F389" s="336"/>
      <c r="G389" s="37" t="s">
        <v>5804</v>
      </c>
      <c r="H389" s="37" t="s">
        <v>5821</v>
      </c>
      <c r="I389" s="37" t="s">
        <v>5799</v>
      </c>
      <c r="J389" s="37">
        <v>2</v>
      </c>
      <c r="K389" s="37" t="s">
        <v>5982</v>
      </c>
      <c r="L389" s="37"/>
      <c r="M389" s="38" t="s">
        <v>8076</v>
      </c>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row>
    <row r="390" spans="1:41" s="56" customFormat="1" x14ac:dyDescent="0.3">
      <c r="A390" s="211" t="s">
        <v>5803</v>
      </c>
      <c r="B390" s="213" t="s">
        <v>8166</v>
      </c>
      <c r="C390" s="135" t="s">
        <v>8167</v>
      </c>
      <c r="D390" s="333"/>
      <c r="E390" s="271">
        <f>+E290+E148</f>
        <v>20736.09</v>
      </c>
      <c r="F390" s="336"/>
      <c r="G390" s="37" t="s">
        <v>5804</v>
      </c>
      <c r="H390" s="37" t="s">
        <v>5821</v>
      </c>
      <c r="I390" s="37" t="s">
        <v>5799</v>
      </c>
      <c r="J390" s="37">
        <v>2</v>
      </c>
      <c r="K390" s="37" t="s">
        <v>5989</v>
      </c>
      <c r="L390" s="37"/>
      <c r="M390" s="38" t="s">
        <v>8076</v>
      </c>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row>
    <row r="391" spans="1:41" s="56" customFormat="1" x14ac:dyDescent="0.3">
      <c r="A391" s="211" t="s">
        <v>5803</v>
      </c>
      <c r="B391" s="213" t="s">
        <v>8168</v>
      </c>
      <c r="C391" s="135" t="s">
        <v>8169</v>
      </c>
      <c r="D391" s="333"/>
      <c r="E391" s="271">
        <f>+E150</f>
        <v>0</v>
      </c>
      <c r="F391" s="336"/>
      <c r="G391" s="37" t="s">
        <v>5804</v>
      </c>
      <c r="H391" s="37" t="s">
        <v>5821</v>
      </c>
      <c r="I391" s="37" t="s">
        <v>5799</v>
      </c>
      <c r="J391" s="37">
        <v>2</v>
      </c>
      <c r="K391" s="37" t="s">
        <v>5989</v>
      </c>
      <c r="L391" s="37"/>
      <c r="M391" s="38" t="s">
        <v>8076</v>
      </c>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row>
    <row r="392" spans="1:41" s="56" customFormat="1" x14ac:dyDescent="0.3">
      <c r="A392" s="211" t="s">
        <v>5803</v>
      </c>
      <c r="B392" s="213" t="s">
        <v>8170</v>
      </c>
      <c r="C392" s="135" t="s">
        <v>8171</v>
      </c>
      <c r="D392" s="333"/>
      <c r="E392" s="271">
        <f>+E152</f>
        <v>78430.149999999994</v>
      </c>
      <c r="F392" s="336"/>
      <c r="G392" s="37" t="s">
        <v>5804</v>
      </c>
      <c r="H392" s="37" t="s">
        <v>5821</v>
      </c>
      <c r="I392" s="37" t="s">
        <v>5799</v>
      </c>
      <c r="J392" s="37">
        <v>2</v>
      </c>
      <c r="K392" s="37" t="s">
        <v>5989</v>
      </c>
      <c r="L392" s="37"/>
      <c r="M392" s="38" t="s">
        <v>8076</v>
      </c>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row>
    <row r="393" spans="1:41" s="56" customFormat="1" x14ac:dyDescent="0.3">
      <c r="A393" s="211" t="s">
        <v>5803</v>
      </c>
      <c r="B393" s="213" t="s">
        <v>8172</v>
      </c>
      <c r="C393" s="135" t="s">
        <v>8173</v>
      </c>
      <c r="D393" s="333"/>
      <c r="E393" s="271">
        <f>+E154+E292</f>
        <v>2237006.5699999998</v>
      </c>
      <c r="F393" s="336"/>
      <c r="G393" s="37" t="s">
        <v>5804</v>
      </c>
      <c r="H393" s="37" t="s">
        <v>5821</v>
      </c>
      <c r="I393" s="37" t="s">
        <v>5799</v>
      </c>
      <c r="J393" s="37">
        <v>2</v>
      </c>
      <c r="K393" s="37" t="s">
        <v>5989</v>
      </c>
      <c r="L393" s="37"/>
      <c r="M393" s="38" t="s">
        <v>8076</v>
      </c>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row>
    <row r="394" spans="1:41" s="56" customFormat="1" x14ac:dyDescent="0.3">
      <c r="A394" s="211" t="s">
        <v>5803</v>
      </c>
      <c r="B394" s="213" t="s">
        <v>8174</v>
      </c>
      <c r="C394" s="135" t="s">
        <v>8175</v>
      </c>
      <c r="D394" s="333"/>
      <c r="E394" s="337">
        <f>+E156+E294+E63</f>
        <v>267915.33999999997</v>
      </c>
      <c r="F394" s="336"/>
      <c r="G394" s="37" t="s">
        <v>5804</v>
      </c>
      <c r="H394" s="37" t="s">
        <v>5821</v>
      </c>
      <c r="I394" s="37" t="s">
        <v>5799</v>
      </c>
      <c r="J394" s="37">
        <v>2</v>
      </c>
      <c r="K394" s="37" t="s">
        <v>5989</v>
      </c>
      <c r="L394" s="37"/>
      <c r="M394" s="38" t="s">
        <v>8076</v>
      </c>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row>
    <row r="395" spans="1:41" s="56" customFormat="1" x14ac:dyDescent="0.3">
      <c r="A395" s="211" t="s">
        <v>5801</v>
      </c>
      <c r="B395" s="212" t="s">
        <v>8176</v>
      </c>
      <c r="C395" s="134" t="s">
        <v>8177</v>
      </c>
      <c r="D395" s="332"/>
      <c r="E395" s="321">
        <f>+E396</f>
        <v>0</v>
      </c>
      <c r="F395" s="336"/>
      <c r="G395" s="37"/>
      <c r="H395" s="37"/>
      <c r="I395" s="37"/>
      <c r="J395" s="37"/>
      <c r="K395" s="37"/>
      <c r="L395" s="37"/>
      <c r="M395" s="38"/>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row>
    <row r="396" spans="1:41" s="56" customFormat="1" x14ac:dyDescent="0.3">
      <c r="A396" s="211" t="s">
        <v>5802</v>
      </c>
      <c r="B396" s="213" t="s">
        <v>8178</v>
      </c>
      <c r="C396" s="135" t="s">
        <v>8177</v>
      </c>
      <c r="D396" s="332"/>
      <c r="E396" s="271">
        <f>SUM(E397:E399)</f>
        <v>0</v>
      </c>
      <c r="F396" s="336"/>
      <c r="G396" s="37"/>
      <c r="H396" s="37"/>
      <c r="I396" s="37"/>
      <c r="J396" s="37"/>
      <c r="K396" s="37"/>
      <c r="L396" s="37"/>
      <c r="M396" s="38"/>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row>
    <row r="397" spans="1:41" s="56" customFormat="1" x14ac:dyDescent="0.3">
      <c r="A397" s="211" t="s">
        <v>5803</v>
      </c>
      <c r="B397" s="213" t="s">
        <v>8179</v>
      </c>
      <c r="C397" s="135" t="s">
        <v>8180</v>
      </c>
      <c r="D397" s="333"/>
      <c r="E397" s="271">
        <f>+E300+E183</f>
        <v>0</v>
      </c>
      <c r="F397" s="336"/>
      <c r="G397" s="37" t="s">
        <v>5804</v>
      </c>
      <c r="H397" s="37" t="s">
        <v>5821</v>
      </c>
      <c r="I397" s="37" t="s">
        <v>5799</v>
      </c>
      <c r="J397" s="37">
        <v>2</v>
      </c>
      <c r="K397" s="37" t="s">
        <v>5982</v>
      </c>
      <c r="L397" s="37"/>
      <c r="M397" s="38" t="s">
        <v>8076</v>
      </c>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row>
    <row r="398" spans="1:41" s="56" customFormat="1" x14ac:dyDescent="0.3">
      <c r="A398" s="211" t="s">
        <v>5803</v>
      </c>
      <c r="B398" s="213" t="s">
        <v>8181</v>
      </c>
      <c r="C398" s="135" t="s">
        <v>8182</v>
      </c>
      <c r="D398" s="333"/>
      <c r="E398" s="271">
        <f>+E302+E185</f>
        <v>0</v>
      </c>
      <c r="F398" s="336"/>
      <c r="G398" s="37" t="s">
        <v>5804</v>
      </c>
      <c r="H398" s="37" t="s">
        <v>5821</v>
      </c>
      <c r="I398" s="37" t="s">
        <v>5799</v>
      </c>
      <c r="J398" s="37">
        <v>2</v>
      </c>
      <c r="K398" s="37" t="s">
        <v>5982</v>
      </c>
      <c r="L398" s="37"/>
      <c r="M398" s="38" t="s">
        <v>8076</v>
      </c>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row>
    <row r="399" spans="1:41" s="56" customFormat="1" x14ac:dyDescent="0.3">
      <c r="A399" s="211" t="s">
        <v>5803</v>
      </c>
      <c r="B399" s="213" t="s">
        <v>8183</v>
      </c>
      <c r="C399" s="135" t="s">
        <v>8184</v>
      </c>
      <c r="D399" s="333"/>
      <c r="E399" s="271">
        <f>+E304+E187+E69</f>
        <v>0</v>
      </c>
      <c r="F399" s="336"/>
      <c r="G399" s="37" t="s">
        <v>5804</v>
      </c>
      <c r="H399" s="37" t="s">
        <v>5821</v>
      </c>
      <c r="I399" s="37" t="s">
        <v>5799</v>
      </c>
      <c r="J399" s="37">
        <v>2</v>
      </c>
      <c r="K399" s="37" t="s">
        <v>5982</v>
      </c>
      <c r="L399" s="37"/>
      <c r="M399" s="38" t="s">
        <v>8076</v>
      </c>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row>
    <row r="400" spans="1:41" s="56" customFormat="1" x14ac:dyDescent="0.3">
      <c r="A400" s="208" t="s">
        <v>5800</v>
      </c>
      <c r="B400" s="209" t="s">
        <v>8185</v>
      </c>
      <c r="C400" s="210" t="s">
        <v>8186</v>
      </c>
      <c r="D400" s="332"/>
      <c r="E400" s="320">
        <f>+E401+E404+E407+E410+E413</f>
        <v>74633.22</v>
      </c>
      <c r="F400" s="336"/>
      <c r="G400" s="37"/>
      <c r="H400" s="37"/>
      <c r="I400" s="37"/>
      <c r="J400" s="37"/>
      <c r="K400" s="37"/>
      <c r="L400" s="37"/>
      <c r="M400" s="38"/>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row>
    <row r="401" spans="1:41" s="56" customFormat="1" x14ac:dyDescent="0.3">
      <c r="A401" s="211" t="s">
        <v>5801</v>
      </c>
      <c r="B401" s="212" t="s">
        <v>8187</v>
      </c>
      <c r="C401" s="134" t="s">
        <v>8188</v>
      </c>
      <c r="D401" s="332"/>
      <c r="E401" s="321">
        <f>+E402</f>
        <v>0</v>
      </c>
      <c r="F401" s="336"/>
      <c r="G401" s="37"/>
      <c r="H401" s="37"/>
      <c r="I401" s="37"/>
      <c r="J401" s="37"/>
      <c r="K401" s="37"/>
      <c r="L401" s="37"/>
      <c r="M401" s="38"/>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row>
    <row r="402" spans="1:41" s="56" customFormat="1" x14ac:dyDescent="0.3">
      <c r="A402" s="211" t="s">
        <v>5802</v>
      </c>
      <c r="B402" s="213" t="s">
        <v>8189</v>
      </c>
      <c r="C402" s="135" t="s">
        <v>8188</v>
      </c>
      <c r="D402" s="332"/>
      <c r="E402" s="271">
        <f>+E403</f>
        <v>0</v>
      </c>
      <c r="F402" s="336"/>
      <c r="G402" s="37"/>
      <c r="H402" s="37"/>
      <c r="I402" s="37"/>
      <c r="J402" s="37"/>
      <c r="K402" s="37"/>
      <c r="L402" s="37"/>
      <c r="M402" s="38"/>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row>
    <row r="403" spans="1:41" s="56" customFormat="1" x14ac:dyDescent="0.3">
      <c r="A403" s="211" t="s">
        <v>5803</v>
      </c>
      <c r="B403" s="213" t="s">
        <v>8190</v>
      </c>
      <c r="C403" s="135" t="s">
        <v>8188</v>
      </c>
      <c r="D403" s="333"/>
      <c r="E403" s="271">
        <f>+E44</f>
        <v>0</v>
      </c>
      <c r="F403" s="336"/>
      <c r="G403" s="37" t="s">
        <v>5804</v>
      </c>
      <c r="H403" s="37" t="s">
        <v>5821</v>
      </c>
      <c r="I403" s="37" t="s">
        <v>5794</v>
      </c>
      <c r="J403" s="37">
        <v>5</v>
      </c>
      <c r="K403" s="37"/>
      <c r="L403" s="37"/>
      <c r="M403" s="38" t="s">
        <v>8076</v>
      </c>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row>
    <row r="404" spans="1:41" s="56" customFormat="1" x14ac:dyDescent="0.3">
      <c r="A404" s="211" t="s">
        <v>5801</v>
      </c>
      <c r="B404" s="212" t="s">
        <v>8191</v>
      </c>
      <c r="C404" s="134" t="s">
        <v>8192</v>
      </c>
      <c r="D404" s="332"/>
      <c r="E404" s="321">
        <f>+E405</f>
        <v>73951.520000000004</v>
      </c>
      <c r="F404" s="336"/>
      <c r="G404" s="37"/>
      <c r="H404" s="37"/>
      <c r="I404" s="37"/>
      <c r="J404" s="37"/>
      <c r="K404" s="37"/>
      <c r="L404" s="37"/>
      <c r="M404" s="38"/>
      <c r="N404" s="14"/>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row>
    <row r="405" spans="1:41" s="56" customFormat="1" x14ac:dyDescent="0.3">
      <c r="A405" s="211" t="s">
        <v>5802</v>
      </c>
      <c r="B405" s="213" t="s">
        <v>8193</v>
      </c>
      <c r="C405" s="135" t="s">
        <v>8192</v>
      </c>
      <c r="D405" s="332"/>
      <c r="E405" s="271">
        <f>+E406</f>
        <v>73951.520000000004</v>
      </c>
      <c r="F405" s="336"/>
      <c r="G405" s="37"/>
      <c r="H405" s="37"/>
      <c r="I405" s="37"/>
      <c r="J405" s="37"/>
      <c r="K405" s="37"/>
      <c r="L405" s="37"/>
      <c r="M405" s="38"/>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row>
    <row r="406" spans="1:41" s="56" customFormat="1" x14ac:dyDescent="0.3">
      <c r="A406" s="211" t="s">
        <v>5803</v>
      </c>
      <c r="B406" s="213" t="s">
        <v>8194</v>
      </c>
      <c r="C406" s="135" t="s">
        <v>8192</v>
      </c>
      <c r="D406" s="333"/>
      <c r="E406" s="271">
        <f>+E30+E36+E33</f>
        <v>73951.520000000004</v>
      </c>
      <c r="F406" s="336"/>
      <c r="G406" s="37" t="s">
        <v>5804</v>
      </c>
      <c r="H406" s="37" t="s">
        <v>5821</v>
      </c>
      <c r="I406" s="37" t="s">
        <v>5794</v>
      </c>
      <c r="J406" s="37">
        <v>3</v>
      </c>
      <c r="K406" s="37"/>
      <c r="L406" s="37"/>
      <c r="M406" s="38" t="s">
        <v>8076</v>
      </c>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row>
    <row r="407" spans="1:41" s="56" customFormat="1" x14ac:dyDescent="0.3">
      <c r="A407" s="211" t="s">
        <v>5801</v>
      </c>
      <c r="B407" s="212" t="s">
        <v>8195</v>
      </c>
      <c r="C407" s="134" t="s">
        <v>8196</v>
      </c>
      <c r="D407" s="332"/>
      <c r="E407" s="321">
        <f>+E408</f>
        <v>0</v>
      </c>
      <c r="F407" s="336"/>
      <c r="G407" s="37"/>
      <c r="H407" s="37"/>
      <c r="I407" s="37"/>
      <c r="J407" s="37"/>
      <c r="K407" s="37"/>
      <c r="L407" s="37"/>
      <c r="M407" s="38"/>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row>
    <row r="408" spans="1:41" s="56" customFormat="1" x14ac:dyDescent="0.3">
      <c r="A408" s="211" t="s">
        <v>5802</v>
      </c>
      <c r="B408" s="213" t="s">
        <v>8197</v>
      </c>
      <c r="C408" s="135" t="s">
        <v>8196</v>
      </c>
      <c r="D408" s="332"/>
      <c r="E408" s="271">
        <f>+E409</f>
        <v>0</v>
      </c>
      <c r="F408" s="336"/>
      <c r="G408" s="37"/>
      <c r="H408" s="37"/>
      <c r="I408" s="37"/>
      <c r="J408" s="37"/>
      <c r="K408" s="37"/>
      <c r="L408" s="37"/>
      <c r="M408" s="38"/>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row>
    <row r="409" spans="1:41" s="56" customFormat="1" x14ac:dyDescent="0.3">
      <c r="A409" s="211" t="s">
        <v>5803</v>
      </c>
      <c r="B409" s="213" t="s">
        <v>8198</v>
      </c>
      <c r="C409" s="135" t="s">
        <v>8196</v>
      </c>
      <c r="D409" s="333"/>
      <c r="E409" s="271">
        <f>+E18+E21</f>
        <v>0</v>
      </c>
      <c r="F409" s="336"/>
      <c r="G409" s="37" t="s">
        <v>5804</v>
      </c>
      <c r="H409" s="37" t="s">
        <v>5821</v>
      </c>
      <c r="I409" s="37" t="s">
        <v>5794</v>
      </c>
      <c r="J409" s="37">
        <v>3</v>
      </c>
      <c r="K409" s="37"/>
      <c r="L409" s="37"/>
      <c r="M409" s="38" t="s">
        <v>8076</v>
      </c>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row>
    <row r="410" spans="1:41" s="56" customFormat="1" x14ac:dyDescent="0.3">
      <c r="A410" s="211" t="s">
        <v>5801</v>
      </c>
      <c r="B410" s="212" t="s">
        <v>8199</v>
      </c>
      <c r="C410" s="134" t="s">
        <v>8200</v>
      </c>
      <c r="D410" s="332"/>
      <c r="E410" s="321">
        <f>+E411</f>
        <v>0</v>
      </c>
      <c r="F410" s="336"/>
      <c r="G410" s="37"/>
      <c r="H410" s="37"/>
      <c r="I410" s="37"/>
      <c r="J410" s="37"/>
      <c r="K410" s="37"/>
      <c r="L410" s="37"/>
      <c r="M410" s="38"/>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row>
    <row r="411" spans="1:41" s="56" customFormat="1" x14ac:dyDescent="0.3">
      <c r="A411" s="211" t="s">
        <v>5802</v>
      </c>
      <c r="B411" s="213" t="s">
        <v>8201</v>
      </c>
      <c r="C411" s="135" t="s">
        <v>8200</v>
      </c>
      <c r="D411" s="332"/>
      <c r="E411" s="271">
        <f>+E412</f>
        <v>0</v>
      </c>
      <c r="F411" s="336"/>
      <c r="G411" s="37"/>
      <c r="H411" s="37"/>
      <c r="I411" s="37"/>
      <c r="J411" s="37"/>
      <c r="K411" s="37"/>
      <c r="L411" s="37"/>
      <c r="M411" s="38"/>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row>
    <row r="412" spans="1:41" s="56" customFormat="1" x14ac:dyDescent="0.3">
      <c r="A412" s="211" t="s">
        <v>5803</v>
      </c>
      <c r="B412" s="213" t="s">
        <v>8202</v>
      </c>
      <c r="C412" s="135" t="s">
        <v>8200</v>
      </c>
      <c r="D412" s="333"/>
      <c r="E412" s="271">
        <f>+E24+E27</f>
        <v>0</v>
      </c>
      <c r="F412" s="336"/>
      <c r="G412" s="37" t="s">
        <v>5804</v>
      </c>
      <c r="H412" s="37" t="s">
        <v>5821</v>
      </c>
      <c r="I412" s="37" t="s">
        <v>5794</v>
      </c>
      <c r="J412" s="37">
        <v>3</v>
      </c>
      <c r="K412" s="37"/>
      <c r="L412" s="37"/>
      <c r="M412" s="38" t="s">
        <v>8076</v>
      </c>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row>
    <row r="413" spans="1:41" s="56" customFormat="1" x14ac:dyDescent="0.3">
      <c r="A413" s="211" t="s">
        <v>5801</v>
      </c>
      <c r="B413" s="212" t="s">
        <v>8203</v>
      </c>
      <c r="C413" s="134" t="s">
        <v>8204</v>
      </c>
      <c r="D413" s="332"/>
      <c r="E413" s="321">
        <f>+E414</f>
        <v>681.7</v>
      </c>
      <c r="F413" s="336"/>
      <c r="G413" s="37"/>
      <c r="H413" s="37"/>
      <c r="I413" s="37"/>
      <c r="J413" s="37"/>
      <c r="K413" s="37"/>
      <c r="L413" s="37"/>
      <c r="M413" s="38"/>
      <c r="N413" s="14"/>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row>
    <row r="414" spans="1:41" s="56" customFormat="1" x14ac:dyDescent="0.3">
      <c r="A414" s="211" t="s">
        <v>5802</v>
      </c>
      <c r="B414" s="213" t="s">
        <v>8205</v>
      </c>
      <c r="C414" s="135" t="s">
        <v>8204</v>
      </c>
      <c r="D414" s="332"/>
      <c r="E414" s="271">
        <f>+E415</f>
        <v>681.7</v>
      </c>
      <c r="F414" s="336"/>
      <c r="G414" s="37"/>
      <c r="H414" s="37"/>
      <c r="I414" s="37"/>
      <c r="J414" s="37"/>
      <c r="K414" s="37"/>
      <c r="L414" s="37"/>
      <c r="M414" s="38"/>
      <c r="N414" s="14"/>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row>
    <row r="415" spans="1:41" s="56" customFormat="1" x14ac:dyDescent="0.3">
      <c r="A415" s="465" t="s">
        <v>5803</v>
      </c>
      <c r="B415" s="466" t="s">
        <v>8206</v>
      </c>
      <c r="C415" s="467" t="s">
        <v>8204</v>
      </c>
      <c r="D415" s="492"/>
      <c r="E415" s="493">
        <f>+E48+E49+E53+E55</f>
        <v>681.7</v>
      </c>
      <c r="F415" s="494"/>
      <c r="G415" s="52" t="s">
        <v>5804</v>
      </c>
      <c r="H415" s="52" t="s">
        <v>5821</v>
      </c>
      <c r="I415" s="52" t="s">
        <v>5794</v>
      </c>
      <c r="J415" s="52">
        <v>9</v>
      </c>
      <c r="K415" s="52"/>
      <c r="L415" s="52"/>
      <c r="M415" s="53" t="s">
        <v>8076</v>
      </c>
      <c r="N415" s="14"/>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row>
    <row r="416" spans="1:41" s="56" customFormat="1" x14ac:dyDescent="0.25">
      <c r="A416" s="54"/>
      <c r="B416" s="55"/>
      <c r="C416" s="55"/>
      <c r="D416" s="57"/>
      <c r="E416" s="57"/>
      <c r="G416" s="37"/>
      <c r="H416" s="37"/>
      <c r="I416" s="37"/>
      <c r="J416" s="37"/>
      <c r="K416" s="37"/>
      <c r="L416" s="37"/>
      <c r="M416" s="37"/>
    </row>
    <row r="417" spans="1:13" s="56" customFormat="1" x14ac:dyDescent="0.25">
      <c r="A417" s="54"/>
      <c r="B417" s="55"/>
      <c r="C417" s="55"/>
      <c r="D417" s="57"/>
      <c r="E417" s="57"/>
      <c r="G417" s="37"/>
      <c r="H417" s="37"/>
      <c r="I417" s="37"/>
      <c r="J417" s="37"/>
      <c r="K417" s="37"/>
      <c r="L417" s="37"/>
      <c r="M417" s="37"/>
    </row>
    <row r="418" spans="1:13" s="56" customFormat="1" x14ac:dyDescent="0.25">
      <c r="A418" s="54"/>
      <c r="B418" s="55"/>
      <c r="C418" s="55"/>
      <c r="D418" s="57"/>
      <c r="E418" s="57"/>
      <c r="G418" s="37"/>
      <c r="H418" s="37"/>
      <c r="I418" s="37"/>
      <c r="J418" s="37"/>
      <c r="K418" s="37"/>
      <c r="L418" s="37"/>
      <c r="M418" s="37"/>
    </row>
    <row r="419" spans="1:13" s="56" customFormat="1" x14ac:dyDescent="0.25">
      <c r="A419" s="54"/>
      <c r="B419" s="55"/>
      <c r="C419" s="55"/>
      <c r="D419" s="57"/>
      <c r="E419" s="57"/>
      <c r="G419" s="37"/>
      <c r="H419" s="37"/>
      <c r="I419" s="37"/>
      <c r="J419" s="37"/>
      <c r="K419" s="37"/>
      <c r="L419" s="37"/>
      <c r="M419" s="37"/>
    </row>
    <row r="420" spans="1:13" s="56" customFormat="1" x14ac:dyDescent="0.25">
      <c r="A420" s="54"/>
      <c r="B420" s="55"/>
      <c r="C420" s="55"/>
      <c r="D420" s="57"/>
      <c r="E420" s="57"/>
      <c r="G420" s="37"/>
      <c r="H420" s="37"/>
      <c r="I420" s="37"/>
      <c r="J420" s="37"/>
      <c r="K420" s="37"/>
      <c r="L420" s="37"/>
      <c r="M420" s="37"/>
    </row>
    <row r="421" spans="1:13" s="56" customFormat="1" x14ac:dyDescent="0.25">
      <c r="A421" s="54"/>
      <c r="B421" s="55"/>
      <c r="C421" s="55"/>
      <c r="D421" s="57"/>
      <c r="E421" s="57"/>
      <c r="G421" s="37"/>
      <c r="H421" s="37"/>
      <c r="I421" s="37"/>
      <c r="J421" s="37"/>
      <c r="K421" s="37"/>
      <c r="L421" s="37"/>
      <c r="M421" s="37"/>
    </row>
    <row r="422" spans="1:13" s="56" customFormat="1" x14ac:dyDescent="0.25">
      <c r="A422" s="54"/>
      <c r="B422" s="55"/>
      <c r="C422" s="55"/>
      <c r="D422" s="57"/>
      <c r="E422" s="57"/>
      <c r="G422" s="37"/>
      <c r="H422" s="37"/>
      <c r="I422" s="37"/>
      <c r="J422" s="37"/>
      <c r="K422" s="37"/>
      <c r="L422" s="37"/>
      <c r="M422" s="37"/>
    </row>
    <row r="423" spans="1:13" s="56" customFormat="1" x14ac:dyDescent="0.25">
      <c r="A423" s="54"/>
      <c r="B423" s="55"/>
      <c r="C423" s="55"/>
      <c r="D423" s="57"/>
      <c r="E423" s="57"/>
      <c r="G423" s="37"/>
      <c r="H423" s="37"/>
      <c r="I423" s="37"/>
      <c r="J423" s="37"/>
      <c r="K423" s="37"/>
      <c r="L423" s="37"/>
      <c r="M423" s="37"/>
    </row>
    <row r="424" spans="1:13" s="56" customFormat="1" x14ac:dyDescent="0.25">
      <c r="A424" s="54"/>
      <c r="B424" s="55"/>
      <c r="C424" s="55"/>
      <c r="D424" s="57"/>
      <c r="E424" s="57"/>
      <c r="G424" s="37"/>
      <c r="H424" s="37"/>
      <c r="I424" s="37"/>
      <c r="J424" s="37"/>
      <c r="K424" s="37"/>
      <c r="L424" s="37"/>
      <c r="M424" s="37"/>
    </row>
    <row r="425" spans="1:13" s="56" customFormat="1" x14ac:dyDescent="0.25">
      <c r="A425" s="54"/>
      <c r="B425" s="55"/>
      <c r="C425" s="55"/>
      <c r="D425" s="57"/>
      <c r="E425" s="57"/>
      <c r="G425" s="37"/>
      <c r="H425" s="37"/>
      <c r="I425" s="37"/>
      <c r="J425" s="37"/>
      <c r="K425" s="37"/>
      <c r="L425" s="37"/>
      <c r="M425" s="37"/>
    </row>
    <row r="426" spans="1:13" s="56" customFormat="1" x14ac:dyDescent="0.25">
      <c r="A426" s="54"/>
      <c r="B426" s="55"/>
      <c r="C426" s="55"/>
      <c r="D426" s="57"/>
      <c r="E426" s="57"/>
      <c r="G426" s="37"/>
      <c r="H426" s="37"/>
      <c r="I426" s="37"/>
      <c r="J426" s="37"/>
      <c r="K426" s="37"/>
      <c r="L426" s="37"/>
      <c r="M426" s="37"/>
    </row>
    <row r="427" spans="1:13" s="56" customFormat="1" x14ac:dyDescent="0.25">
      <c r="A427" s="54"/>
      <c r="B427" s="55"/>
      <c r="C427" s="55"/>
      <c r="D427" s="57"/>
      <c r="E427" s="57"/>
      <c r="G427" s="37"/>
      <c r="H427" s="37"/>
      <c r="I427" s="37"/>
      <c r="J427" s="37"/>
      <c r="K427" s="37"/>
      <c r="L427" s="37"/>
      <c r="M427" s="37"/>
    </row>
    <row r="428" spans="1:13" s="56" customFormat="1" x14ac:dyDescent="0.25">
      <c r="A428" s="54"/>
      <c r="B428" s="55"/>
      <c r="C428" s="55"/>
      <c r="D428" s="57"/>
      <c r="E428" s="57"/>
      <c r="G428" s="37"/>
      <c r="H428" s="37"/>
      <c r="I428" s="37"/>
      <c r="J428" s="37"/>
      <c r="K428" s="37"/>
      <c r="L428" s="37"/>
      <c r="M428" s="37"/>
    </row>
    <row r="429" spans="1:13" s="56" customFormat="1" x14ac:dyDescent="0.25">
      <c r="A429" s="54"/>
      <c r="B429" s="55"/>
      <c r="C429" s="55"/>
      <c r="D429" s="57"/>
      <c r="E429" s="57"/>
      <c r="G429" s="37"/>
      <c r="H429" s="37"/>
      <c r="I429" s="37"/>
      <c r="J429" s="37"/>
      <c r="K429" s="37"/>
      <c r="L429" s="37"/>
      <c r="M429" s="37"/>
    </row>
    <row r="430" spans="1:13" s="56" customFormat="1" x14ac:dyDescent="0.25">
      <c r="A430" s="54"/>
      <c r="B430" s="55"/>
      <c r="C430" s="55"/>
      <c r="D430" s="57"/>
      <c r="E430" s="57"/>
      <c r="G430" s="37"/>
      <c r="H430" s="37"/>
      <c r="I430" s="37"/>
      <c r="J430" s="37"/>
      <c r="K430" s="37"/>
      <c r="L430" s="37"/>
      <c r="M430" s="37"/>
    </row>
    <row r="431" spans="1:13" s="56" customFormat="1" x14ac:dyDescent="0.25">
      <c r="A431" s="54"/>
      <c r="B431" s="55"/>
      <c r="C431" s="55"/>
      <c r="D431" s="57"/>
      <c r="E431" s="57"/>
      <c r="G431" s="37"/>
      <c r="H431" s="37"/>
      <c r="I431" s="37"/>
      <c r="J431" s="37"/>
      <c r="K431" s="37"/>
      <c r="L431" s="37"/>
      <c r="M431" s="37"/>
    </row>
    <row r="432" spans="1:13" s="56" customFormat="1" x14ac:dyDescent="0.25">
      <c r="A432" s="54"/>
      <c r="B432" s="55"/>
      <c r="C432" s="55"/>
      <c r="D432" s="57"/>
      <c r="E432" s="57"/>
      <c r="G432" s="37"/>
      <c r="H432" s="37"/>
      <c r="I432" s="37"/>
      <c r="J432" s="37"/>
      <c r="K432" s="37"/>
      <c r="L432" s="37"/>
      <c r="M432" s="37"/>
    </row>
    <row r="433" spans="1:13" s="56" customFormat="1" x14ac:dyDescent="0.25">
      <c r="A433" s="54"/>
      <c r="B433" s="55"/>
      <c r="C433" s="55"/>
      <c r="D433" s="57"/>
      <c r="E433" s="57"/>
      <c r="G433" s="37"/>
      <c r="H433" s="37"/>
      <c r="I433" s="37"/>
      <c r="J433" s="37"/>
      <c r="K433" s="37"/>
      <c r="L433" s="37"/>
      <c r="M433" s="37"/>
    </row>
    <row r="434" spans="1:13" s="56" customFormat="1" x14ac:dyDescent="0.25">
      <c r="A434" s="54"/>
      <c r="B434" s="55"/>
      <c r="C434" s="55"/>
      <c r="D434" s="57"/>
      <c r="E434" s="57"/>
      <c r="G434" s="37"/>
      <c r="H434" s="37"/>
      <c r="I434" s="37"/>
      <c r="J434" s="37"/>
      <c r="K434" s="37"/>
      <c r="L434" s="37"/>
      <c r="M434" s="37"/>
    </row>
    <row r="435" spans="1:13" s="56" customFormat="1" x14ac:dyDescent="0.25">
      <c r="A435" s="54"/>
      <c r="B435" s="55"/>
      <c r="C435" s="55"/>
      <c r="D435" s="57"/>
      <c r="E435" s="57"/>
      <c r="G435" s="37"/>
      <c r="H435" s="37"/>
      <c r="I435" s="37"/>
      <c r="J435" s="37"/>
      <c r="K435" s="37"/>
      <c r="L435" s="37"/>
      <c r="M435" s="37"/>
    </row>
    <row r="436" spans="1:13" s="56" customFormat="1" x14ac:dyDescent="0.25">
      <c r="A436" s="54"/>
      <c r="B436" s="55"/>
      <c r="C436" s="55"/>
      <c r="D436" s="57"/>
      <c r="E436" s="57"/>
      <c r="G436" s="37"/>
      <c r="H436" s="37"/>
      <c r="I436" s="37"/>
      <c r="J436" s="37"/>
      <c r="K436" s="37"/>
      <c r="L436" s="37"/>
      <c r="M436" s="37"/>
    </row>
    <row r="437" spans="1:13" s="56" customFormat="1" x14ac:dyDescent="0.25">
      <c r="A437" s="54"/>
      <c r="B437" s="55"/>
      <c r="C437" s="55"/>
      <c r="D437" s="57"/>
      <c r="E437" s="57"/>
      <c r="G437" s="37"/>
      <c r="H437" s="37"/>
      <c r="I437" s="37"/>
      <c r="J437" s="37"/>
      <c r="K437" s="37"/>
      <c r="L437" s="37"/>
      <c r="M437" s="37"/>
    </row>
    <row r="438" spans="1:13" s="56" customFormat="1" x14ac:dyDescent="0.25">
      <c r="A438" s="54"/>
      <c r="B438" s="55"/>
      <c r="C438" s="55"/>
      <c r="D438" s="57"/>
      <c r="E438" s="57"/>
      <c r="G438" s="37"/>
      <c r="H438" s="37"/>
      <c r="I438" s="37"/>
      <c r="J438" s="37"/>
      <c r="K438" s="37"/>
      <c r="L438" s="37"/>
      <c r="M438" s="37"/>
    </row>
    <row r="439" spans="1:13" s="56" customFormat="1" x14ac:dyDescent="0.25">
      <c r="A439" s="54"/>
      <c r="B439" s="55"/>
      <c r="C439" s="55"/>
      <c r="D439" s="57"/>
      <c r="E439" s="57"/>
      <c r="G439" s="37"/>
      <c r="H439" s="37"/>
      <c r="I439" s="37"/>
      <c r="J439" s="37"/>
      <c r="K439" s="37"/>
      <c r="L439" s="37"/>
      <c r="M439" s="37"/>
    </row>
    <row r="440" spans="1:13" s="56" customFormat="1" x14ac:dyDescent="0.25">
      <c r="A440" s="54"/>
      <c r="B440" s="55"/>
      <c r="C440" s="55"/>
      <c r="D440" s="57"/>
      <c r="E440" s="57"/>
      <c r="G440" s="37"/>
      <c r="H440" s="37"/>
      <c r="I440" s="37"/>
      <c r="J440" s="37"/>
      <c r="K440" s="37"/>
      <c r="L440" s="37"/>
      <c r="M440" s="37"/>
    </row>
    <row r="441" spans="1:13" s="56" customFormat="1" x14ac:dyDescent="0.25">
      <c r="A441" s="54"/>
      <c r="B441" s="55"/>
      <c r="C441" s="55"/>
      <c r="D441" s="57"/>
      <c r="E441" s="57"/>
      <c r="G441" s="37"/>
      <c r="H441" s="37"/>
      <c r="I441" s="37"/>
      <c r="J441" s="37"/>
      <c r="K441" s="37"/>
      <c r="L441" s="37"/>
      <c r="M441" s="37"/>
    </row>
    <row r="442" spans="1:13" s="56" customFormat="1" x14ac:dyDescent="0.25">
      <c r="A442" s="54"/>
      <c r="B442" s="55"/>
      <c r="C442" s="55"/>
      <c r="D442" s="57"/>
      <c r="E442" s="57"/>
      <c r="G442" s="37"/>
      <c r="H442" s="37"/>
      <c r="I442" s="37"/>
      <c r="J442" s="37"/>
      <c r="K442" s="37"/>
      <c r="L442" s="37"/>
      <c r="M442" s="37"/>
    </row>
    <row r="443" spans="1:13" s="56" customFormat="1" x14ac:dyDescent="0.25">
      <c r="A443" s="54"/>
      <c r="B443" s="55"/>
      <c r="C443" s="55"/>
      <c r="D443" s="57"/>
      <c r="E443" s="57"/>
      <c r="G443" s="37"/>
      <c r="H443" s="37"/>
      <c r="I443" s="37"/>
      <c r="J443" s="37"/>
      <c r="K443" s="37"/>
      <c r="L443" s="37"/>
      <c r="M443" s="37"/>
    </row>
    <row r="444" spans="1:13" s="56" customFormat="1" x14ac:dyDescent="0.25">
      <c r="A444" s="54"/>
      <c r="B444" s="55"/>
      <c r="C444" s="55"/>
      <c r="D444" s="57"/>
      <c r="E444" s="57"/>
      <c r="G444" s="37"/>
      <c r="H444" s="37"/>
      <c r="I444" s="37"/>
      <c r="J444" s="37"/>
      <c r="K444" s="37"/>
      <c r="L444" s="37"/>
      <c r="M444" s="37"/>
    </row>
    <row r="445" spans="1:13" s="56" customFormat="1" x14ac:dyDescent="0.25">
      <c r="A445" s="54"/>
      <c r="B445" s="55"/>
      <c r="C445" s="55"/>
      <c r="D445" s="57"/>
      <c r="E445" s="57"/>
      <c r="G445" s="37"/>
      <c r="H445" s="37"/>
      <c r="I445" s="37"/>
      <c r="J445" s="37"/>
      <c r="K445" s="37"/>
      <c r="L445" s="37"/>
      <c r="M445" s="37"/>
    </row>
    <row r="446" spans="1:13" s="56" customFormat="1" x14ac:dyDescent="0.25">
      <c r="A446" s="54"/>
      <c r="B446" s="55"/>
      <c r="C446" s="55"/>
      <c r="D446" s="57"/>
      <c r="E446" s="57"/>
      <c r="G446" s="37"/>
      <c r="H446" s="37"/>
      <c r="I446" s="37"/>
      <c r="J446" s="37"/>
      <c r="K446" s="37"/>
      <c r="L446" s="37"/>
      <c r="M446" s="37"/>
    </row>
    <row r="447" spans="1:13" s="56" customFormat="1" x14ac:dyDescent="0.25">
      <c r="A447" s="54"/>
      <c r="B447" s="55"/>
      <c r="C447" s="55"/>
      <c r="D447" s="57"/>
      <c r="E447" s="57"/>
      <c r="G447" s="37"/>
      <c r="H447" s="37"/>
      <c r="I447" s="37"/>
      <c r="J447" s="37"/>
      <c r="K447" s="37"/>
      <c r="L447" s="37"/>
      <c r="M447" s="37"/>
    </row>
    <row r="448" spans="1:13" s="56" customFormat="1" x14ac:dyDescent="0.25">
      <c r="A448" s="54"/>
      <c r="B448" s="55"/>
      <c r="C448" s="55"/>
      <c r="D448" s="57"/>
      <c r="E448" s="57"/>
      <c r="G448" s="37"/>
      <c r="H448" s="37"/>
      <c r="I448" s="37"/>
      <c r="J448" s="37"/>
      <c r="K448" s="37"/>
      <c r="L448" s="37"/>
      <c r="M448" s="37"/>
    </row>
    <row r="449" spans="1:13" s="56" customFormat="1" x14ac:dyDescent="0.25">
      <c r="A449" s="54"/>
      <c r="B449" s="55"/>
      <c r="C449" s="55"/>
      <c r="D449" s="57"/>
      <c r="E449" s="57"/>
      <c r="G449" s="37"/>
      <c r="H449" s="37"/>
      <c r="I449" s="37"/>
      <c r="J449" s="37"/>
      <c r="K449" s="37"/>
      <c r="L449" s="37"/>
      <c r="M449" s="37"/>
    </row>
    <row r="450" spans="1:13" s="56" customFormat="1" x14ac:dyDescent="0.25">
      <c r="A450" s="54"/>
      <c r="B450" s="55"/>
      <c r="C450" s="55"/>
      <c r="D450" s="57"/>
      <c r="E450" s="57"/>
      <c r="G450" s="37"/>
      <c r="H450" s="37"/>
      <c r="I450" s="37"/>
      <c r="J450" s="37"/>
      <c r="K450" s="37"/>
      <c r="L450" s="37"/>
      <c r="M450" s="37"/>
    </row>
    <row r="451" spans="1:13" s="56" customFormat="1" x14ac:dyDescent="0.25">
      <c r="A451" s="54"/>
      <c r="B451" s="55"/>
      <c r="C451" s="55"/>
      <c r="D451" s="57"/>
      <c r="E451" s="57"/>
      <c r="G451" s="37"/>
      <c r="H451" s="37"/>
      <c r="I451" s="37"/>
      <c r="J451" s="37"/>
      <c r="K451" s="37"/>
      <c r="L451" s="37"/>
      <c r="M451" s="37"/>
    </row>
    <row r="452" spans="1:13" s="56" customFormat="1" x14ac:dyDescent="0.25">
      <c r="A452" s="54"/>
      <c r="B452" s="55"/>
      <c r="C452" s="55"/>
      <c r="D452" s="57"/>
      <c r="E452" s="57"/>
      <c r="G452" s="37"/>
      <c r="H452" s="37"/>
      <c r="I452" s="37"/>
      <c r="J452" s="37"/>
      <c r="K452" s="37"/>
      <c r="L452" s="37"/>
      <c r="M452" s="37"/>
    </row>
    <row r="453" spans="1:13" s="56" customFormat="1" x14ac:dyDescent="0.25">
      <c r="A453" s="54"/>
      <c r="B453" s="55"/>
      <c r="C453" s="55"/>
      <c r="D453" s="57"/>
      <c r="E453" s="57"/>
      <c r="G453" s="37"/>
      <c r="H453" s="37"/>
      <c r="I453" s="37"/>
      <c r="J453" s="37"/>
      <c r="K453" s="37"/>
      <c r="L453" s="37"/>
      <c r="M453" s="37"/>
    </row>
    <row r="454" spans="1:13" s="56" customFormat="1" x14ac:dyDescent="0.25">
      <c r="A454" s="54"/>
      <c r="B454" s="55"/>
      <c r="C454" s="55"/>
      <c r="D454" s="57"/>
      <c r="E454" s="57"/>
      <c r="G454" s="37"/>
      <c r="H454" s="37"/>
      <c r="I454" s="37"/>
      <c r="J454" s="37"/>
      <c r="K454" s="37"/>
      <c r="L454" s="37"/>
      <c r="M454" s="37"/>
    </row>
    <row r="455" spans="1:13" s="56" customFormat="1" x14ac:dyDescent="0.25">
      <c r="A455" s="54"/>
      <c r="B455" s="55"/>
      <c r="C455" s="55"/>
      <c r="D455" s="57"/>
      <c r="E455" s="57"/>
      <c r="G455" s="37"/>
      <c r="H455" s="37"/>
      <c r="I455" s="37"/>
      <c r="J455" s="37"/>
      <c r="K455" s="37"/>
      <c r="L455" s="37"/>
      <c r="M455" s="37"/>
    </row>
    <row r="456" spans="1:13" s="56" customFormat="1" x14ac:dyDescent="0.25">
      <c r="A456" s="54"/>
      <c r="B456" s="55"/>
      <c r="C456" s="55"/>
      <c r="D456" s="57"/>
      <c r="E456" s="57"/>
      <c r="G456" s="37"/>
      <c r="H456" s="37"/>
      <c r="I456" s="37"/>
      <c r="J456" s="37"/>
      <c r="K456" s="37"/>
      <c r="L456" s="37"/>
      <c r="M456" s="37"/>
    </row>
    <row r="457" spans="1:13" s="56" customFormat="1" x14ac:dyDescent="0.25">
      <c r="A457" s="54"/>
      <c r="B457" s="55"/>
      <c r="C457" s="55"/>
      <c r="D457" s="57"/>
      <c r="E457" s="57"/>
      <c r="G457" s="37"/>
      <c r="H457" s="37"/>
      <c r="I457" s="37"/>
      <c r="J457" s="37"/>
      <c r="K457" s="37"/>
      <c r="L457" s="37"/>
      <c r="M457" s="37"/>
    </row>
    <row r="458" spans="1:13" s="56" customFormat="1" x14ac:dyDescent="0.25">
      <c r="A458" s="54"/>
      <c r="B458" s="55"/>
      <c r="C458" s="55"/>
      <c r="D458" s="57"/>
      <c r="E458" s="57"/>
      <c r="G458" s="37"/>
      <c r="H458" s="37"/>
      <c r="I458" s="37"/>
      <c r="J458" s="37"/>
      <c r="K458" s="37"/>
      <c r="L458" s="37"/>
      <c r="M458" s="37"/>
    </row>
    <row r="459" spans="1:13" s="56" customFormat="1" x14ac:dyDescent="0.25">
      <c r="A459" s="54"/>
      <c r="B459" s="55"/>
      <c r="C459" s="55"/>
      <c r="D459" s="57"/>
      <c r="E459" s="57"/>
      <c r="G459" s="37"/>
      <c r="H459" s="37"/>
      <c r="I459" s="37"/>
      <c r="J459" s="37"/>
      <c r="K459" s="37"/>
      <c r="L459" s="37"/>
      <c r="M459" s="37"/>
    </row>
    <row r="460" spans="1:13" s="56" customFormat="1" x14ac:dyDescent="0.25">
      <c r="A460" s="54"/>
      <c r="B460" s="55"/>
      <c r="C460" s="55"/>
      <c r="D460" s="57"/>
      <c r="E460" s="57"/>
      <c r="G460" s="37"/>
      <c r="H460" s="37"/>
      <c r="I460" s="37"/>
      <c r="J460" s="37"/>
      <c r="K460" s="37"/>
      <c r="L460" s="37"/>
      <c r="M460" s="37"/>
    </row>
    <row r="461" spans="1:13" s="56" customFormat="1" x14ac:dyDescent="0.25">
      <c r="A461" s="54"/>
      <c r="B461" s="55"/>
      <c r="C461" s="55"/>
      <c r="D461" s="57"/>
      <c r="E461" s="57"/>
      <c r="G461" s="37"/>
      <c r="H461" s="37"/>
      <c r="I461" s="37"/>
      <c r="J461" s="37"/>
      <c r="K461" s="37"/>
      <c r="L461" s="37"/>
      <c r="M461" s="37"/>
    </row>
    <row r="462" spans="1:13" s="56" customFormat="1" x14ac:dyDescent="0.25">
      <c r="A462" s="54"/>
      <c r="B462" s="55"/>
      <c r="C462" s="55"/>
      <c r="D462" s="57"/>
      <c r="E462" s="57"/>
      <c r="G462" s="37"/>
      <c r="H462" s="37"/>
      <c r="I462" s="37"/>
      <c r="J462" s="37"/>
      <c r="K462" s="37"/>
      <c r="L462" s="37"/>
      <c r="M462" s="37"/>
    </row>
    <row r="463" spans="1:13" s="56" customFormat="1" x14ac:dyDescent="0.25">
      <c r="A463" s="54"/>
      <c r="B463" s="55"/>
      <c r="C463" s="55"/>
      <c r="D463" s="57"/>
      <c r="E463" s="57"/>
      <c r="G463" s="37"/>
      <c r="H463" s="37"/>
      <c r="I463" s="37"/>
      <c r="J463" s="37"/>
      <c r="K463" s="37"/>
      <c r="L463" s="37"/>
      <c r="M463" s="37"/>
    </row>
    <row r="464" spans="1:13" s="56" customFormat="1" x14ac:dyDescent="0.25">
      <c r="A464" s="54"/>
      <c r="B464" s="55"/>
      <c r="C464" s="55"/>
      <c r="D464" s="57"/>
      <c r="E464" s="57"/>
      <c r="G464" s="37"/>
      <c r="H464" s="37"/>
      <c r="I464" s="37"/>
      <c r="J464" s="37"/>
      <c r="K464" s="37"/>
      <c r="L464" s="37"/>
      <c r="M464" s="37"/>
    </row>
    <row r="465" spans="1:13" s="56" customFormat="1" x14ac:dyDescent="0.25">
      <c r="A465" s="54"/>
      <c r="B465" s="55"/>
      <c r="C465" s="55"/>
      <c r="D465" s="57"/>
      <c r="E465" s="57"/>
      <c r="G465" s="37"/>
      <c r="H465" s="37"/>
      <c r="I465" s="37"/>
      <c r="J465" s="37"/>
      <c r="K465" s="37"/>
      <c r="L465" s="37"/>
      <c r="M465" s="37"/>
    </row>
    <row r="466" spans="1:13" s="56" customFormat="1" x14ac:dyDescent="0.25">
      <c r="A466" s="54"/>
      <c r="B466" s="55"/>
      <c r="C466" s="55"/>
      <c r="D466" s="57"/>
      <c r="E466" s="57"/>
      <c r="G466" s="37"/>
      <c r="H466" s="37"/>
      <c r="I466" s="37"/>
      <c r="J466" s="37"/>
      <c r="K466" s="37"/>
      <c r="L466" s="37"/>
      <c r="M466" s="37"/>
    </row>
    <row r="467" spans="1:13" s="56" customFormat="1" x14ac:dyDescent="0.25">
      <c r="A467" s="54"/>
      <c r="B467" s="55"/>
      <c r="C467" s="55"/>
      <c r="D467" s="57"/>
      <c r="E467" s="57"/>
      <c r="G467" s="37"/>
      <c r="H467" s="37"/>
      <c r="I467" s="37"/>
      <c r="J467" s="37"/>
      <c r="K467" s="37"/>
      <c r="L467" s="37"/>
      <c r="M467" s="37"/>
    </row>
    <row r="468" spans="1:13" s="56" customFormat="1" x14ac:dyDescent="0.25">
      <c r="A468" s="54"/>
      <c r="B468" s="55"/>
      <c r="C468" s="55"/>
      <c r="D468" s="57"/>
      <c r="E468" s="57"/>
      <c r="G468" s="37"/>
      <c r="H468" s="37"/>
      <c r="I468" s="37"/>
      <c r="J468" s="37"/>
      <c r="K468" s="37"/>
      <c r="L468" s="37"/>
      <c r="M468" s="37"/>
    </row>
    <row r="469" spans="1:13" s="56" customFormat="1" x14ac:dyDescent="0.25">
      <c r="A469" s="54"/>
      <c r="B469" s="55"/>
      <c r="C469" s="55"/>
      <c r="D469" s="57"/>
      <c r="E469" s="57"/>
      <c r="G469" s="37"/>
      <c r="H469" s="37"/>
      <c r="I469" s="37"/>
      <c r="J469" s="37"/>
      <c r="K469" s="37"/>
      <c r="L469" s="37"/>
      <c r="M469" s="37"/>
    </row>
    <row r="470" spans="1:13" s="56" customFormat="1" x14ac:dyDescent="0.25">
      <c r="A470" s="54"/>
      <c r="B470" s="55"/>
      <c r="C470" s="55"/>
      <c r="D470" s="57"/>
      <c r="E470" s="57"/>
      <c r="G470" s="37"/>
      <c r="H470" s="37"/>
      <c r="I470" s="37"/>
      <c r="J470" s="37"/>
      <c r="K470" s="37"/>
      <c r="L470" s="37"/>
      <c r="M470" s="37"/>
    </row>
    <row r="471" spans="1:13" s="56" customFormat="1" x14ac:dyDescent="0.25">
      <c r="A471" s="54"/>
      <c r="B471" s="55"/>
      <c r="C471" s="55"/>
      <c r="D471" s="57"/>
      <c r="E471" s="57"/>
      <c r="G471" s="37"/>
      <c r="H471" s="37"/>
      <c r="I471" s="37"/>
      <c r="J471" s="37"/>
      <c r="K471" s="37"/>
      <c r="L471" s="37"/>
      <c r="M471" s="37"/>
    </row>
    <row r="472" spans="1:13" s="56" customFormat="1" x14ac:dyDescent="0.25">
      <c r="A472" s="54"/>
      <c r="B472" s="55"/>
      <c r="C472" s="55"/>
      <c r="D472" s="57"/>
      <c r="E472" s="57"/>
      <c r="G472" s="37"/>
      <c r="H472" s="37"/>
      <c r="I472" s="37"/>
      <c r="J472" s="37"/>
      <c r="K472" s="37"/>
      <c r="L472" s="37"/>
      <c r="M472" s="37"/>
    </row>
    <row r="473" spans="1:13" s="56" customFormat="1" x14ac:dyDescent="0.25">
      <c r="A473" s="54"/>
      <c r="B473" s="55"/>
      <c r="C473" s="55"/>
      <c r="D473" s="57"/>
      <c r="E473" s="57"/>
      <c r="G473" s="37"/>
      <c r="H473" s="37"/>
      <c r="I473" s="37"/>
      <c r="J473" s="37"/>
      <c r="K473" s="37"/>
      <c r="L473" s="37"/>
      <c r="M473" s="37"/>
    </row>
    <row r="474" spans="1:13" s="56" customFormat="1" x14ac:dyDescent="0.25">
      <c r="A474" s="54"/>
      <c r="B474" s="55"/>
      <c r="C474" s="55"/>
      <c r="D474" s="57"/>
      <c r="E474" s="57"/>
      <c r="G474" s="37"/>
      <c r="H474" s="37"/>
      <c r="I474" s="37"/>
      <c r="J474" s="37"/>
      <c r="K474" s="37"/>
      <c r="L474" s="37"/>
      <c r="M474" s="37"/>
    </row>
    <row r="475" spans="1:13" s="56" customFormat="1" x14ac:dyDescent="0.25">
      <c r="A475" s="54"/>
      <c r="B475" s="55"/>
      <c r="C475" s="55"/>
      <c r="D475" s="57"/>
      <c r="E475" s="57"/>
      <c r="G475" s="37"/>
      <c r="H475" s="37"/>
      <c r="I475" s="37"/>
      <c r="J475" s="37"/>
      <c r="K475" s="37"/>
      <c r="L475" s="37"/>
      <c r="M475" s="37"/>
    </row>
    <row r="476" spans="1:13" s="56" customFormat="1" x14ac:dyDescent="0.25">
      <c r="A476" s="54"/>
      <c r="B476" s="55"/>
      <c r="C476" s="55"/>
      <c r="D476" s="57"/>
      <c r="E476" s="57"/>
      <c r="G476" s="37"/>
      <c r="H476" s="37"/>
      <c r="I476" s="37"/>
      <c r="J476" s="37"/>
      <c r="K476" s="37"/>
      <c r="L476" s="37"/>
      <c r="M476" s="37"/>
    </row>
    <row r="477" spans="1:13" s="56" customFormat="1" x14ac:dyDescent="0.25">
      <c r="A477" s="54"/>
      <c r="B477" s="55"/>
      <c r="C477" s="55"/>
      <c r="D477" s="57"/>
      <c r="E477" s="57"/>
      <c r="G477" s="37"/>
      <c r="H477" s="37"/>
      <c r="I477" s="37"/>
      <c r="J477" s="37"/>
      <c r="K477" s="37"/>
      <c r="L477" s="37"/>
      <c r="M477" s="37"/>
    </row>
    <row r="478" spans="1:13" s="56" customFormat="1" x14ac:dyDescent="0.25">
      <c r="A478" s="54"/>
      <c r="B478" s="55"/>
      <c r="C478" s="55"/>
      <c r="D478" s="57"/>
      <c r="E478" s="57"/>
      <c r="G478" s="37"/>
      <c r="H478" s="37"/>
      <c r="I478" s="37"/>
      <c r="J478" s="37"/>
      <c r="K478" s="37"/>
      <c r="L478" s="37"/>
      <c r="M478" s="37"/>
    </row>
    <row r="479" spans="1:13" s="56" customFormat="1" ht="3.75" customHeight="1" x14ac:dyDescent="0.25">
      <c r="A479" s="54"/>
      <c r="B479" s="55"/>
      <c r="C479" s="55"/>
      <c r="D479" s="57"/>
      <c r="E479" s="57"/>
      <c r="G479" s="37"/>
      <c r="H479" s="37"/>
      <c r="I479" s="37"/>
      <c r="J479" s="37"/>
      <c r="K479" s="37"/>
      <c r="L479" s="37"/>
      <c r="M479" s="37"/>
    </row>
    <row r="480" spans="1:13" s="56" customFormat="1" hidden="1" x14ac:dyDescent="0.25">
      <c r="A480" s="54"/>
      <c r="B480" s="55"/>
      <c r="C480" s="55"/>
      <c r="D480" s="57"/>
      <c r="E480" s="57"/>
      <c r="G480" s="37"/>
      <c r="H480" s="37"/>
      <c r="I480" s="37"/>
      <c r="J480" s="37"/>
      <c r="K480" s="37"/>
      <c r="L480" s="37"/>
      <c r="M480" s="37"/>
    </row>
    <row r="481" spans="7:41" hidden="1" x14ac:dyDescent="0.25">
      <c r="G481" s="37"/>
      <c r="H481" s="37"/>
      <c r="I481" s="37"/>
      <c r="J481" s="37"/>
      <c r="K481" s="37"/>
      <c r="L481" s="37"/>
      <c r="M481" s="37"/>
      <c r="N481" s="56"/>
      <c r="O481" s="56"/>
      <c r="P481" s="56"/>
      <c r="Q481" s="56"/>
      <c r="R481" s="56"/>
      <c r="S481" s="56"/>
      <c r="T481" s="56"/>
      <c r="U481" s="56"/>
      <c r="V481" s="56"/>
      <c r="W481" s="56"/>
      <c r="X481" s="56"/>
      <c r="Y481" s="56"/>
      <c r="Z481" s="56"/>
      <c r="AA481" s="56"/>
      <c r="AB481" s="56"/>
      <c r="AC481" s="56"/>
      <c r="AD481" s="56"/>
      <c r="AE481" s="56"/>
      <c r="AF481" s="56"/>
      <c r="AG481" s="56"/>
      <c r="AH481" s="56"/>
      <c r="AI481" s="56"/>
      <c r="AJ481" s="56"/>
      <c r="AK481" s="56"/>
      <c r="AL481" s="56"/>
      <c r="AM481" s="56"/>
      <c r="AN481" s="56"/>
      <c r="AO481" s="56"/>
    </row>
    <row r="482" spans="7:41" x14ac:dyDescent="0.25">
      <c r="G482" s="37"/>
      <c r="H482" s="37"/>
      <c r="I482" s="37"/>
      <c r="J482" s="37"/>
      <c r="K482" s="37"/>
      <c r="L482" s="37"/>
      <c r="M482" s="37"/>
      <c r="N482" s="56"/>
      <c r="O482" s="56"/>
      <c r="P482" s="56"/>
      <c r="Q482" s="56"/>
      <c r="R482" s="56"/>
      <c r="S482" s="56"/>
      <c r="T482" s="56"/>
      <c r="U482" s="56"/>
      <c r="V482" s="56"/>
      <c r="W482" s="56"/>
      <c r="X482" s="56"/>
      <c r="Y482" s="56"/>
      <c r="Z482" s="56"/>
      <c r="AA482" s="56"/>
      <c r="AB482" s="56"/>
      <c r="AC482" s="56"/>
      <c r="AD482" s="56"/>
      <c r="AE482" s="56"/>
      <c r="AF482" s="56"/>
      <c r="AG482" s="56"/>
      <c r="AH482" s="56"/>
      <c r="AI482" s="56"/>
      <c r="AJ482" s="56"/>
      <c r="AK482" s="56"/>
      <c r="AL482" s="56"/>
      <c r="AM482" s="56"/>
      <c r="AN482" s="56"/>
      <c r="AO482" s="56"/>
    </row>
    <row r="483" spans="7:41" x14ac:dyDescent="0.25">
      <c r="G483" s="37"/>
      <c r="H483" s="37"/>
      <c r="I483" s="37"/>
      <c r="J483" s="37"/>
      <c r="K483" s="37"/>
      <c r="L483" s="37"/>
      <c r="M483" s="37"/>
      <c r="N483" s="56"/>
      <c r="O483" s="56"/>
      <c r="P483" s="56"/>
      <c r="Q483" s="56"/>
      <c r="R483" s="56"/>
      <c r="S483" s="56"/>
      <c r="T483" s="56"/>
      <c r="U483" s="56"/>
      <c r="V483" s="56"/>
      <c r="W483" s="56"/>
      <c r="X483" s="56"/>
      <c r="Y483" s="56"/>
      <c r="Z483" s="56"/>
      <c r="AA483" s="56"/>
      <c r="AB483" s="56"/>
      <c r="AC483" s="56"/>
      <c r="AD483" s="56"/>
      <c r="AE483" s="56"/>
      <c r="AF483" s="56"/>
      <c r="AG483" s="56"/>
      <c r="AH483" s="56"/>
      <c r="AI483" s="56"/>
      <c r="AJ483" s="56"/>
      <c r="AK483" s="56"/>
      <c r="AL483" s="56"/>
      <c r="AM483" s="56"/>
      <c r="AN483" s="56"/>
      <c r="AO483" s="56"/>
    </row>
    <row r="484" spans="7:41" x14ac:dyDescent="0.25">
      <c r="G484" s="37"/>
      <c r="H484" s="37"/>
      <c r="I484" s="37"/>
      <c r="J484" s="37"/>
      <c r="K484" s="37"/>
      <c r="L484" s="37"/>
      <c r="M484" s="37"/>
      <c r="N484" s="56"/>
      <c r="O484" s="56"/>
      <c r="P484" s="56"/>
      <c r="Q484" s="56"/>
      <c r="R484" s="56"/>
      <c r="S484" s="56"/>
      <c r="T484" s="56"/>
      <c r="U484" s="56"/>
      <c r="V484" s="56"/>
      <c r="W484" s="56"/>
      <c r="X484" s="56"/>
      <c r="Y484" s="56"/>
      <c r="Z484" s="56"/>
      <c r="AA484" s="56"/>
      <c r="AB484" s="56"/>
      <c r="AC484" s="56"/>
      <c r="AD484" s="56"/>
      <c r="AE484" s="56"/>
      <c r="AF484" s="56"/>
      <c r="AG484" s="56"/>
      <c r="AH484" s="56"/>
      <c r="AI484" s="56"/>
      <c r="AJ484" s="56"/>
      <c r="AK484" s="56"/>
      <c r="AL484" s="56"/>
      <c r="AM484" s="56"/>
      <c r="AN484" s="56"/>
      <c r="AO484" s="56"/>
    </row>
    <row r="485" spans="7:41" x14ac:dyDescent="0.25">
      <c r="G485" s="37"/>
      <c r="H485" s="37"/>
      <c r="I485" s="37"/>
      <c r="J485" s="37"/>
      <c r="K485" s="37"/>
      <c r="L485" s="37"/>
      <c r="M485" s="37"/>
      <c r="N485" s="56"/>
      <c r="O485" s="56"/>
      <c r="P485" s="56"/>
      <c r="Q485" s="56"/>
      <c r="R485" s="56"/>
      <c r="S485" s="56"/>
      <c r="T485" s="56"/>
      <c r="U485" s="56"/>
      <c r="V485" s="56"/>
      <c r="W485" s="56"/>
      <c r="X485" s="56"/>
      <c r="Y485" s="56"/>
      <c r="Z485" s="56"/>
      <c r="AA485" s="56"/>
      <c r="AB485" s="56"/>
      <c r="AC485" s="56"/>
      <c r="AD485" s="56"/>
      <c r="AE485" s="56"/>
      <c r="AF485" s="56"/>
      <c r="AG485" s="56"/>
      <c r="AH485" s="56"/>
      <c r="AI485" s="56"/>
      <c r="AJ485" s="56"/>
      <c r="AK485" s="56"/>
      <c r="AL485" s="56"/>
      <c r="AM485" s="56"/>
      <c r="AN485" s="56"/>
      <c r="AO485" s="56"/>
    </row>
    <row r="486" spans="7:41" x14ac:dyDescent="0.25">
      <c r="G486" s="37"/>
      <c r="H486" s="37"/>
      <c r="I486" s="37"/>
      <c r="J486" s="37"/>
      <c r="K486" s="37"/>
      <c r="L486" s="37"/>
      <c r="M486" s="37"/>
      <c r="N486" s="56"/>
      <c r="O486" s="56"/>
      <c r="P486" s="56"/>
      <c r="Q486" s="56"/>
      <c r="R486" s="56"/>
      <c r="S486" s="56"/>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row>
    <row r="487" spans="7:41" x14ac:dyDescent="0.25">
      <c r="G487" s="37"/>
      <c r="H487" s="37"/>
      <c r="I487" s="37"/>
      <c r="J487" s="37"/>
      <c r="K487" s="37"/>
      <c r="L487" s="37"/>
      <c r="M487" s="37"/>
      <c r="N487" s="56"/>
      <c r="O487" s="56"/>
      <c r="P487" s="56"/>
      <c r="Q487" s="56"/>
      <c r="R487" s="56"/>
      <c r="S487" s="56"/>
      <c r="T487" s="56"/>
      <c r="U487" s="56"/>
      <c r="V487" s="56"/>
      <c r="W487" s="56"/>
      <c r="X487" s="56"/>
      <c r="Y487" s="56"/>
      <c r="Z487" s="56"/>
      <c r="AA487" s="56"/>
      <c r="AB487" s="56"/>
      <c r="AC487" s="56"/>
      <c r="AD487" s="56"/>
      <c r="AE487" s="56"/>
      <c r="AF487" s="56"/>
      <c r="AG487" s="56"/>
      <c r="AH487" s="56"/>
      <c r="AI487" s="56"/>
      <c r="AJ487" s="56"/>
      <c r="AK487" s="56"/>
      <c r="AL487" s="56"/>
      <c r="AM487" s="56"/>
      <c r="AN487" s="56"/>
      <c r="AO487" s="56"/>
    </row>
    <row r="488" spans="7:41" x14ac:dyDescent="0.25">
      <c r="G488" s="37"/>
      <c r="H488" s="37"/>
      <c r="I488" s="37"/>
      <c r="J488" s="37"/>
      <c r="K488" s="37"/>
      <c r="L488" s="37"/>
      <c r="M488" s="37"/>
      <c r="N488" s="56"/>
      <c r="O488" s="56"/>
      <c r="P488" s="56"/>
      <c r="Q488" s="56"/>
      <c r="R488" s="56"/>
      <c r="S488" s="56"/>
      <c r="T488" s="56"/>
      <c r="U488" s="56"/>
      <c r="V488" s="56"/>
      <c r="W488" s="56"/>
      <c r="X488" s="56"/>
      <c r="Y488" s="56"/>
      <c r="Z488" s="56"/>
      <c r="AA488" s="56"/>
      <c r="AB488" s="56"/>
      <c r="AC488" s="56"/>
      <c r="AD488" s="56"/>
      <c r="AE488" s="56"/>
      <c r="AF488" s="56"/>
      <c r="AG488" s="56"/>
      <c r="AH488" s="56"/>
      <c r="AI488" s="56"/>
      <c r="AJ488" s="56"/>
      <c r="AK488" s="56"/>
      <c r="AL488" s="56"/>
      <c r="AM488" s="56"/>
      <c r="AN488" s="56"/>
      <c r="AO488" s="56"/>
    </row>
    <row r="489" spans="7:41" x14ac:dyDescent="0.25">
      <c r="G489" s="37"/>
      <c r="H489" s="37"/>
      <c r="I489" s="37"/>
      <c r="J489" s="37"/>
      <c r="K489" s="37"/>
      <c r="L489" s="37"/>
      <c r="M489" s="37"/>
      <c r="N489" s="56"/>
      <c r="O489" s="56"/>
      <c r="P489" s="56"/>
      <c r="Q489" s="56"/>
      <c r="R489" s="56"/>
      <c r="S489" s="56"/>
      <c r="T489" s="56"/>
      <c r="U489" s="56"/>
      <c r="V489" s="56"/>
      <c r="W489" s="56"/>
      <c r="X489" s="56"/>
      <c r="Y489" s="56"/>
      <c r="Z489" s="56"/>
      <c r="AA489" s="56"/>
      <c r="AB489" s="56"/>
      <c r="AC489" s="56"/>
      <c r="AD489" s="56"/>
      <c r="AE489" s="56"/>
      <c r="AF489" s="56"/>
      <c r="AG489" s="56"/>
      <c r="AH489" s="56"/>
      <c r="AI489" s="56"/>
      <c r="AJ489" s="56"/>
      <c r="AK489" s="56"/>
      <c r="AL489" s="56"/>
      <c r="AM489" s="56"/>
      <c r="AN489" s="56"/>
      <c r="AO489" s="56"/>
    </row>
    <row r="490" spans="7:41" x14ac:dyDescent="0.25">
      <c r="G490" s="37"/>
      <c r="H490" s="37"/>
      <c r="I490" s="37"/>
      <c r="J490" s="37"/>
      <c r="K490" s="37"/>
      <c r="L490" s="37"/>
      <c r="M490" s="37"/>
      <c r="N490" s="56"/>
      <c r="O490" s="56"/>
      <c r="P490" s="56"/>
      <c r="Q490" s="56"/>
      <c r="R490" s="56"/>
      <c r="S490" s="56"/>
      <c r="T490" s="56"/>
      <c r="U490" s="56"/>
      <c r="V490" s="56"/>
      <c r="W490" s="56"/>
      <c r="X490" s="56"/>
      <c r="Y490" s="56"/>
      <c r="Z490" s="56"/>
      <c r="AA490" s="56"/>
      <c r="AB490" s="56"/>
      <c r="AC490" s="56"/>
      <c r="AD490" s="56"/>
      <c r="AE490" s="56"/>
      <c r="AF490" s="56"/>
      <c r="AG490" s="56"/>
      <c r="AH490" s="56"/>
      <c r="AI490" s="56"/>
      <c r="AJ490" s="56"/>
      <c r="AK490" s="56"/>
      <c r="AL490" s="56"/>
      <c r="AM490" s="56"/>
      <c r="AN490" s="56"/>
      <c r="AO490" s="56"/>
    </row>
    <row r="491" spans="7:41" x14ac:dyDescent="0.25">
      <c r="G491" s="37"/>
      <c r="H491" s="37"/>
      <c r="I491" s="37"/>
      <c r="J491" s="37"/>
      <c r="K491" s="37"/>
      <c r="L491" s="37"/>
      <c r="M491" s="37"/>
      <c r="N491" s="56"/>
      <c r="O491" s="56"/>
      <c r="P491" s="56"/>
      <c r="Q491" s="56"/>
      <c r="R491" s="56"/>
      <c r="S491" s="56"/>
      <c r="T491" s="56"/>
      <c r="U491" s="56"/>
      <c r="V491" s="56"/>
      <c r="W491" s="56"/>
      <c r="X491" s="56"/>
      <c r="Y491" s="56"/>
      <c r="Z491" s="56"/>
      <c r="AA491" s="56"/>
      <c r="AB491" s="56"/>
      <c r="AC491" s="56"/>
      <c r="AD491" s="56"/>
      <c r="AE491" s="56"/>
      <c r="AF491" s="56"/>
      <c r="AG491" s="56"/>
      <c r="AH491" s="56"/>
      <c r="AI491" s="56"/>
      <c r="AJ491" s="56"/>
      <c r="AK491" s="56"/>
      <c r="AL491" s="56"/>
      <c r="AM491" s="56"/>
      <c r="AN491" s="56"/>
      <c r="AO491" s="56"/>
    </row>
    <row r="492" spans="7:41" x14ac:dyDescent="0.25">
      <c r="G492" s="37"/>
      <c r="H492" s="37"/>
      <c r="I492" s="37"/>
      <c r="J492" s="37"/>
      <c r="K492" s="37"/>
      <c r="L492" s="37"/>
      <c r="M492" s="37"/>
      <c r="N492" s="56"/>
      <c r="O492" s="56"/>
      <c r="P492" s="56"/>
      <c r="Q492" s="56"/>
      <c r="R492" s="56"/>
      <c r="S492" s="56"/>
      <c r="T492" s="56"/>
      <c r="U492" s="56"/>
      <c r="V492" s="56"/>
      <c r="W492" s="56"/>
      <c r="X492" s="56"/>
      <c r="Y492" s="56"/>
      <c r="Z492" s="56"/>
      <c r="AA492" s="56"/>
      <c r="AB492" s="56"/>
      <c r="AC492" s="56"/>
      <c r="AD492" s="56"/>
      <c r="AE492" s="56"/>
      <c r="AF492" s="56"/>
      <c r="AG492" s="56"/>
      <c r="AH492" s="56"/>
      <c r="AI492" s="56"/>
      <c r="AJ492" s="56"/>
      <c r="AK492" s="56"/>
      <c r="AL492" s="56"/>
      <c r="AM492" s="56"/>
      <c r="AN492" s="56"/>
      <c r="AO492" s="56"/>
    </row>
    <row r="493" spans="7:41" x14ac:dyDescent="0.25">
      <c r="G493" s="37"/>
      <c r="H493" s="37"/>
      <c r="I493" s="37"/>
      <c r="J493" s="37"/>
      <c r="K493" s="37"/>
      <c r="L493" s="37"/>
      <c r="M493" s="37"/>
      <c r="N493" s="56"/>
      <c r="O493" s="56"/>
      <c r="P493" s="56"/>
      <c r="Q493" s="56"/>
      <c r="R493" s="56"/>
      <c r="S493" s="56"/>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row>
    <row r="494" spans="7:41" x14ac:dyDescent="0.25">
      <c r="G494" s="37"/>
      <c r="H494" s="37"/>
      <c r="I494" s="37"/>
      <c r="J494" s="37"/>
      <c r="K494" s="37"/>
      <c r="L494" s="37"/>
      <c r="M494" s="37"/>
      <c r="N494" s="56"/>
      <c r="O494" s="56"/>
      <c r="P494" s="56"/>
      <c r="Q494" s="56"/>
      <c r="R494" s="56"/>
      <c r="S494" s="56"/>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row>
    <row r="495" spans="7:41" x14ac:dyDescent="0.25">
      <c r="G495" s="37"/>
      <c r="H495" s="37"/>
      <c r="I495" s="37"/>
      <c r="J495" s="37"/>
      <c r="K495" s="37"/>
      <c r="L495" s="37"/>
      <c r="M495" s="37"/>
      <c r="N495" s="56"/>
      <c r="O495" s="56"/>
      <c r="P495" s="56"/>
      <c r="Q495" s="56"/>
      <c r="R495" s="56"/>
      <c r="S495" s="56"/>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row>
    <row r="496" spans="7:41" x14ac:dyDescent="0.25">
      <c r="G496" s="37"/>
      <c r="H496" s="37"/>
      <c r="I496" s="37"/>
      <c r="J496" s="37"/>
      <c r="K496" s="37"/>
      <c r="L496" s="37"/>
      <c r="M496" s="37"/>
      <c r="N496" s="56"/>
      <c r="O496" s="56"/>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row>
    <row r="497" spans="7:41" x14ac:dyDescent="0.25">
      <c r="G497" s="37"/>
      <c r="H497" s="37"/>
      <c r="I497" s="37"/>
      <c r="J497" s="37"/>
      <c r="K497" s="37"/>
      <c r="L497" s="37"/>
      <c r="M497" s="37"/>
      <c r="N497" s="56"/>
      <c r="O497" s="56"/>
      <c r="P497" s="56"/>
      <c r="Q497" s="56"/>
      <c r="R497" s="56"/>
      <c r="S497" s="56"/>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row>
    <row r="498" spans="7:41" x14ac:dyDescent="0.25">
      <c r="G498" s="37"/>
      <c r="H498" s="37"/>
      <c r="I498" s="37"/>
      <c r="J498" s="37"/>
      <c r="K498" s="37"/>
      <c r="L498" s="37"/>
      <c r="M498" s="37"/>
      <c r="N498" s="56"/>
      <c r="O498" s="56"/>
      <c r="P498" s="56"/>
      <c r="Q498" s="56"/>
      <c r="R498" s="56"/>
      <c r="S498" s="56"/>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row>
    <row r="499" spans="7:41" x14ac:dyDescent="0.25">
      <c r="G499" s="37"/>
      <c r="H499" s="37"/>
      <c r="I499" s="37"/>
      <c r="J499" s="37"/>
      <c r="K499" s="37"/>
      <c r="L499" s="37"/>
      <c r="M499" s="37"/>
      <c r="N499" s="56"/>
      <c r="O499" s="56"/>
      <c r="P499" s="56"/>
      <c r="Q499" s="56"/>
      <c r="R499" s="56"/>
      <c r="S499" s="56"/>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row>
    <row r="500" spans="7:41" x14ac:dyDescent="0.25">
      <c r="G500" s="37"/>
      <c r="H500" s="37"/>
      <c r="I500" s="37"/>
      <c r="J500" s="37"/>
      <c r="K500" s="37"/>
      <c r="L500" s="37"/>
      <c r="M500" s="37"/>
      <c r="N500" s="56"/>
      <c r="O500" s="56"/>
      <c r="P500" s="56"/>
      <c r="Q500" s="56"/>
      <c r="R500" s="56"/>
      <c r="S500" s="56"/>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row>
    <row r="501" spans="7:41" x14ac:dyDescent="0.25">
      <c r="G501" s="37"/>
      <c r="H501" s="37"/>
      <c r="I501" s="37"/>
      <c r="J501" s="37"/>
      <c r="K501" s="37"/>
      <c r="L501" s="37"/>
      <c r="M501" s="37"/>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row>
    <row r="502" spans="7:41" x14ac:dyDescent="0.25">
      <c r="G502" s="37"/>
      <c r="H502" s="37"/>
      <c r="I502" s="37"/>
      <c r="J502" s="37"/>
      <c r="K502" s="37"/>
      <c r="L502" s="37"/>
      <c r="M502" s="37"/>
      <c r="N502" s="56"/>
      <c r="O502" s="56"/>
      <c r="P502" s="56"/>
      <c r="Q502" s="56"/>
      <c r="R502" s="56"/>
      <c r="S502" s="56"/>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row>
    <row r="503" spans="7:41" x14ac:dyDescent="0.25">
      <c r="G503" s="37"/>
      <c r="H503" s="37"/>
      <c r="I503" s="37"/>
      <c r="J503" s="37"/>
      <c r="K503" s="37"/>
      <c r="L503" s="37"/>
      <c r="M503" s="37"/>
      <c r="N503" s="56"/>
      <c r="O503" s="56"/>
      <c r="P503" s="56"/>
      <c r="Q503" s="56"/>
      <c r="R503" s="56"/>
      <c r="S503" s="56"/>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row>
    <row r="504" spans="7:41" x14ac:dyDescent="0.25">
      <c r="G504" s="37"/>
      <c r="H504" s="37"/>
      <c r="I504" s="37"/>
      <c r="J504" s="37"/>
      <c r="K504" s="37"/>
      <c r="L504" s="37"/>
      <c r="M504" s="37"/>
      <c r="N504" s="56"/>
      <c r="O504" s="56"/>
      <c r="P504" s="56"/>
      <c r="Q504" s="56"/>
      <c r="R504" s="56"/>
      <c r="S504" s="56"/>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row>
    <row r="505" spans="7:41" x14ac:dyDescent="0.25">
      <c r="G505" s="37"/>
      <c r="H505" s="37"/>
      <c r="I505" s="37"/>
      <c r="J505" s="37"/>
      <c r="K505" s="37"/>
      <c r="L505" s="37"/>
      <c r="M505" s="37"/>
      <c r="N505" s="56"/>
      <c r="O505" s="56"/>
      <c r="P505" s="56"/>
      <c r="Q505" s="56"/>
      <c r="R505" s="56"/>
      <c r="S505" s="56"/>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row>
    <row r="506" spans="7:41" x14ac:dyDescent="0.25">
      <c r="G506" s="37"/>
      <c r="H506" s="37"/>
      <c r="I506" s="37"/>
      <c r="J506" s="37"/>
      <c r="K506" s="37"/>
      <c r="L506" s="37"/>
      <c r="M506" s="37"/>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row>
    <row r="507" spans="7:41" x14ac:dyDescent="0.25">
      <c r="G507" s="37"/>
      <c r="H507" s="37"/>
      <c r="I507" s="37"/>
      <c r="J507" s="37"/>
      <c r="K507" s="37"/>
      <c r="L507" s="37"/>
      <c r="M507" s="37"/>
      <c r="N507" s="56"/>
      <c r="O507" s="56"/>
      <c r="P507" s="56"/>
      <c r="Q507" s="56"/>
      <c r="R507" s="56"/>
      <c r="S507" s="56"/>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row>
    <row r="508" spans="7:41" x14ac:dyDescent="0.25">
      <c r="G508" s="37"/>
      <c r="H508" s="37"/>
      <c r="I508" s="37"/>
      <c r="J508" s="37"/>
      <c r="K508" s="37"/>
      <c r="L508" s="37"/>
      <c r="M508" s="37"/>
      <c r="N508" s="56"/>
      <c r="O508" s="56"/>
      <c r="P508" s="56"/>
      <c r="Q508" s="56"/>
      <c r="R508" s="56"/>
      <c r="S508" s="56"/>
      <c r="T508" s="56"/>
      <c r="U508" s="56"/>
      <c r="V508" s="56"/>
      <c r="W508" s="56"/>
      <c r="X508" s="56"/>
      <c r="Y508" s="56"/>
      <c r="Z508" s="56"/>
      <c r="AA508" s="56"/>
      <c r="AB508" s="56"/>
      <c r="AC508" s="56"/>
      <c r="AD508" s="56"/>
      <c r="AE508" s="56"/>
      <c r="AF508" s="56"/>
      <c r="AG508" s="56"/>
      <c r="AH508" s="56"/>
      <c r="AI508" s="56"/>
      <c r="AJ508" s="56"/>
      <c r="AK508" s="56"/>
      <c r="AL508" s="56"/>
      <c r="AM508" s="56"/>
      <c r="AN508" s="56"/>
      <c r="AO508" s="56"/>
    </row>
    <row r="509" spans="7:41" x14ac:dyDescent="0.25">
      <c r="G509" s="37"/>
      <c r="H509" s="37"/>
      <c r="I509" s="37"/>
      <c r="J509" s="37"/>
      <c r="K509" s="37"/>
      <c r="L509" s="37"/>
      <c r="M509" s="37"/>
      <c r="N509" s="56"/>
      <c r="O509" s="56"/>
      <c r="P509" s="56"/>
      <c r="Q509" s="56"/>
      <c r="R509" s="56"/>
      <c r="S509" s="56"/>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row>
    <row r="510" spans="7:41" x14ac:dyDescent="0.25">
      <c r="G510" s="37"/>
      <c r="H510" s="37"/>
      <c r="I510" s="37"/>
      <c r="J510" s="37"/>
      <c r="K510" s="37"/>
      <c r="L510" s="37"/>
      <c r="M510" s="37"/>
      <c r="N510" s="56"/>
      <c r="O510" s="56"/>
      <c r="P510" s="56"/>
      <c r="Q510" s="56"/>
      <c r="R510" s="56"/>
      <c r="S510" s="56"/>
      <c r="T510" s="56"/>
      <c r="U510" s="56"/>
      <c r="V510" s="56"/>
      <c r="W510" s="56"/>
      <c r="X510" s="56"/>
      <c r="Y510" s="56"/>
      <c r="Z510" s="56"/>
      <c r="AA510" s="56"/>
      <c r="AB510" s="56"/>
      <c r="AC510" s="56"/>
      <c r="AD510" s="56"/>
      <c r="AE510" s="56"/>
      <c r="AF510" s="56"/>
      <c r="AG510" s="56"/>
      <c r="AH510" s="56"/>
      <c r="AI510" s="56"/>
      <c r="AJ510" s="56"/>
      <c r="AK510" s="56"/>
      <c r="AL510" s="56"/>
      <c r="AM510" s="56"/>
      <c r="AN510" s="56"/>
      <c r="AO510" s="56"/>
    </row>
    <row r="511" spans="7:41" x14ac:dyDescent="0.25">
      <c r="G511" s="37"/>
      <c r="H511" s="37"/>
      <c r="I511" s="37"/>
      <c r="J511" s="37"/>
      <c r="K511" s="37"/>
      <c r="L511" s="37"/>
      <c r="M511" s="37"/>
      <c r="N511" s="56"/>
      <c r="O511" s="56"/>
      <c r="P511" s="56"/>
      <c r="Q511" s="56"/>
      <c r="R511" s="56"/>
      <c r="S511" s="56"/>
      <c r="T511" s="56"/>
      <c r="U511" s="56"/>
      <c r="V511" s="56"/>
      <c r="W511" s="56"/>
      <c r="X511" s="56"/>
      <c r="Y511" s="56"/>
      <c r="Z511" s="56"/>
      <c r="AA511" s="56"/>
      <c r="AB511" s="56"/>
      <c r="AC511" s="56"/>
      <c r="AD511" s="56"/>
      <c r="AE511" s="56"/>
      <c r="AF511" s="56"/>
      <c r="AG511" s="56"/>
      <c r="AH511" s="56"/>
      <c r="AI511" s="56"/>
      <c r="AJ511" s="56"/>
      <c r="AK511" s="56"/>
      <c r="AL511" s="56"/>
      <c r="AM511" s="56"/>
      <c r="AN511" s="56"/>
      <c r="AO511" s="56"/>
    </row>
    <row r="512" spans="7:41" x14ac:dyDescent="0.25">
      <c r="G512" s="37"/>
      <c r="H512" s="37"/>
      <c r="I512" s="37"/>
      <c r="J512" s="37"/>
      <c r="K512" s="37"/>
      <c r="L512" s="37"/>
      <c r="M512" s="37"/>
      <c r="N512" s="56"/>
      <c r="O512" s="56"/>
      <c r="P512" s="56"/>
      <c r="Q512" s="56"/>
      <c r="R512" s="56"/>
      <c r="S512" s="56"/>
      <c r="T512" s="56"/>
      <c r="U512" s="56"/>
      <c r="V512" s="56"/>
      <c r="W512" s="56"/>
      <c r="X512" s="56"/>
      <c r="Y512" s="56"/>
      <c r="Z512" s="56"/>
      <c r="AA512" s="56"/>
      <c r="AB512" s="56"/>
      <c r="AC512" s="56"/>
      <c r="AD512" s="56"/>
      <c r="AE512" s="56"/>
      <c r="AF512" s="56"/>
      <c r="AG512" s="56"/>
      <c r="AH512" s="56"/>
      <c r="AI512" s="56"/>
      <c r="AJ512" s="56"/>
      <c r="AK512" s="56"/>
      <c r="AL512" s="56"/>
      <c r="AM512" s="56"/>
      <c r="AN512" s="56"/>
      <c r="AO512" s="56"/>
    </row>
    <row r="513" spans="7:41" x14ac:dyDescent="0.25">
      <c r="G513" s="37"/>
      <c r="H513" s="37"/>
      <c r="I513" s="37"/>
      <c r="J513" s="37"/>
      <c r="K513" s="37"/>
      <c r="L513" s="37"/>
      <c r="M513" s="37"/>
      <c r="N513" s="56"/>
      <c r="O513" s="56"/>
      <c r="P513" s="56"/>
      <c r="Q513" s="56"/>
      <c r="R513" s="56"/>
      <c r="S513" s="56"/>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row>
    <row r="514" spans="7:41" x14ac:dyDescent="0.25">
      <c r="G514" s="37"/>
      <c r="H514" s="37"/>
      <c r="I514" s="37"/>
      <c r="J514" s="37"/>
      <c r="K514" s="37"/>
      <c r="L514" s="37"/>
      <c r="M514" s="37"/>
      <c r="N514" s="56"/>
      <c r="O514" s="56"/>
      <c r="P514" s="56"/>
      <c r="Q514" s="56"/>
      <c r="R514" s="56"/>
      <c r="S514" s="56"/>
      <c r="T514" s="56"/>
      <c r="U514" s="56"/>
      <c r="V514" s="56"/>
      <c r="W514" s="56"/>
      <c r="X514" s="56"/>
      <c r="Y514" s="56"/>
      <c r="Z514" s="56"/>
      <c r="AA514" s="56"/>
      <c r="AB514" s="56"/>
      <c r="AC514" s="56"/>
      <c r="AD514" s="56"/>
      <c r="AE514" s="56"/>
      <c r="AF514" s="56"/>
      <c r="AG514" s="56"/>
      <c r="AH514" s="56"/>
      <c r="AI514" s="56"/>
      <c r="AJ514" s="56"/>
      <c r="AK514" s="56"/>
      <c r="AL514" s="56"/>
      <c r="AM514" s="56"/>
      <c r="AN514" s="56"/>
      <c r="AO514" s="56"/>
    </row>
    <row r="515" spans="7:41" x14ac:dyDescent="0.25">
      <c r="G515" s="37"/>
      <c r="H515" s="37"/>
      <c r="I515" s="37"/>
      <c r="J515" s="37"/>
      <c r="K515" s="37"/>
      <c r="L515" s="37"/>
      <c r="M515" s="37"/>
      <c r="N515" s="56"/>
      <c r="O515" s="56"/>
      <c r="P515" s="56"/>
      <c r="Q515" s="56"/>
      <c r="R515" s="56"/>
      <c r="S515" s="56"/>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row>
    <row r="516" spans="7:41" x14ac:dyDescent="0.25">
      <c r="G516" s="37"/>
      <c r="H516" s="37"/>
      <c r="I516" s="37"/>
      <c r="J516" s="37"/>
      <c r="K516" s="37"/>
      <c r="L516" s="37"/>
      <c r="M516" s="37"/>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row>
    <row r="517" spans="7:41" x14ac:dyDescent="0.25">
      <c r="G517" s="37"/>
      <c r="H517" s="37"/>
      <c r="I517" s="37"/>
      <c r="J517" s="37"/>
      <c r="K517" s="37"/>
      <c r="L517" s="37"/>
      <c r="M517" s="37"/>
      <c r="N517" s="56"/>
      <c r="O517" s="56"/>
      <c r="P517" s="56"/>
      <c r="Q517" s="56"/>
      <c r="R517" s="56"/>
      <c r="S517" s="56"/>
      <c r="T517" s="56"/>
      <c r="U517" s="56"/>
      <c r="V517" s="56"/>
      <c r="W517" s="56"/>
      <c r="X517" s="56"/>
      <c r="Y517" s="56"/>
      <c r="Z517" s="56"/>
      <c r="AA517" s="56"/>
      <c r="AB517" s="56"/>
      <c r="AC517" s="56"/>
      <c r="AD517" s="56"/>
      <c r="AE517" s="56"/>
      <c r="AF517" s="56"/>
      <c r="AG517" s="56"/>
      <c r="AH517" s="56"/>
      <c r="AI517" s="56"/>
      <c r="AJ517" s="56"/>
      <c r="AK517" s="56"/>
      <c r="AL517" s="56"/>
      <c r="AM517" s="56"/>
      <c r="AN517" s="56"/>
      <c r="AO517" s="56"/>
    </row>
    <row r="518" spans="7:41" x14ac:dyDescent="0.25">
      <c r="G518" s="37"/>
      <c r="H518" s="37"/>
      <c r="I518" s="37"/>
      <c r="J518" s="37"/>
      <c r="K518" s="37"/>
      <c r="L518" s="37"/>
      <c r="M518" s="37"/>
      <c r="N518" s="56"/>
      <c r="O518" s="56"/>
      <c r="P518" s="56"/>
      <c r="Q518" s="56"/>
      <c r="R518" s="56"/>
      <c r="S518" s="56"/>
      <c r="T518" s="56"/>
      <c r="U518" s="56"/>
      <c r="V518" s="56"/>
      <c r="W518" s="56"/>
      <c r="X518" s="56"/>
      <c r="Y518" s="56"/>
      <c r="Z518" s="56"/>
      <c r="AA518" s="56"/>
      <c r="AB518" s="56"/>
      <c r="AC518" s="56"/>
      <c r="AD518" s="56"/>
      <c r="AE518" s="56"/>
      <c r="AF518" s="56"/>
      <c r="AG518" s="56"/>
      <c r="AH518" s="56"/>
      <c r="AI518" s="56"/>
      <c r="AJ518" s="56"/>
      <c r="AK518" s="56"/>
      <c r="AL518" s="56"/>
      <c r="AM518" s="56"/>
      <c r="AN518" s="56"/>
      <c r="AO518" s="56"/>
    </row>
    <row r="519" spans="7:41" x14ac:dyDescent="0.25">
      <c r="G519" s="37"/>
      <c r="H519" s="37"/>
      <c r="I519" s="37"/>
      <c r="J519" s="37"/>
      <c r="K519" s="37"/>
      <c r="L519" s="37"/>
      <c r="M519" s="37"/>
      <c r="N519" s="56"/>
      <c r="O519" s="56"/>
      <c r="P519" s="56"/>
      <c r="Q519" s="56"/>
      <c r="R519" s="56"/>
      <c r="S519" s="56"/>
      <c r="T519" s="56"/>
      <c r="U519" s="56"/>
      <c r="V519" s="56"/>
      <c r="W519" s="56"/>
      <c r="X519" s="56"/>
      <c r="Y519" s="56"/>
      <c r="Z519" s="56"/>
      <c r="AA519" s="56"/>
      <c r="AB519" s="56"/>
      <c r="AC519" s="56"/>
      <c r="AD519" s="56"/>
      <c r="AE519" s="56"/>
      <c r="AF519" s="56"/>
      <c r="AG519" s="56"/>
      <c r="AH519" s="56"/>
      <c r="AI519" s="56"/>
      <c r="AJ519" s="56"/>
      <c r="AK519" s="56"/>
      <c r="AL519" s="56"/>
      <c r="AM519" s="56"/>
      <c r="AN519" s="56"/>
      <c r="AO519" s="56"/>
    </row>
    <row r="520" spans="7:41" x14ac:dyDescent="0.25">
      <c r="G520" s="37"/>
      <c r="H520" s="37"/>
      <c r="I520" s="37"/>
      <c r="J520" s="37"/>
      <c r="K520" s="37"/>
      <c r="L520" s="37"/>
      <c r="M520" s="37"/>
      <c r="N520" s="56"/>
      <c r="O520" s="56"/>
      <c r="P520" s="56"/>
      <c r="Q520" s="56"/>
      <c r="R520" s="56"/>
      <c r="S520" s="56"/>
      <c r="T520" s="56"/>
      <c r="U520" s="56"/>
      <c r="V520" s="56"/>
      <c r="W520" s="56"/>
      <c r="X520" s="56"/>
      <c r="Y520" s="56"/>
      <c r="Z520" s="56"/>
      <c r="AA520" s="56"/>
      <c r="AB520" s="56"/>
      <c r="AC520" s="56"/>
      <c r="AD520" s="56"/>
      <c r="AE520" s="56"/>
      <c r="AF520" s="56"/>
      <c r="AG520" s="56"/>
      <c r="AH520" s="56"/>
      <c r="AI520" s="56"/>
      <c r="AJ520" s="56"/>
      <c r="AK520" s="56"/>
      <c r="AL520" s="56"/>
      <c r="AM520" s="56"/>
      <c r="AN520" s="56"/>
      <c r="AO520" s="56"/>
    </row>
    <row r="521" spans="7:41" x14ac:dyDescent="0.25">
      <c r="G521" s="37"/>
      <c r="H521" s="37"/>
      <c r="I521" s="37"/>
      <c r="J521" s="37"/>
      <c r="K521" s="37"/>
      <c r="L521" s="37"/>
      <c r="M521" s="37"/>
      <c r="N521" s="56"/>
      <c r="O521" s="56"/>
      <c r="P521" s="56"/>
      <c r="Q521" s="56"/>
      <c r="R521" s="56"/>
      <c r="S521" s="56"/>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row>
    <row r="522" spans="7:41" x14ac:dyDescent="0.25">
      <c r="G522" s="37"/>
      <c r="H522" s="37"/>
      <c r="I522" s="37"/>
      <c r="J522" s="37"/>
      <c r="K522" s="37"/>
      <c r="L522" s="37"/>
      <c r="M522" s="37"/>
      <c r="N522" s="56"/>
      <c r="O522" s="56"/>
      <c r="P522" s="56"/>
      <c r="Q522" s="56"/>
      <c r="R522" s="56"/>
      <c r="S522" s="56"/>
      <c r="T522" s="56"/>
      <c r="U522" s="56"/>
      <c r="V522" s="56"/>
      <c r="W522" s="56"/>
      <c r="X522" s="56"/>
      <c r="Y522" s="56"/>
      <c r="Z522" s="56"/>
      <c r="AA522" s="56"/>
      <c r="AB522" s="56"/>
      <c r="AC522" s="56"/>
      <c r="AD522" s="56"/>
      <c r="AE522" s="56"/>
      <c r="AF522" s="56"/>
      <c r="AG522" s="56"/>
      <c r="AH522" s="56"/>
      <c r="AI522" s="56"/>
      <c r="AJ522" s="56"/>
      <c r="AK522" s="56"/>
      <c r="AL522" s="56"/>
      <c r="AM522" s="56"/>
      <c r="AN522" s="56"/>
      <c r="AO522" s="56"/>
    </row>
    <row r="523" spans="7:41" x14ac:dyDescent="0.25">
      <c r="G523" s="37"/>
      <c r="H523" s="37"/>
      <c r="I523" s="37"/>
      <c r="J523" s="37"/>
      <c r="K523" s="37"/>
      <c r="L523" s="37"/>
      <c r="M523" s="37"/>
      <c r="N523" s="56"/>
      <c r="O523" s="56"/>
      <c r="P523" s="56"/>
      <c r="Q523" s="56"/>
      <c r="R523" s="56"/>
      <c r="S523" s="56"/>
      <c r="T523" s="56"/>
      <c r="U523" s="56"/>
      <c r="V523" s="56"/>
      <c r="W523" s="56"/>
      <c r="X523" s="56"/>
      <c r="Y523" s="56"/>
      <c r="Z523" s="56"/>
      <c r="AA523" s="56"/>
      <c r="AB523" s="56"/>
      <c r="AC523" s="56"/>
      <c r="AD523" s="56"/>
      <c r="AE523" s="56"/>
      <c r="AF523" s="56"/>
      <c r="AG523" s="56"/>
      <c r="AH523" s="56"/>
      <c r="AI523" s="56"/>
      <c r="AJ523" s="56"/>
      <c r="AK523" s="56"/>
      <c r="AL523" s="56"/>
      <c r="AM523" s="56"/>
      <c r="AN523" s="56"/>
      <c r="AO523" s="56"/>
    </row>
    <row r="524" spans="7:41" x14ac:dyDescent="0.25">
      <c r="G524" s="37"/>
      <c r="H524" s="37"/>
      <c r="I524" s="37"/>
      <c r="J524" s="37"/>
      <c r="K524" s="37"/>
      <c r="L524" s="37"/>
      <c r="M524" s="37"/>
      <c r="N524" s="56"/>
      <c r="O524" s="56"/>
      <c r="P524" s="56"/>
      <c r="Q524" s="56"/>
      <c r="R524" s="56"/>
      <c r="S524" s="56"/>
      <c r="T524" s="56"/>
      <c r="U524" s="56"/>
      <c r="V524" s="56"/>
      <c r="W524" s="56"/>
      <c r="X524" s="56"/>
      <c r="Y524" s="56"/>
      <c r="Z524" s="56"/>
      <c r="AA524" s="56"/>
      <c r="AB524" s="56"/>
      <c r="AC524" s="56"/>
      <c r="AD524" s="56"/>
      <c r="AE524" s="56"/>
      <c r="AF524" s="56"/>
      <c r="AG524" s="56"/>
      <c r="AH524" s="56"/>
      <c r="AI524" s="56"/>
      <c r="AJ524" s="56"/>
      <c r="AK524" s="56"/>
      <c r="AL524" s="56"/>
      <c r="AM524" s="56"/>
      <c r="AN524" s="56"/>
      <c r="AO524" s="56"/>
    </row>
    <row r="525" spans="7:41" x14ac:dyDescent="0.25">
      <c r="G525" s="37"/>
      <c r="H525" s="37"/>
      <c r="I525" s="37"/>
      <c r="J525" s="37"/>
      <c r="K525" s="37"/>
      <c r="L525" s="37"/>
      <c r="M525" s="37"/>
      <c r="N525" s="56"/>
      <c r="O525" s="56"/>
      <c r="P525" s="56"/>
      <c r="Q525" s="56"/>
      <c r="R525" s="56"/>
      <c r="S525" s="56"/>
      <c r="T525" s="56"/>
      <c r="U525" s="56"/>
      <c r="V525" s="56"/>
      <c r="W525" s="56"/>
      <c r="X525" s="56"/>
      <c r="Y525" s="56"/>
      <c r="Z525" s="56"/>
      <c r="AA525" s="56"/>
      <c r="AB525" s="56"/>
      <c r="AC525" s="56"/>
      <c r="AD525" s="56"/>
      <c r="AE525" s="56"/>
      <c r="AF525" s="56"/>
      <c r="AG525" s="56"/>
      <c r="AH525" s="56"/>
      <c r="AI525" s="56"/>
      <c r="AJ525" s="56"/>
      <c r="AK525" s="56"/>
      <c r="AL525" s="56"/>
      <c r="AM525" s="56"/>
      <c r="AN525" s="56"/>
      <c r="AO525" s="56"/>
    </row>
    <row r="526" spans="7:41" x14ac:dyDescent="0.25">
      <c r="G526" s="37"/>
      <c r="H526" s="37"/>
      <c r="I526" s="37"/>
      <c r="J526" s="37"/>
      <c r="K526" s="37"/>
      <c r="L526" s="37"/>
      <c r="M526" s="37"/>
      <c r="N526" s="56"/>
      <c r="O526" s="56"/>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c r="AM526" s="56"/>
      <c r="AN526" s="56"/>
      <c r="AO526" s="56"/>
    </row>
    <row r="527" spans="7:41" x14ac:dyDescent="0.25">
      <c r="G527" s="37"/>
      <c r="H527" s="37"/>
      <c r="I527" s="37"/>
      <c r="J527" s="37"/>
      <c r="K527" s="37"/>
      <c r="L527" s="37"/>
      <c r="M527" s="37"/>
      <c r="N527" s="56"/>
      <c r="O527" s="56"/>
      <c r="P527" s="56"/>
      <c r="Q527" s="56"/>
      <c r="R527" s="56"/>
      <c r="S527" s="56"/>
      <c r="T527" s="56"/>
      <c r="U527" s="56"/>
      <c r="V527" s="56"/>
      <c r="W527" s="56"/>
      <c r="X527" s="56"/>
      <c r="Y527" s="56"/>
      <c r="Z527" s="56"/>
      <c r="AA527" s="56"/>
      <c r="AB527" s="56"/>
      <c r="AC527" s="56"/>
      <c r="AD527" s="56"/>
      <c r="AE527" s="56"/>
      <c r="AF527" s="56"/>
      <c r="AG527" s="56"/>
      <c r="AH527" s="56"/>
      <c r="AI527" s="56"/>
      <c r="AJ527" s="56"/>
      <c r="AK527" s="56"/>
      <c r="AL527" s="56"/>
      <c r="AM527" s="56"/>
      <c r="AN527" s="56"/>
      <c r="AO527" s="56"/>
    </row>
    <row r="528" spans="7:41" x14ac:dyDescent="0.25">
      <c r="G528" s="37"/>
      <c r="H528" s="37"/>
      <c r="I528" s="37"/>
      <c r="J528" s="37"/>
      <c r="K528" s="37"/>
      <c r="L528" s="37"/>
      <c r="M528" s="37"/>
      <c r="N528" s="56"/>
      <c r="O528" s="56"/>
      <c r="P528" s="56"/>
      <c r="Q528" s="56"/>
      <c r="R528" s="56"/>
      <c r="S528" s="56"/>
      <c r="T528" s="56"/>
      <c r="U528" s="56"/>
      <c r="V528" s="56"/>
      <c r="W528" s="56"/>
      <c r="X528" s="56"/>
      <c r="Y528" s="56"/>
      <c r="Z528" s="56"/>
      <c r="AA528" s="56"/>
      <c r="AB528" s="56"/>
      <c r="AC528" s="56"/>
      <c r="AD528" s="56"/>
      <c r="AE528" s="56"/>
      <c r="AF528" s="56"/>
      <c r="AG528" s="56"/>
      <c r="AH528" s="56"/>
      <c r="AI528" s="56"/>
      <c r="AJ528" s="56"/>
      <c r="AK528" s="56"/>
      <c r="AL528" s="56"/>
      <c r="AM528" s="56"/>
      <c r="AN528" s="56"/>
      <c r="AO528" s="56"/>
    </row>
    <row r="529" spans="7:41" x14ac:dyDescent="0.25">
      <c r="G529" s="37"/>
      <c r="H529" s="37"/>
      <c r="I529" s="37"/>
      <c r="J529" s="37"/>
      <c r="K529" s="37"/>
      <c r="L529" s="37"/>
      <c r="M529" s="37"/>
      <c r="N529" s="56"/>
      <c r="O529" s="56"/>
      <c r="P529" s="56"/>
      <c r="Q529" s="56"/>
      <c r="R529" s="56"/>
      <c r="S529" s="56"/>
      <c r="T529" s="56"/>
      <c r="U529" s="56"/>
      <c r="V529" s="56"/>
      <c r="W529" s="56"/>
      <c r="X529" s="56"/>
      <c r="Y529" s="56"/>
      <c r="Z529" s="56"/>
      <c r="AA529" s="56"/>
      <c r="AB529" s="56"/>
      <c r="AC529" s="56"/>
      <c r="AD529" s="56"/>
      <c r="AE529" s="56"/>
      <c r="AF529" s="56"/>
      <c r="AG529" s="56"/>
      <c r="AH529" s="56"/>
      <c r="AI529" s="56"/>
      <c r="AJ529" s="56"/>
      <c r="AK529" s="56"/>
      <c r="AL529" s="56"/>
      <c r="AM529" s="56"/>
      <c r="AN529" s="56"/>
      <c r="AO529" s="56"/>
    </row>
    <row r="530" spans="7:41" x14ac:dyDescent="0.25">
      <c r="G530" s="37"/>
      <c r="H530" s="37"/>
      <c r="I530" s="37"/>
      <c r="J530" s="37"/>
      <c r="K530" s="37"/>
      <c r="L530" s="37"/>
      <c r="M530" s="37"/>
      <c r="N530" s="56"/>
      <c r="O530" s="56"/>
      <c r="P530" s="56"/>
      <c r="Q530" s="56"/>
      <c r="R530" s="56"/>
      <c r="S530" s="56"/>
      <c r="T530" s="56"/>
      <c r="U530" s="56"/>
      <c r="V530" s="56"/>
      <c r="W530" s="56"/>
      <c r="X530" s="56"/>
      <c r="Y530" s="56"/>
      <c r="Z530" s="56"/>
      <c r="AA530" s="56"/>
      <c r="AB530" s="56"/>
      <c r="AC530" s="56"/>
      <c r="AD530" s="56"/>
      <c r="AE530" s="56"/>
      <c r="AF530" s="56"/>
      <c r="AG530" s="56"/>
      <c r="AH530" s="56"/>
      <c r="AI530" s="56"/>
      <c r="AJ530" s="56"/>
      <c r="AK530" s="56"/>
      <c r="AL530" s="56"/>
      <c r="AM530" s="56"/>
      <c r="AN530" s="56"/>
      <c r="AO530" s="56"/>
    </row>
    <row r="531" spans="7:41" x14ac:dyDescent="0.25">
      <c r="G531" s="37"/>
      <c r="H531" s="37"/>
      <c r="I531" s="37"/>
      <c r="J531" s="37"/>
      <c r="K531" s="37"/>
      <c r="L531" s="37"/>
      <c r="M531" s="37"/>
      <c r="N531" s="56"/>
      <c r="O531" s="56"/>
      <c r="P531" s="56"/>
      <c r="Q531" s="56"/>
      <c r="R531" s="56"/>
      <c r="S531" s="56"/>
      <c r="T531" s="56"/>
      <c r="U531" s="56"/>
      <c r="V531" s="56"/>
      <c r="W531" s="56"/>
      <c r="X531" s="56"/>
      <c r="Y531" s="56"/>
      <c r="Z531" s="56"/>
      <c r="AA531" s="56"/>
      <c r="AB531" s="56"/>
      <c r="AC531" s="56"/>
      <c r="AD531" s="56"/>
      <c r="AE531" s="56"/>
      <c r="AF531" s="56"/>
      <c r="AG531" s="56"/>
      <c r="AH531" s="56"/>
      <c r="AI531" s="56"/>
      <c r="AJ531" s="56"/>
      <c r="AK531" s="56"/>
      <c r="AL531" s="56"/>
      <c r="AM531" s="56"/>
      <c r="AN531" s="56"/>
      <c r="AO531" s="56"/>
    </row>
    <row r="532" spans="7:41" x14ac:dyDescent="0.25">
      <c r="G532" s="37"/>
      <c r="H532" s="37"/>
      <c r="I532" s="37"/>
      <c r="J532" s="37"/>
      <c r="K532" s="37"/>
      <c r="L532" s="37"/>
      <c r="M532" s="37"/>
      <c r="N532" s="56"/>
      <c r="O532" s="56"/>
      <c r="P532" s="56"/>
      <c r="Q532" s="56"/>
      <c r="R532" s="56"/>
      <c r="S532" s="56"/>
      <c r="T532" s="56"/>
      <c r="U532" s="56"/>
      <c r="V532" s="56"/>
      <c r="W532" s="56"/>
      <c r="X532" s="56"/>
      <c r="Y532" s="56"/>
      <c r="Z532" s="56"/>
      <c r="AA532" s="56"/>
      <c r="AB532" s="56"/>
      <c r="AC532" s="56"/>
      <c r="AD532" s="56"/>
      <c r="AE532" s="56"/>
      <c r="AF532" s="56"/>
      <c r="AG532" s="56"/>
      <c r="AH532" s="56"/>
      <c r="AI532" s="56"/>
      <c r="AJ532" s="56"/>
      <c r="AK532" s="56"/>
      <c r="AL532" s="56"/>
      <c r="AM532" s="56"/>
      <c r="AN532" s="56"/>
      <c r="AO532" s="56"/>
    </row>
    <row r="533" spans="7:41" x14ac:dyDescent="0.25">
      <c r="G533" s="37"/>
      <c r="H533" s="37"/>
      <c r="I533" s="37"/>
      <c r="J533" s="37"/>
      <c r="K533" s="37"/>
      <c r="L533" s="37"/>
      <c r="M533" s="37"/>
      <c r="N533" s="56"/>
      <c r="O533" s="56"/>
      <c r="P533" s="56"/>
      <c r="Q533" s="56"/>
      <c r="R533" s="56"/>
      <c r="S533" s="56"/>
      <c r="T533" s="56"/>
      <c r="U533" s="56"/>
      <c r="V533" s="56"/>
      <c r="W533" s="56"/>
      <c r="X533" s="56"/>
      <c r="Y533" s="56"/>
      <c r="Z533" s="56"/>
      <c r="AA533" s="56"/>
      <c r="AB533" s="56"/>
      <c r="AC533" s="56"/>
      <c r="AD533" s="56"/>
      <c r="AE533" s="56"/>
      <c r="AF533" s="56"/>
      <c r="AG533" s="56"/>
      <c r="AH533" s="56"/>
      <c r="AI533" s="56"/>
      <c r="AJ533" s="56"/>
      <c r="AK533" s="56"/>
      <c r="AL533" s="56"/>
      <c r="AM533" s="56"/>
      <c r="AN533" s="56"/>
      <c r="AO533" s="56"/>
    </row>
    <row r="534" spans="7:41" x14ac:dyDescent="0.25">
      <c r="G534" s="37"/>
      <c r="H534" s="37"/>
      <c r="I534" s="37"/>
      <c r="J534" s="37"/>
      <c r="K534" s="37"/>
      <c r="L534" s="37"/>
      <c r="M534" s="37"/>
      <c r="N534" s="56"/>
      <c r="O534" s="56"/>
      <c r="P534" s="56"/>
      <c r="Q534" s="56"/>
      <c r="R534" s="56"/>
      <c r="S534" s="56"/>
      <c r="T534" s="56"/>
      <c r="U534" s="56"/>
      <c r="V534" s="56"/>
      <c r="W534" s="56"/>
      <c r="X534" s="56"/>
      <c r="Y534" s="56"/>
      <c r="Z534" s="56"/>
      <c r="AA534" s="56"/>
      <c r="AB534" s="56"/>
      <c r="AC534" s="56"/>
      <c r="AD534" s="56"/>
      <c r="AE534" s="56"/>
      <c r="AF534" s="56"/>
      <c r="AG534" s="56"/>
      <c r="AH534" s="56"/>
      <c r="AI534" s="56"/>
      <c r="AJ534" s="56"/>
      <c r="AK534" s="56"/>
      <c r="AL534" s="56"/>
      <c r="AM534" s="56"/>
      <c r="AN534" s="56"/>
      <c r="AO534" s="56"/>
    </row>
    <row r="535" spans="7:41" x14ac:dyDescent="0.25">
      <c r="G535" s="37"/>
      <c r="H535" s="37"/>
      <c r="I535" s="37"/>
      <c r="J535" s="37"/>
      <c r="K535" s="37"/>
      <c r="L535" s="37"/>
      <c r="M535" s="37"/>
      <c r="N535" s="56"/>
      <c r="O535" s="56"/>
      <c r="P535" s="56"/>
      <c r="Q535" s="56"/>
      <c r="R535" s="56"/>
      <c r="S535" s="56"/>
      <c r="T535" s="56"/>
      <c r="U535" s="56"/>
      <c r="V535" s="56"/>
      <c r="W535" s="56"/>
      <c r="X535" s="56"/>
      <c r="Y535" s="56"/>
      <c r="Z535" s="56"/>
      <c r="AA535" s="56"/>
      <c r="AB535" s="56"/>
      <c r="AC535" s="56"/>
      <c r="AD535" s="56"/>
      <c r="AE535" s="56"/>
      <c r="AF535" s="56"/>
      <c r="AG535" s="56"/>
      <c r="AH535" s="56"/>
      <c r="AI535" s="56"/>
      <c r="AJ535" s="56"/>
      <c r="AK535" s="56"/>
      <c r="AL535" s="56"/>
      <c r="AM535" s="56"/>
      <c r="AN535" s="56"/>
      <c r="AO535" s="56"/>
    </row>
    <row r="536" spans="7:41" x14ac:dyDescent="0.25">
      <c r="G536" s="37"/>
      <c r="H536" s="37"/>
      <c r="I536" s="37"/>
      <c r="J536" s="37"/>
      <c r="K536" s="37"/>
      <c r="L536" s="37"/>
      <c r="M536" s="37"/>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c r="AM536" s="56"/>
      <c r="AN536" s="56"/>
      <c r="AO536" s="56"/>
    </row>
    <row r="537" spans="7:41" x14ac:dyDescent="0.25">
      <c r="G537" s="37"/>
      <c r="H537" s="37"/>
      <c r="I537" s="37"/>
      <c r="J537" s="37"/>
      <c r="K537" s="37"/>
      <c r="L537" s="37"/>
      <c r="M537" s="37"/>
      <c r="N537" s="56"/>
      <c r="O537" s="56"/>
      <c r="P537" s="56"/>
      <c r="Q537" s="56"/>
      <c r="R537" s="56"/>
      <c r="S537" s="56"/>
      <c r="T537" s="56"/>
      <c r="U537" s="56"/>
      <c r="V537" s="56"/>
      <c r="W537" s="56"/>
      <c r="X537" s="56"/>
      <c r="Y537" s="56"/>
      <c r="Z537" s="56"/>
      <c r="AA537" s="56"/>
      <c r="AB537" s="56"/>
      <c r="AC537" s="56"/>
      <c r="AD537" s="56"/>
      <c r="AE537" s="56"/>
      <c r="AF537" s="56"/>
      <c r="AG537" s="56"/>
      <c r="AH537" s="56"/>
      <c r="AI537" s="56"/>
      <c r="AJ537" s="56"/>
      <c r="AK537" s="56"/>
      <c r="AL537" s="56"/>
      <c r="AM537" s="56"/>
      <c r="AN537" s="56"/>
      <c r="AO537" s="56"/>
    </row>
    <row r="538" spans="7:41" x14ac:dyDescent="0.25">
      <c r="G538" s="37"/>
      <c r="H538" s="37"/>
      <c r="I538" s="37"/>
      <c r="J538" s="37"/>
      <c r="K538" s="37"/>
      <c r="L538" s="37"/>
      <c r="M538" s="37"/>
      <c r="N538" s="56"/>
      <c r="O538" s="56"/>
      <c r="P538" s="56"/>
      <c r="Q538" s="56"/>
      <c r="R538" s="56"/>
      <c r="S538" s="56"/>
      <c r="T538" s="56"/>
      <c r="U538" s="56"/>
      <c r="V538" s="56"/>
      <c r="W538" s="56"/>
      <c r="X538" s="56"/>
      <c r="Y538" s="56"/>
      <c r="Z538" s="56"/>
      <c r="AA538" s="56"/>
      <c r="AB538" s="56"/>
      <c r="AC538" s="56"/>
      <c r="AD538" s="56"/>
      <c r="AE538" s="56"/>
      <c r="AF538" s="56"/>
      <c r="AG538" s="56"/>
      <c r="AH538" s="56"/>
      <c r="AI538" s="56"/>
      <c r="AJ538" s="56"/>
      <c r="AK538" s="56"/>
      <c r="AL538" s="56"/>
      <c r="AM538" s="56"/>
      <c r="AN538" s="56"/>
      <c r="AO538" s="56"/>
    </row>
    <row r="539" spans="7:41" x14ac:dyDescent="0.25">
      <c r="G539" s="37"/>
      <c r="H539" s="37"/>
      <c r="I539" s="37"/>
      <c r="J539" s="37"/>
      <c r="K539" s="37"/>
      <c r="L539" s="37"/>
      <c r="M539" s="37"/>
      <c r="N539" s="56"/>
      <c r="O539" s="56"/>
      <c r="P539" s="56"/>
      <c r="Q539" s="56"/>
      <c r="R539" s="56"/>
      <c r="S539" s="56"/>
      <c r="T539" s="56"/>
      <c r="U539" s="56"/>
      <c r="V539" s="56"/>
      <c r="W539" s="56"/>
      <c r="X539" s="56"/>
      <c r="Y539" s="56"/>
      <c r="Z539" s="56"/>
      <c r="AA539" s="56"/>
      <c r="AB539" s="56"/>
      <c r="AC539" s="56"/>
      <c r="AD539" s="56"/>
      <c r="AE539" s="56"/>
      <c r="AF539" s="56"/>
      <c r="AG539" s="56"/>
      <c r="AH539" s="56"/>
      <c r="AI539" s="56"/>
      <c r="AJ539" s="56"/>
      <c r="AK539" s="56"/>
      <c r="AL539" s="56"/>
      <c r="AM539" s="56"/>
      <c r="AN539" s="56"/>
      <c r="AO539" s="56"/>
    </row>
    <row r="540" spans="7:41" x14ac:dyDescent="0.25">
      <c r="G540" s="37"/>
      <c r="H540" s="37"/>
      <c r="I540" s="37"/>
      <c r="J540" s="37"/>
      <c r="K540" s="37"/>
      <c r="L540" s="37"/>
      <c r="M540" s="37"/>
      <c r="N540" s="56"/>
      <c r="O540" s="56"/>
      <c r="P540" s="56"/>
      <c r="Q540" s="56"/>
      <c r="R540" s="56"/>
      <c r="S540" s="56"/>
      <c r="T540" s="56"/>
      <c r="U540" s="56"/>
      <c r="V540" s="56"/>
      <c r="W540" s="56"/>
      <c r="X540" s="56"/>
      <c r="Y540" s="56"/>
      <c r="Z540" s="56"/>
      <c r="AA540" s="56"/>
      <c r="AB540" s="56"/>
      <c r="AC540" s="56"/>
      <c r="AD540" s="56"/>
      <c r="AE540" s="56"/>
      <c r="AF540" s="56"/>
      <c r="AG540" s="56"/>
      <c r="AH540" s="56"/>
      <c r="AI540" s="56"/>
      <c r="AJ540" s="56"/>
      <c r="AK540" s="56"/>
      <c r="AL540" s="56"/>
      <c r="AM540" s="56"/>
      <c r="AN540" s="56"/>
      <c r="AO540" s="56"/>
    </row>
    <row r="541" spans="7:41" x14ac:dyDescent="0.25">
      <c r="G541" s="37"/>
      <c r="H541" s="37"/>
      <c r="I541" s="37"/>
      <c r="J541" s="37"/>
      <c r="K541" s="37"/>
      <c r="L541" s="37"/>
      <c r="M541" s="37"/>
      <c r="N541" s="56"/>
      <c r="O541" s="56"/>
      <c r="P541" s="56"/>
      <c r="Q541" s="56"/>
      <c r="R541" s="56"/>
      <c r="S541" s="56"/>
      <c r="T541" s="56"/>
      <c r="U541" s="56"/>
      <c r="V541" s="56"/>
      <c r="W541" s="56"/>
      <c r="X541" s="56"/>
      <c r="Y541" s="56"/>
      <c r="Z541" s="56"/>
      <c r="AA541" s="56"/>
      <c r="AB541" s="56"/>
      <c r="AC541" s="56"/>
      <c r="AD541" s="56"/>
      <c r="AE541" s="56"/>
      <c r="AF541" s="56"/>
      <c r="AG541" s="56"/>
      <c r="AH541" s="56"/>
      <c r="AI541" s="56"/>
      <c r="AJ541" s="56"/>
      <c r="AK541" s="56"/>
      <c r="AL541" s="56"/>
      <c r="AM541" s="56"/>
      <c r="AN541" s="56"/>
      <c r="AO541" s="56"/>
    </row>
    <row r="542" spans="7:41" x14ac:dyDescent="0.25">
      <c r="G542" s="37"/>
      <c r="H542" s="37"/>
      <c r="I542" s="37"/>
      <c r="J542" s="37"/>
      <c r="K542" s="37"/>
      <c r="L542" s="37"/>
      <c r="M542" s="37"/>
      <c r="N542" s="56"/>
      <c r="O542" s="56"/>
      <c r="P542" s="56"/>
      <c r="Q542" s="56"/>
      <c r="R542" s="56"/>
      <c r="S542" s="56"/>
      <c r="T542" s="56"/>
      <c r="U542" s="56"/>
      <c r="V542" s="56"/>
      <c r="W542" s="56"/>
      <c r="X542" s="56"/>
      <c r="Y542" s="56"/>
      <c r="Z542" s="56"/>
      <c r="AA542" s="56"/>
      <c r="AB542" s="56"/>
      <c r="AC542" s="56"/>
      <c r="AD542" s="56"/>
      <c r="AE542" s="56"/>
      <c r="AF542" s="56"/>
      <c r="AG542" s="56"/>
      <c r="AH542" s="56"/>
      <c r="AI542" s="56"/>
      <c r="AJ542" s="56"/>
      <c r="AK542" s="56"/>
      <c r="AL542" s="56"/>
      <c r="AM542" s="56"/>
      <c r="AN542" s="56"/>
      <c r="AO542" s="56"/>
    </row>
    <row r="543" spans="7:41" x14ac:dyDescent="0.25">
      <c r="G543" s="37"/>
      <c r="H543" s="37"/>
      <c r="I543" s="37"/>
      <c r="J543" s="37"/>
      <c r="K543" s="37"/>
      <c r="L543" s="37"/>
      <c r="M543" s="37"/>
      <c r="N543" s="56"/>
      <c r="O543" s="56"/>
      <c r="P543" s="56"/>
      <c r="Q543" s="56"/>
      <c r="R543" s="56"/>
      <c r="S543" s="56"/>
      <c r="T543" s="56"/>
      <c r="U543" s="56"/>
      <c r="V543" s="56"/>
      <c r="W543" s="56"/>
      <c r="X543" s="56"/>
      <c r="Y543" s="56"/>
      <c r="Z543" s="56"/>
      <c r="AA543" s="56"/>
      <c r="AB543" s="56"/>
      <c r="AC543" s="56"/>
      <c r="AD543" s="56"/>
      <c r="AE543" s="56"/>
      <c r="AF543" s="56"/>
      <c r="AG543" s="56"/>
      <c r="AH543" s="56"/>
      <c r="AI543" s="56"/>
      <c r="AJ543" s="56"/>
      <c r="AK543" s="56"/>
      <c r="AL543" s="56"/>
      <c r="AM543" s="56"/>
      <c r="AN543" s="56"/>
      <c r="AO543" s="56"/>
    </row>
    <row r="544" spans="7:41" x14ac:dyDescent="0.25">
      <c r="G544" s="37"/>
      <c r="H544" s="37"/>
      <c r="I544" s="37"/>
      <c r="J544" s="37"/>
      <c r="K544" s="37"/>
      <c r="L544" s="37"/>
      <c r="M544" s="37"/>
      <c r="N544" s="56"/>
      <c r="O544" s="56"/>
      <c r="P544" s="56"/>
      <c r="Q544" s="56"/>
      <c r="R544" s="56"/>
      <c r="S544" s="56"/>
      <c r="T544" s="56"/>
      <c r="U544" s="56"/>
      <c r="V544" s="56"/>
      <c r="W544" s="56"/>
      <c r="X544" s="56"/>
      <c r="Y544" s="56"/>
      <c r="Z544" s="56"/>
      <c r="AA544" s="56"/>
      <c r="AB544" s="56"/>
      <c r="AC544" s="56"/>
      <c r="AD544" s="56"/>
      <c r="AE544" s="56"/>
      <c r="AF544" s="56"/>
      <c r="AG544" s="56"/>
      <c r="AH544" s="56"/>
      <c r="AI544" s="56"/>
      <c r="AJ544" s="56"/>
      <c r="AK544" s="56"/>
      <c r="AL544" s="56"/>
      <c r="AM544" s="56"/>
      <c r="AN544" s="56"/>
      <c r="AO544" s="56"/>
    </row>
    <row r="545" spans="7:41" x14ac:dyDescent="0.25">
      <c r="G545" s="37"/>
      <c r="H545" s="37"/>
      <c r="I545" s="37"/>
      <c r="J545" s="37"/>
      <c r="K545" s="37"/>
      <c r="L545" s="37"/>
      <c r="M545" s="37"/>
      <c r="N545" s="56"/>
      <c r="O545" s="56"/>
      <c r="P545" s="56"/>
      <c r="Q545" s="56"/>
      <c r="R545" s="56"/>
      <c r="S545" s="56"/>
      <c r="T545" s="56"/>
      <c r="U545" s="56"/>
      <c r="V545" s="56"/>
      <c r="W545" s="56"/>
      <c r="X545" s="56"/>
      <c r="Y545" s="56"/>
      <c r="Z545" s="56"/>
      <c r="AA545" s="56"/>
      <c r="AB545" s="56"/>
      <c r="AC545" s="56"/>
      <c r="AD545" s="56"/>
      <c r="AE545" s="56"/>
      <c r="AF545" s="56"/>
      <c r="AG545" s="56"/>
      <c r="AH545" s="56"/>
      <c r="AI545" s="56"/>
      <c r="AJ545" s="56"/>
      <c r="AK545" s="56"/>
      <c r="AL545" s="56"/>
      <c r="AM545" s="56"/>
      <c r="AN545" s="56"/>
      <c r="AO545" s="56"/>
    </row>
    <row r="546" spans="7:41" x14ac:dyDescent="0.25">
      <c r="G546" s="37"/>
      <c r="H546" s="37"/>
      <c r="I546" s="37"/>
      <c r="J546" s="37"/>
      <c r="K546" s="37"/>
      <c r="L546" s="37"/>
      <c r="M546" s="37"/>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c r="AM546" s="56"/>
      <c r="AN546" s="56"/>
      <c r="AO546" s="56"/>
    </row>
    <row r="547" spans="7:41" x14ac:dyDescent="0.25">
      <c r="G547" s="37"/>
      <c r="H547" s="37"/>
      <c r="I547" s="37"/>
      <c r="J547" s="37"/>
      <c r="K547" s="37"/>
      <c r="L547" s="37"/>
      <c r="M547" s="37"/>
      <c r="N547" s="56"/>
      <c r="O547" s="56"/>
      <c r="P547" s="56"/>
      <c r="Q547" s="56"/>
      <c r="R547" s="56"/>
      <c r="S547" s="56"/>
      <c r="T547" s="56"/>
      <c r="U547" s="56"/>
      <c r="V547" s="56"/>
      <c r="W547" s="56"/>
      <c r="X547" s="56"/>
      <c r="Y547" s="56"/>
      <c r="Z547" s="56"/>
      <c r="AA547" s="56"/>
      <c r="AB547" s="56"/>
      <c r="AC547" s="56"/>
      <c r="AD547" s="56"/>
      <c r="AE547" s="56"/>
      <c r="AF547" s="56"/>
      <c r="AG547" s="56"/>
      <c r="AH547" s="56"/>
      <c r="AI547" s="56"/>
      <c r="AJ547" s="56"/>
      <c r="AK547" s="56"/>
      <c r="AL547" s="56"/>
      <c r="AM547" s="56"/>
      <c r="AN547" s="56"/>
      <c r="AO547" s="56"/>
    </row>
    <row r="548" spans="7:41" x14ac:dyDescent="0.25">
      <c r="G548" s="37"/>
      <c r="H548" s="37"/>
      <c r="I548" s="37"/>
      <c r="J548" s="37"/>
      <c r="K548" s="37"/>
      <c r="L548" s="37"/>
      <c r="M548" s="37"/>
      <c r="N548" s="56"/>
      <c r="O548" s="56"/>
      <c r="P548" s="56"/>
      <c r="Q548" s="56"/>
      <c r="R548" s="56"/>
      <c r="S548" s="56"/>
      <c r="T548" s="56"/>
      <c r="U548" s="56"/>
      <c r="V548" s="56"/>
      <c r="W548" s="56"/>
      <c r="X548" s="56"/>
      <c r="Y548" s="56"/>
      <c r="Z548" s="56"/>
      <c r="AA548" s="56"/>
      <c r="AB548" s="56"/>
      <c r="AC548" s="56"/>
      <c r="AD548" s="56"/>
      <c r="AE548" s="56"/>
      <c r="AF548" s="56"/>
      <c r="AG548" s="56"/>
      <c r="AH548" s="56"/>
      <c r="AI548" s="56"/>
      <c r="AJ548" s="56"/>
      <c r="AK548" s="56"/>
      <c r="AL548" s="56"/>
      <c r="AM548" s="56"/>
      <c r="AN548" s="56"/>
      <c r="AO548" s="56"/>
    </row>
    <row r="549" spans="7:41" x14ac:dyDescent="0.25">
      <c r="G549" s="37"/>
      <c r="H549" s="37"/>
      <c r="I549" s="37"/>
      <c r="J549" s="37"/>
      <c r="K549" s="37"/>
      <c r="L549" s="37"/>
      <c r="M549" s="37"/>
      <c r="N549" s="56"/>
      <c r="O549" s="56"/>
      <c r="P549" s="56"/>
      <c r="Q549" s="56"/>
      <c r="R549" s="56"/>
      <c r="S549" s="56"/>
      <c r="T549" s="56"/>
      <c r="U549" s="56"/>
      <c r="V549" s="56"/>
      <c r="W549" s="56"/>
      <c r="X549" s="56"/>
      <c r="Y549" s="56"/>
      <c r="Z549" s="56"/>
      <c r="AA549" s="56"/>
      <c r="AB549" s="56"/>
      <c r="AC549" s="56"/>
      <c r="AD549" s="56"/>
      <c r="AE549" s="56"/>
      <c r="AF549" s="56"/>
      <c r="AG549" s="56"/>
      <c r="AH549" s="56"/>
      <c r="AI549" s="56"/>
      <c r="AJ549" s="56"/>
      <c r="AK549" s="56"/>
      <c r="AL549" s="56"/>
      <c r="AM549" s="56"/>
      <c r="AN549" s="56"/>
      <c r="AO549" s="56"/>
    </row>
    <row r="550" spans="7:41" x14ac:dyDescent="0.25">
      <c r="G550" s="37"/>
      <c r="H550" s="37"/>
      <c r="I550" s="37"/>
      <c r="J550" s="37"/>
      <c r="K550" s="37"/>
      <c r="L550" s="37"/>
      <c r="M550" s="37"/>
      <c r="N550" s="56"/>
      <c r="O550" s="56"/>
      <c r="P550" s="56"/>
      <c r="Q550" s="56"/>
      <c r="R550" s="56"/>
      <c r="S550" s="56"/>
      <c r="T550" s="56"/>
      <c r="U550" s="56"/>
      <c r="V550" s="56"/>
      <c r="W550" s="56"/>
      <c r="X550" s="56"/>
      <c r="Y550" s="56"/>
      <c r="Z550" s="56"/>
      <c r="AA550" s="56"/>
      <c r="AB550" s="56"/>
      <c r="AC550" s="56"/>
      <c r="AD550" s="56"/>
      <c r="AE550" s="56"/>
      <c r="AF550" s="56"/>
      <c r="AG550" s="56"/>
      <c r="AH550" s="56"/>
      <c r="AI550" s="56"/>
      <c r="AJ550" s="56"/>
      <c r="AK550" s="56"/>
      <c r="AL550" s="56"/>
      <c r="AM550" s="56"/>
      <c r="AN550" s="56"/>
      <c r="AO550" s="56"/>
    </row>
    <row r="551" spans="7:41" x14ac:dyDescent="0.25">
      <c r="G551" s="37"/>
      <c r="H551" s="37"/>
      <c r="I551" s="37"/>
      <c r="J551" s="37"/>
      <c r="K551" s="37"/>
      <c r="L551" s="37"/>
      <c r="M551" s="37"/>
      <c r="N551" s="56"/>
      <c r="O551" s="56"/>
      <c r="P551" s="56"/>
      <c r="Q551" s="56"/>
      <c r="R551" s="56"/>
      <c r="S551" s="56"/>
      <c r="T551" s="56"/>
      <c r="U551" s="56"/>
      <c r="V551" s="56"/>
      <c r="W551" s="56"/>
      <c r="X551" s="56"/>
      <c r="Y551" s="56"/>
      <c r="Z551" s="56"/>
      <c r="AA551" s="56"/>
      <c r="AB551" s="56"/>
      <c r="AC551" s="56"/>
      <c r="AD551" s="56"/>
      <c r="AE551" s="56"/>
      <c r="AF551" s="56"/>
      <c r="AG551" s="56"/>
      <c r="AH551" s="56"/>
      <c r="AI551" s="56"/>
      <c r="AJ551" s="56"/>
      <c r="AK551" s="56"/>
      <c r="AL551" s="56"/>
      <c r="AM551" s="56"/>
      <c r="AN551" s="56"/>
      <c r="AO551" s="56"/>
    </row>
    <row r="552" spans="7:41" x14ac:dyDescent="0.25">
      <c r="G552" s="37"/>
      <c r="H552" s="37"/>
      <c r="I552" s="37"/>
      <c r="J552" s="37"/>
      <c r="K552" s="37"/>
      <c r="L552" s="37"/>
      <c r="M552" s="37"/>
      <c r="N552" s="56"/>
      <c r="O552" s="56"/>
      <c r="P552" s="56"/>
      <c r="Q552" s="56"/>
      <c r="R552" s="56"/>
      <c r="S552" s="56"/>
      <c r="T552" s="56"/>
      <c r="U552" s="56"/>
      <c r="V552" s="56"/>
      <c r="W552" s="56"/>
      <c r="X552" s="56"/>
      <c r="Y552" s="56"/>
      <c r="Z552" s="56"/>
      <c r="AA552" s="56"/>
      <c r="AB552" s="56"/>
      <c r="AC552" s="56"/>
      <c r="AD552" s="56"/>
      <c r="AE552" s="56"/>
      <c r="AF552" s="56"/>
      <c r="AG552" s="56"/>
      <c r="AH552" s="56"/>
      <c r="AI552" s="56"/>
      <c r="AJ552" s="56"/>
      <c r="AK552" s="56"/>
      <c r="AL552" s="56"/>
      <c r="AM552" s="56"/>
      <c r="AN552" s="56"/>
      <c r="AO552" s="56"/>
    </row>
    <row r="553" spans="7:41" x14ac:dyDescent="0.25">
      <c r="G553" s="37"/>
      <c r="H553" s="37"/>
      <c r="I553" s="37"/>
      <c r="J553" s="37"/>
      <c r="K553" s="37"/>
      <c r="L553" s="37"/>
      <c r="M553" s="37"/>
      <c r="N553" s="56"/>
      <c r="O553" s="56"/>
      <c r="P553" s="56"/>
      <c r="Q553" s="56"/>
      <c r="R553" s="56"/>
      <c r="S553" s="56"/>
      <c r="T553" s="56"/>
      <c r="U553" s="56"/>
      <c r="V553" s="56"/>
      <c r="W553" s="56"/>
      <c r="X553" s="56"/>
      <c r="Y553" s="56"/>
      <c r="Z553" s="56"/>
      <c r="AA553" s="56"/>
      <c r="AB553" s="56"/>
      <c r="AC553" s="56"/>
      <c r="AD553" s="56"/>
      <c r="AE553" s="56"/>
      <c r="AF553" s="56"/>
      <c r="AG553" s="56"/>
      <c r="AH553" s="56"/>
      <c r="AI553" s="56"/>
      <c r="AJ553" s="56"/>
      <c r="AK553" s="56"/>
      <c r="AL553" s="56"/>
      <c r="AM553" s="56"/>
      <c r="AN553" s="56"/>
      <c r="AO553" s="56"/>
    </row>
    <row r="554" spans="7:41" x14ac:dyDescent="0.25">
      <c r="G554" s="37"/>
      <c r="H554" s="37"/>
      <c r="I554" s="37"/>
      <c r="J554" s="37"/>
      <c r="K554" s="37"/>
      <c r="L554" s="37"/>
      <c r="M554" s="37"/>
      <c r="N554" s="56"/>
      <c r="O554" s="56"/>
      <c r="P554" s="56"/>
      <c r="Q554" s="56"/>
      <c r="R554" s="56"/>
      <c r="S554" s="56"/>
      <c r="T554" s="56"/>
      <c r="U554" s="56"/>
      <c r="V554" s="56"/>
      <c r="W554" s="56"/>
      <c r="X554" s="56"/>
      <c r="Y554" s="56"/>
      <c r="Z554" s="56"/>
      <c r="AA554" s="56"/>
      <c r="AB554" s="56"/>
      <c r="AC554" s="56"/>
      <c r="AD554" s="56"/>
      <c r="AE554" s="56"/>
      <c r="AF554" s="56"/>
      <c r="AG554" s="56"/>
      <c r="AH554" s="56"/>
      <c r="AI554" s="56"/>
      <c r="AJ554" s="56"/>
      <c r="AK554" s="56"/>
      <c r="AL554" s="56"/>
      <c r="AM554" s="56"/>
      <c r="AN554" s="56"/>
      <c r="AO554" s="56"/>
    </row>
    <row r="555" spans="7:41" x14ac:dyDescent="0.25">
      <c r="G555" s="37"/>
      <c r="H555" s="37"/>
      <c r="I555" s="37"/>
      <c r="J555" s="37"/>
      <c r="K555" s="37"/>
      <c r="L555" s="37"/>
      <c r="M555" s="37"/>
      <c r="N555" s="56"/>
      <c r="O555" s="56"/>
      <c r="P555" s="56"/>
      <c r="Q555" s="56"/>
      <c r="R555" s="56"/>
      <c r="S555" s="56"/>
      <c r="T555" s="56"/>
      <c r="U555" s="56"/>
      <c r="V555" s="56"/>
      <c r="W555" s="56"/>
      <c r="X555" s="56"/>
      <c r="Y555" s="56"/>
      <c r="Z555" s="56"/>
      <c r="AA555" s="56"/>
      <c r="AB555" s="56"/>
      <c r="AC555" s="56"/>
      <c r="AD555" s="56"/>
      <c r="AE555" s="56"/>
      <c r="AF555" s="56"/>
      <c r="AG555" s="56"/>
      <c r="AH555" s="56"/>
      <c r="AI555" s="56"/>
      <c r="AJ555" s="56"/>
      <c r="AK555" s="56"/>
      <c r="AL555" s="56"/>
      <c r="AM555" s="56"/>
      <c r="AN555" s="56"/>
      <c r="AO555" s="56"/>
    </row>
    <row r="556" spans="7:41" x14ac:dyDescent="0.25">
      <c r="G556" s="37"/>
      <c r="H556" s="37"/>
      <c r="I556" s="37"/>
      <c r="J556" s="37"/>
      <c r="K556" s="37"/>
      <c r="L556" s="37"/>
      <c r="M556" s="37"/>
      <c r="N556" s="56"/>
      <c r="O556" s="56"/>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c r="AM556" s="56"/>
      <c r="AN556" s="56"/>
      <c r="AO556" s="56"/>
    </row>
    <row r="557" spans="7:41" x14ac:dyDescent="0.25">
      <c r="G557" s="37"/>
      <c r="H557" s="37"/>
      <c r="I557" s="37"/>
      <c r="J557" s="37"/>
      <c r="K557" s="37"/>
      <c r="L557" s="37"/>
      <c r="M557" s="37"/>
      <c r="N557" s="56"/>
      <c r="O557" s="56"/>
      <c r="P557" s="56"/>
      <c r="Q557" s="56"/>
      <c r="R557" s="56"/>
      <c r="S557" s="56"/>
      <c r="T557" s="56"/>
      <c r="U557" s="56"/>
      <c r="V557" s="56"/>
      <c r="W557" s="56"/>
      <c r="X557" s="56"/>
      <c r="Y557" s="56"/>
      <c r="Z557" s="56"/>
      <c r="AA557" s="56"/>
      <c r="AB557" s="56"/>
      <c r="AC557" s="56"/>
      <c r="AD557" s="56"/>
      <c r="AE557" s="56"/>
      <c r="AF557" s="56"/>
      <c r="AG557" s="56"/>
      <c r="AH557" s="56"/>
      <c r="AI557" s="56"/>
      <c r="AJ557" s="56"/>
      <c r="AK557" s="56"/>
      <c r="AL557" s="56"/>
      <c r="AM557" s="56"/>
      <c r="AN557" s="56"/>
      <c r="AO557" s="56"/>
    </row>
    <row r="558" spans="7:41" x14ac:dyDescent="0.25">
      <c r="G558" s="37"/>
      <c r="H558" s="37"/>
      <c r="I558" s="37"/>
      <c r="J558" s="37"/>
      <c r="K558" s="37"/>
      <c r="L558" s="37"/>
      <c r="M558" s="37"/>
      <c r="N558" s="56"/>
      <c r="O558" s="56"/>
      <c r="P558" s="56"/>
      <c r="Q558" s="56"/>
      <c r="R558" s="56"/>
      <c r="S558" s="56"/>
      <c r="T558" s="56"/>
      <c r="U558" s="56"/>
      <c r="V558" s="56"/>
      <c r="W558" s="56"/>
      <c r="X558" s="56"/>
      <c r="Y558" s="56"/>
      <c r="Z558" s="56"/>
      <c r="AA558" s="56"/>
      <c r="AB558" s="56"/>
      <c r="AC558" s="56"/>
      <c r="AD558" s="56"/>
      <c r="AE558" s="56"/>
      <c r="AF558" s="56"/>
      <c r="AG558" s="56"/>
      <c r="AH558" s="56"/>
      <c r="AI558" s="56"/>
      <c r="AJ558" s="56"/>
      <c r="AK558" s="56"/>
      <c r="AL558" s="56"/>
      <c r="AM558" s="56"/>
      <c r="AN558" s="56"/>
      <c r="AO558" s="56"/>
    </row>
    <row r="559" spans="7:41" x14ac:dyDescent="0.25">
      <c r="G559" s="37"/>
      <c r="H559" s="37"/>
      <c r="I559" s="37"/>
      <c r="J559" s="37"/>
      <c r="K559" s="37"/>
      <c r="L559" s="37"/>
      <c r="M559" s="37"/>
      <c r="N559" s="56"/>
      <c r="O559" s="56"/>
      <c r="P559" s="56"/>
      <c r="Q559" s="56"/>
      <c r="R559" s="56"/>
      <c r="S559" s="56"/>
      <c r="T559" s="56"/>
      <c r="U559" s="56"/>
      <c r="V559" s="56"/>
      <c r="W559" s="56"/>
      <c r="X559" s="56"/>
      <c r="Y559" s="56"/>
      <c r="Z559" s="56"/>
      <c r="AA559" s="56"/>
      <c r="AB559" s="56"/>
      <c r="AC559" s="56"/>
      <c r="AD559" s="56"/>
      <c r="AE559" s="56"/>
      <c r="AF559" s="56"/>
      <c r="AG559" s="56"/>
      <c r="AH559" s="56"/>
      <c r="AI559" s="56"/>
      <c r="AJ559" s="56"/>
      <c r="AK559" s="56"/>
      <c r="AL559" s="56"/>
      <c r="AM559" s="56"/>
      <c r="AN559" s="56"/>
      <c r="AO559" s="56"/>
    </row>
    <row r="560" spans="7:41" x14ac:dyDescent="0.25">
      <c r="G560" s="37"/>
      <c r="H560" s="37"/>
      <c r="I560" s="37"/>
      <c r="J560" s="37"/>
      <c r="K560" s="37"/>
      <c r="L560" s="37"/>
      <c r="M560" s="37"/>
      <c r="N560" s="56"/>
      <c r="O560" s="56"/>
      <c r="P560" s="56"/>
      <c r="Q560" s="56"/>
      <c r="R560" s="56"/>
      <c r="S560" s="56"/>
      <c r="T560" s="56"/>
      <c r="U560" s="56"/>
      <c r="V560" s="56"/>
      <c r="W560" s="56"/>
      <c r="X560" s="56"/>
      <c r="Y560" s="56"/>
      <c r="Z560" s="56"/>
      <c r="AA560" s="56"/>
      <c r="AB560" s="56"/>
      <c r="AC560" s="56"/>
      <c r="AD560" s="56"/>
      <c r="AE560" s="56"/>
      <c r="AF560" s="56"/>
      <c r="AG560" s="56"/>
      <c r="AH560" s="56"/>
      <c r="AI560" s="56"/>
      <c r="AJ560" s="56"/>
      <c r="AK560" s="56"/>
      <c r="AL560" s="56"/>
      <c r="AM560" s="56"/>
      <c r="AN560" s="56"/>
      <c r="AO560" s="56"/>
    </row>
    <row r="561" spans="7:41" x14ac:dyDescent="0.25">
      <c r="G561" s="37"/>
      <c r="H561" s="37"/>
      <c r="I561" s="37"/>
      <c r="J561" s="37"/>
      <c r="K561" s="37"/>
      <c r="L561" s="37"/>
      <c r="M561" s="37"/>
      <c r="N561" s="56"/>
      <c r="O561" s="56"/>
      <c r="P561" s="56"/>
      <c r="Q561" s="56"/>
      <c r="R561" s="56"/>
      <c r="S561" s="56"/>
      <c r="T561" s="56"/>
      <c r="U561" s="56"/>
      <c r="V561" s="56"/>
      <c r="W561" s="56"/>
      <c r="X561" s="56"/>
      <c r="Y561" s="56"/>
      <c r="Z561" s="56"/>
      <c r="AA561" s="56"/>
      <c r="AB561" s="56"/>
      <c r="AC561" s="56"/>
      <c r="AD561" s="56"/>
      <c r="AE561" s="56"/>
      <c r="AF561" s="56"/>
      <c r="AG561" s="56"/>
      <c r="AH561" s="56"/>
      <c r="AI561" s="56"/>
      <c r="AJ561" s="56"/>
      <c r="AK561" s="56"/>
      <c r="AL561" s="56"/>
      <c r="AM561" s="56"/>
      <c r="AN561" s="56"/>
      <c r="AO561" s="56"/>
    </row>
    <row r="562" spans="7:41" x14ac:dyDescent="0.25">
      <c r="G562" s="37"/>
      <c r="H562" s="37"/>
      <c r="I562" s="37"/>
      <c r="J562" s="37"/>
      <c r="K562" s="37"/>
      <c r="L562" s="37"/>
      <c r="M562" s="37"/>
      <c r="N562" s="56"/>
      <c r="O562" s="56"/>
      <c r="P562" s="56"/>
      <c r="Q562" s="56"/>
      <c r="R562" s="56"/>
      <c r="S562" s="56"/>
      <c r="T562" s="56"/>
      <c r="U562" s="56"/>
      <c r="V562" s="56"/>
      <c r="W562" s="56"/>
      <c r="X562" s="56"/>
      <c r="Y562" s="56"/>
      <c r="Z562" s="56"/>
      <c r="AA562" s="56"/>
      <c r="AB562" s="56"/>
      <c r="AC562" s="56"/>
      <c r="AD562" s="56"/>
      <c r="AE562" s="56"/>
      <c r="AF562" s="56"/>
      <c r="AG562" s="56"/>
      <c r="AH562" s="56"/>
      <c r="AI562" s="56"/>
      <c r="AJ562" s="56"/>
      <c r="AK562" s="56"/>
      <c r="AL562" s="56"/>
      <c r="AM562" s="56"/>
      <c r="AN562" s="56"/>
      <c r="AO562" s="56"/>
    </row>
    <row r="563" spans="7:41" x14ac:dyDescent="0.25">
      <c r="G563" s="37"/>
      <c r="H563" s="37"/>
      <c r="I563" s="37"/>
      <c r="J563" s="37"/>
      <c r="K563" s="37"/>
      <c r="L563" s="37"/>
      <c r="M563" s="37"/>
      <c r="N563" s="56"/>
      <c r="O563" s="56"/>
      <c r="P563" s="56"/>
      <c r="Q563" s="56"/>
      <c r="R563" s="56"/>
      <c r="S563" s="56"/>
      <c r="T563" s="56"/>
      <c r="U563" s="56"/>
      <c r="V563" s="56"/>
      <c r="W563" s="56"/>
      <c r="X563" s="56"/>
      <c r="Y563" s="56"/>
      <c r="Z563" s="56"/>
      <c r="AA563" s="56"/>
      <c r="AB563" s="56"/>
      <c r="AC563" s="56"/>
      <c r="AD563" s="56"/>
      <c r="AE563" s="56"/>
      <c r="AF563" s="56"/>
      <c r="AG563" s="56"/>
      <c r="AH563" s="56"/>
      <c r="AI563" s="56"/>
      <c r="AJ563" s="56"/>
      <c r="AK563" s="56"/>
      <c r="AL563" s="56"/>
      <c r="AM563" s="56"/>
      <c r="AN563" s="56"/>
      <c r="AO563" s="56"/>
    </row>
    <row r="564" spans="7:41" x14ac:dyDescent="0.25">
      <c r="G564" s="37"/>
      <c r="H564" s="37"/>
      <c r="I564" s="37"/>
      <c r="J564" s="37"/>
      <c r="K564" s="37"/>
      <c r="L564" s="37"/>
      <c r="M564" s="37"/>
      <c r="N564" s="56"/>
      <c r="O564" s="56"/>
      <c r="P564" s="56"/>
      <c r="Q564" s="56"/>
      <c r="R564" s="56"/>
      <c r="S564" s="56"/>
      <c r="T564" s="56"/>
      <c r="U564" s="56"/>
      <c r="V564" s="56"/>
      <c r="W564" s="56"/>
      <c r="X564" s="56"/>
      <c r="Y564" s="56"/>
      <c r="Z564" s="56"/>
      <c r="AA564" s="56"/>
      <c r="AB564" s="56"/>
      <c r="AC564" s="56"/>
      <c r="AD564" s="56"/>
      <c r="AE564" s="56"/>
      <c r="AF564" s="56"/>
      <c r="AG564" s="56"/>
      <c r="AH564" s="56"/>
      <c r="AI564" s="56"/>
      <c r="AJ564" s="56"/>
      <c r="AK564" s="56"/>
      <c r="AL564" s="56"/>
      <c r="AM564" s="56"/>
      <c r="AN564" s="56"/>
      <c r="AO564" s="56"/>
    </row>
    <row r="565" spans="7:41" x14ac:dyDescent="0.25">
      <c r="G565" s="37"/>
      <c r="H565" s="37"/>
      <c r="I565" s="37"/>
      <c r="J565" s="37"/>
      <c r="K565" s="37"/>
      <c r="L565" s="37"/>
      <c r="M565" s="37"/>
      <c r="N565" s="56"/>
      <c r="O565" s="56"/>
      <c r="P565" s="56"/>
      <c r="Q565" s="56"/>
      <c r="R565" s="56"/>
      <c r="S565" s="56"/>
      <c r="T565" s="56"/>
      <c r="U565" s="56"/>
      <c r="V565" s="56"/>
      <c r="W565" s="56"/>
      <c r="X565" s="56"/>
      <c r="Y565" s="56"/>
      <c r="Z565" s="56"/>
      <c r="AA565" s="56"/>
      <c r="AB565" s="56"/>
      <c r="AC565" s="56"/>
      <c r="AD565" s="56"/>
      <c r="AE565" s="56"/>
      <c r="AF565" s="56"/>
      <c r="AG565" s="56"/>
      <c r="AH565" s="56"/>
      <c r="AI565" s="56"/>
      <c r="AJ565" s="56"/>
      <c r="AK565" s="56"/>
      <c r="AL565" s="56"/>
      <c r="AM565" s="56"/>
      <c r="AN565" s="56"/>
      <c r="AO565" s="56"/>
    </row>
    <row r="566" spans="7:41" x14ac:dyDescent="0.25">
      <c r="G566" s="37"/>
      <c r="H566" s="37"/>
      <c r="I566" s="37"/>
      <c r="J566" s="37"/>
      <c r="K566" s="37"/>
      <c r="L566" s="37"/>
      <c r="M566" s="37"/>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row>
    <row r="567" spans="7:41" x14ac:dyDescent="0.25">
      <c r="G567" s="37"/>
      <c r="H567" s="37"/>
      <c r="I567" s="37"/>
      <c r="J567" s="37"/>
      <c r="K567" s="37"/>
      <c r="L567" s="37"/>
      <c r="M567" s="37"/>
      <c r="N567" s="56"/>
      <c r="O567" s="56"/>
      <c r="P567" s="56"/>
      <c r="Q567" s="56"/>
      <c r="R567" s="56"/>
      <c r="S567" s="56"/>
      <c r="T567" s="56"/>
      <c r="U567" s="56"/>
      <c r="V567" s="56"/>
      <c r="W567" s="56"/>
      <c r="X567" s="56"/>
      <c r="Y567" s="56"/>
      <c r="Z567" s="56"/>
      <c r="AA567" s="56"/>
      <c r="AB567" s="56"/>
      <c r="AC567" s="56"/>
      <c r="AD567" s="56"/>
      <c r="AE567" s="56"/>
      <c r="AF567" s="56"/>
      <c r="AG567" s="56"/>
      <c r="AH567" s="56"/>
      <c r="AI567" s="56"/>
      <c r="AJ567" s="56"/>
      <c r="AK567" s="56"/>
      <c r="AL567" s="56"/>
      <c r="AM567" s="56"/>
      <c r="AN567" s="56"/>
      <c r="AO567" s="56"/>
    </row>
    <row r="568" spans="7:41" x14ac:dyDescent="0.25">
      <c r="G568" s="37"/>
      <c r="H568" s="37"/>
      <c r="I568" s="37"/>
      <c r="J568" s="37"/>
      <c r="K568" s="37"/>
      <c r="L568" s="37"/>
      <c r="M568" s="37"/>
      <c r="N568" s="56"/>
      <c r="O568" s="56"/>
      <c r="P568" s="56"/>
      <c r="Q568" s="56"/>
      <c r="R568" s="56"/>
      <c r="S568" s="56"/>
      <c r="T568" s="56"/>
      <c r="U568" s="56"/>
      <c r="V568" s="56"/>
      <c r="W568" s="56"/>
      <c r="X568" s="56"/>
      <c r="Y568" s="56"/>
      <c r="Z568" s="56"/>
      <c r="AA568" s="56"/>
      <c r="AB568" s="56"/>
      <c r="AC568" s="56"/>
      <c r="AD568" s="56"/>
      <c r="AE568" s="56"/>
      <c r="AF568" s="56"/>
      <c r="AG568" s="56"/>
      <c r="AH568" s="56"/>
      <c r="AI568" s="56"/>
      <c r="AJ568" s="56"/>
      <c r="AK568" s="56"/>
      <c r="AL568" s="56"/>
      <c r="AM568" s="56"/>
      <c r="AN568" s="56"/>
      <c r="AO568" s="56"/>
    </row>
    <row r="569" spans="7:41" x14ac:dyDescent="0.25">
      <c r="G569" s="37"/>
      <c r="H569" s="37"/>
      <c r="I569" s="37"/>
      <c r="J569" s="37"/>
      <c r="K569" s="37"/>
      <c r="L569" s="37"/>
      <c r="M569" s="37"/>
      <c r="N569" s="56"/>
      <c r="O569" s="56"/>
      <c r="P569" s="56"/>
      <c r="Q569" s="56"/>
      <c r="R569" s="56"/>
      <c r="S569" s="56"/>
      <c r="T569" s="56"/>
      <c r="U569" s="56"/>
      <c r="V569" s="56"/>
      <c r="W569" s="56"/>
      <c r="X569" s="56"/>
      <c r="Y569" s="56"/>
      <c r="Z569" s="56"/>
      <c r="AA569" s="56"/>
      <c r="AB569" s="56"/>
      <c r="AC569" s="56"/>
      <c r="AD569" s="56"/>
      <c r="AE569" s="56"/>
      <c r="AF569" s="56"/>
      <c r="AG569" s="56"/>
      <c r="AH569" s="56"/>
      <c r="AI569" s="56"/>
      <c r="AJ569" s="56"/>
      <c r="AK569" s="56"/>
      <c r="AL569" s="56"/>
      <c r="AM569" s="56"/>
      <c r="AN569" s="56"/>
      <c r="AO569" s="56"/>
    </row>
    <row r="570" spans="7:41" x14ac:dyDescent="0.25">
      <c r="G570" s="37"/>
      <c r="H570" s="37"/>
      <c r="I570" s="37"/>
      <c r="J570" s="37"/>
      <c r="K570" s="37"/>
      <c r="L570" s="37"/>
      <c r="M570" s="37"/>
      <c r="N570" s="56"/>
      <c r="O570" s="56"/>
      <c r="P570" s="56"/>
      <c r="Q570" s="56"/>
      <c r="R570" s="56"/>
      <c r="S570" s="56"/>
      <c r="T570" s="56"/>
      <c r="U570" s="56"/>
      <c r="V570" s="56"/>
      <c r="W570" s="56"/>
      <c r="X570" s="56"/>
      <c r="Y570" s="56"/>
      <c r="Z570" s="56"/>
      <c r="AA570" s="56"/>
      <c r="AB570" s="56"/>
      <c r="AC570" s="56"/>
      <c r="AD570" s="56"/>
      <c r="AE570" s="56"/>
      <c r="AF570" s="56"/>
      <c r="AG570" s="56"/>
      <c r="AH570" s="56"/>
      <c r="AI570" s="56"/>
      <c r="AJ570" s="56"/>
      <c r="AK570" s="56"/>
      <c r="AL570" s="56"/>
      <c r="AM570" s="56"/>
      <c r="AN570" s="56"/>
      <c r="AO570" s="56"/>
    </row>
    <row r="571" spans="7:41" x14ac:dyDescent="0.25">
      <c r="G571" s="37"/>
      <c r="H571" s="37"/>
      <c r="I571" s="37"/>
      <c r="J571" s="37"/>
      <c r="K571" s="37"/>
      <c r="L571" s="37"/>
      <c r="M571" s="37"/>
      <c r="N571" s="56"/>
      <c r="O571" s="56"/>
      <c r="P571" s="56"/>
      <c r="Q571" s="56"/>
      <c r="R571" s="56"/>
      <c r="S571" s="56"/>
      <c r="T571" s="56"/>
      <c r="U571" s="56"/>
      <c r="V571" s="56"/>
      <c r="W571" s="56"/>
      <c r="X571" s="56"/>
      <c r="Y571" s="56"/>
      <c r="Z571" s="56"/>
      <c r="AA571" s="56"/>
      <c r="AB571" s="56"/>
      <c r="AC571" s="56"/>
      <c r="AD571" s="56"/>
      <c r="AE571" s="56"/>
      <c r="AF571" s="56"/>
      <c r="AG571" s="56"/>
      <c r="AH571" s="56"/>
      <c r="AI571" s="56"/>
      <c r="AJ571" s="56"/>
      <c r="AK571" s="56"/>
      <c r="AL571" s="56"/>
      <c r="AM571" s="56"/>
      <c r="AN571" s="56"/>
      <c r="AO571" s="56"/>
    </row>
    <row r="572" spans="7:41" x14ac:dyDescent="0.25">
      <c r="G572" s="37"/>
      <c r="H572" s="37"/>
      <c r="I572" s="37"/>
      <c r="J572" s="37"/>
      <c r="K572" s="37"/>
      <c r="L572" s="37"/>
      <c r="M572" s="37"/>
      <c r="N572" s="56"/>
      <c r="O572" s="56"/>
      <c r="P572" s="56"/>
      <c r="Q572" s="56"/>
      <c r="R572" s="56"/>
      <c r="S572" s="56"/>
      <c r="T572" s="56"/>
      <c r="U572" s="56"/>
      <c r="V572" s="56"/>
      <c r="W572" s="56"/>
      <c r="X572" s="56"/>
      <c r="Y572" s="56"/>
      <c r="Z572" s="56"/>
      <c r="AA572" s="56"/>
      <c r="AB572" s="56"/>
      <c r="AC572" s="56"/>
      <c r="AD572" s="56"/>
      <c r="AE572" s="56"/>
      <c r="AF572" s="56"/>
      <c r="AG572" s="56"/>
      <c r="AH572" s="56"/>
      <c r="AI572" s="56"/>
      <c r="AJ572" s="56"/>
      <c r="AK572" s="56"/>
      <c r="AL572" s="56"/>
      <c r="AM572" s="56"/>
      <c r="AN572" s="56"/>
      <c r="AO572" s="56"/>
    </row>
    <row r="573" spans="7:41" x14ac:dyDescent="0.25">
      <c r="G573" s="37"/>
      <c r="H573" s="37"/>
      <c r="I573" s="37"/>
      <c r="J573" s="37"/>
      <c r="K573" s="37"/>
      <c r="L573" s="37"/>
      <c r="M573" s="37"/>
      <c r="N573" s="56"/>
      <c r="O573" s="56"/>
      <c r="P573" s="56"/>
      <c r="Q573" s="56"/>
      <c r="R573" s="56"/>
      <c r="S573" s="56"/>
      <c r="T573" s="56"/>
      <c r="U573" s="56"/>
      <c r="V573" s="56"/>
      <c r="W573" s="56"/>
      <c r="X573" s="56"/>
      <c r="Y573" s="56"/>
      <c r="Z573" s="56"/>
      <c r="AA573" s="56"/>
      <c r="AB573" s="56"/>
      <c r="AC573" s="56"/>
      <c r="AD573" s="56"/>
      <c r="AE573" s="56"/>
      <c r="AF573" s="56"/>
      <c r="AG573" s="56"/>
      <c r="AH573" s="56"/>
      <c r="AI573" s="56"/>
      <c r="AJ573" s="56"/>
      <c r="AK573" s="56"/>
      <c r="AL573" s="56"/>
      <c r="AM573" s="56"/>
      <c r="AN573" s="56"/>
      <c r="AO573" s="56"/>
    </row>
    <row r="574" spans="7:41" x14ac:dyDescent="0.25">
      <c r="G574" s="37"/>
      <c r="H574" s="37"/>
      <c r="I574" s="37"/>
      <c r="J574" s="37"/>
      <c r="K574" s="37"/>
      <c r="L574" s="37"/>
      <c r="M574" s="37"/>
      <c r="N574" s="56"/>
      <c r="O574" s="56"/>
      <c r="P574" s="56"/>
      <c r="Q574" s="56"/>
      <c r="R574" s="56"/>
      <c r="S574" s="56"/>
      <c r="T574" s="56"/>
      <c r="U574" s="56"/>
      <c r="V574" s="56"/>
      <c r="W574" s="56"/>
      <c r="X574" s="56"/>
      <c r="Y574" s="56"/>
      <c r="Z574" s="56"/>
      <c r="AA574" s="56"/>
      <c r="AB574" s="56"/>
      <c r="AC574" s="56"/>
      <c r="AD574" s="56"/>
      <c r="AE574" s="56"/>
      <c r="AF574" s="56"/>
      <c r="AG574" s="56"/>
      <c r="AH574" s="56"/>
      <c r="AI574" s="56"/>
      <c r="AJ574" s="56"/>
      <c r="AK574" s="56"/>
      <c r="AL574" s="56"/>
      <c r="AM574" s="56"/>
      <c r="AN574" s="56"/>
      <c r="AO574" s="56"/>
    </row>
    <row r="575" spans="7:41" x14ac:dyDescent="0.25">
      <c r="G575" s="37"/>
      <c r="H575" s="37"/>
      <c r="I575" s="37"/>
      <c r="J575" s="37"/>
      <c r="K575" s="37"/>
      <c r="L575" s="37"/>
      <c r="M575" s="37"/>
      <c r="N575" s="56"/>
      <c r="O575" s="56"/>
      <c r="P575" s="56"/>
      <c r="Q575" s="56"/>
      <c r="R575" s="56"/>
      <c r="S575" s="56"/>
      <c r="T575" s="56"/>
      <c r="U575" s="56"/>
      <c r="V575" s="56"/>
      <c r="W575" s="56"/>
      <c r="X575" s="56"/>
      <c r="Y575" s="56"/>
      <c r="Z575" s="56"/>
      <c r="AA575" s="56"/>
      <c r="AB575" s="56"/>
      <c r="AC575" s="56"/>
      <c r="AD575" s="56"/>
      <c r="AE575" s="56"/>
      <c r="AF575" s="56"/>
      <c r="AG575" s="56"/>
      <c r="AH575" s="56"/>
      <c r="AI575" s="56"/>
      <c r="AJ575" s="56"/>
      <c r="AK575" s="56"/>
      <c r="AL575" s="56"/>
      <c r="AM575" s="56"/>
      <c r="AN575" s="56"/>
      <c r="AO575" s="56"/>
    </row>
    <row r="576" spans="7:41" x14ac:dyDescent="0.25">
      <c r="G576" s="37"/>
      <c r="H576" s="37"/>
      <c r="I576" s="37"/>
      <c r="J576" s="37"/>
      <c r="K576" s="37"/>
      <c r="L576" s="37"/>
      <c r="M576" s="37"/>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c r="AM576" s="56"/>
      <c r="AN576" s="56"/>
      <c r="AO576" s="56"/>
    </row>
    <row r="577" spans="7:41" x14ac:dyDescent="0.25">
      <c r="G577" s="37"/>
      <c r="H577" s="37"/>
      <c r="I577" s="37"/>
      <c r="J577" s="37"/>
      <c r="K577" s="37"/>
      <c r="L577" s="37"/>
      <c r="M577" s="37"/>
      <c r="N577" s="56"/>
      <c r="O577" s="56"/>
      <c r="P577" s="56"/>
      <c r="Q577" s="56"/>
      <c r="R577" s="56"/>
      <c r="S577" s="56"/>
      <c r="T577" s="56"/>
      <c r="U577" s="56"/>
      <c r="V577" s="56"/>
      <c r="W577" s="56"/>
      <c r="X577" s="56"/>
      <c r="Y577" s="56"/>
      <c r="Z577" s="56"/>
      <c r="AA577" s="56"/>
      <c r="AB577" s="56"/>
      <c r="AC577" s="56"/>
      <c r="AD577" s="56"/>
      <c r="AE577" s="56"/>
      <c r="AF577" s="56"/>
      <c r="AG577" s="56"/>
      <c r="AH577" s="56"/>
      <c r="AI577" s="56"/>
      <c r="AJ577" s="56"/>
      <c r="AK577" s="56"/>
      <c r="AL577" s="56"/>
      <c r="AM577" s="56"/>
      <c r="AN577" s="56"/>
      <c r="AO577" s="56"/>
    </row>
    <row r="578" spans="7:41" x14ac:dyDescent="0.25">
      <c r="G578" s="37"/>
      <c r="H578" s="37"/>
      <c r="I578" s="37"/>
      <c r="J578" s="37"/>
      <c r="K578" s="37"/>
      <c r="L578" s="37"/>
      <c r="M578" s="37"/>
      <c r="N578" s="56"/>
      <c r="O578" s="56"/>
      <c r="P578" s="56"/>
      <c r="Q578" s="56"/>
      <c r="R578" s="56"/>
      <c r="S578" s="56"/>
      <c r="T578" s="56"/>
      <c r="U578" s="56"/>
      <c r="V578" s="56"/>
      <c r="W578" s="56"/>
      <c r="X578" s="56"/>
      <c r="Y578" s="56"/>
      <c r="Z578" s="56"/>
      <c r="AA578" s="56"/>
      <c r="AB578" s="56"/>
      <c r="AC578" s="56"/>
      <c r="AD578" s="56"/>
      <c r="AE578" s="56"/>
      <c r="AF578" s="56"/>
      <c r="AG578" s="56"/>
      <c r="AH578" s="56"/>
      <c r="AI578" s="56"/>
      <c r="AJ578" s="56"/>
      <c r="AK578" s="56"/>
      <c r="AL578" s="56"/>
      <c r="AM578" s="56"/>
      <c r="AN578" s="56"/>
      <c r="AO578" s="56"/>
    </row>
    <row r="579" spans="7:41" x14ac:dyDescent="0.25">
      <c r="G579" s="37"/>
      <c r="H579" s="37"/>
      <c r="I579" s="37"/>
      <c r="J579" s="37"/>
      <c r="K579" s="37"/>
      <c r="L579" s="37"/>
      <c r="M579" s="37"/>
      <c r="N579" s="56"/>
      <c r="O579" s="56"/>
      <c r="P579" s="56"/>
      <c r="Q579" s="56"/>
      <c r="R579" s="56"/>
      <c r="S579" s="56"/>
      <c r="T579" s="56"/>
      <c r="U579" s="56"/>
      <c r="V579" s="56"/>
      <c r="W579" s="56"/>
      <c r="X579" s="56"/>
      <c r="Y579" s="56"/>
      <c r="Z579" s="56"/>
      <c r="AA579" s="56"/>
      <c r="AB579" s="56"/>
      <c r="AC579" s="56"/>
      <c r="AD579" s="56"/>
      <c r="AE579" s="56"/>
      <c r="AF579" s="56"/>
      <c r="AG579" s="56"/>
      <c r="AH579" s="56"/>
      <c r="AI579" s="56"/>
      <c r="AJ579" s="56"/>
      <c r="AK579" s="56"/>
      <c r="AL579" s="56"/>
      <c r="AM579" s="56"/>
      <c r="AN579" s="56"/>
      <c r="AO579" s="56"/>
    </row>
    <row r="580" spans="7:41" x14ac:dyDescent="0.25">
      <c r="G580" s="37"/>
      <c r="H580" s="37"/>
      <c r="I580" s="37"/>
      <c r="J580" s="37"/>
      <c r="K580" s="37"/>
      <c r="L580" s="37"/>
      <c r="M580" s="37"/>
      <c r="N580" s="56"/>
      <c r="O580" s="56"/>
      <c r="P580" s="56"/>
      <c r="Q580" s="56"/>
      <c r="R580" s="56"/>
      <c r="S580" s="56"/>
      <c r="T580" s="56"/>
      <c r="U580" s="56"/>
      <c r="V580" s="56"/>
      <c r="W580" s="56"/>
      <c r="X580" s="56"/>
      <c r="Y580" s="56"/>
      <c r="Z580" s="56"/>
      <c r="AA580" s="56"/>
      <c r="AB580" s="56"/>
      <c r="AC580" s="56"/>
      <c r="AD580" s="56"/>
      <c r="AE580" s="56"/>
      <c r="AF580" s="56"/>
      <c r="AG580" s="56"/>
      <c r="AH580" s="56"/>
      <c r="AI580" s="56"/>
      <c r="AJ580" s="56"/>
      <c r="AK580" s="56"/>
      <c r="AL580" s="56"/>
      <c r="AM580" s="56"/>
      <c r="AN580" s="56"/>
      <c r="AO580" s="56"/>
    </row>
    <row r="581" spans="7:41" x14ac:dyDescent="0.25">
      <c r="G581" s="37"/>
      <c r="H581" s="37"/>
      <c r="I581" s="37"/>
      <c r="J581" s="37"/>
      <c r="K581" s="37"/>
      <c r="L581" s="37"/>
      <c r="M581" s="37"/>
      <c r="N581" s="56"/>
      <c r="O581" s="56"/>
      <c r="P581" s="56"/>
      <c r="Q581" s="56"/>
      <c r="R581" s="56"/>
      <c r="S581" s="56"/>
      <c r="T581" s="56"/>
      <c r="U581" s="56"/>
      <c r="V581" s="56"/>
      <c r="W581" s="56"/>
      <c r="X581" s="56"/>
      <c r="Y581" s="56"/>
      <c r="Z581" s="56"/>
      <c r="AA581" s="56"/>
      <c r="AB581" s="56"/>
      <c r="AC581" s="56"/>
      <c r="AD581" s="56"/>
      <c r="AE581" s="56"/>
      <c r="AF581" s="56"/>
      <c r="AG581" s="56"/>
      <c r="AH581" s="56"/>
      <c r="AI581" s="56"/>
      <c r="AJ581" s="56"/>
      <c r="AK581" s="56"/>
      <c r="AL581" s="56"/>
      <c r="AM581" s="56"/>
      <c r="AN581" s="56"/>
      <c r="AO581" s="56"/>
    </row>
    <row r="582" spans="7:41" x14ac:dyDescent="0.25">
      <c r="G582" s="37"/>
      <c r="H582" s="37"/>
      <c r="I582" s="37"/>
      <c r="J582" s="37"/>
      <c r="K582" s="37"/>
      <c r="L582" s="37"/>
      <c r="M582" s="37"/>
      <c r="N582" s="56"/>
      <c r="O582" s="56"/>
      <c r="P582" s="56"/>
      <c r="Q582" s="56"/>
      <c r="R582" s="56"/>
      <c r="S582" s="56"/>
      <c r="T582" s="56"/>
      <c r="U582" s="56"/>
      <c r="V582" s="56"/>
      <c r="W582" s="56"/>
      <c r="X582" s="56"/>
      <c r="Y582" s="56"/>
      <c r="Z582" s="56"/>
      <c r="AA582" s="56"/>
      <c r="AB582" s="56"/>
      <c r="AC582" s="56"/>
      <c r="AD582" s="56"/>
      <c r="AE582" s="56"/>
      <c r="AF582" s="56"/>
      <c r="AG582" s="56"/>
      <c r="AH582" s="56"/>
      <c r="AI582" s="56"/>
      <c r="AJ582" s="56"/>
      <c r="AK582" s="56"/>
      <c r="AL582" s="56"/>
      <c r="AM582" s="56"/>
      <c r="AN582" s="56"/>
      <c r="AO582" s="56"/>
    </row>
    <row r="583" spans="7:41" x14ac:dyDescent="0.25">
      <c r="G583" s="37"/>
      <c r="H583" s="37"/>
      <c r="I583" s="37"/>
      <c r="J583" s="37"/>
      <c r="K583" s="37"/>
      <c r="L583" s="37"/>
      <c r="M583" s="37"/>
      <c r="N583" s="56"/>
      <c r="O583" s="56"/>
      <c r="P583" s="56"/>
      <c r="Q583" s="56"/>
      <c r="R583" s="56"/>
      <c r="S583" s="56"/>
      <c r="T583" s="56"/>
      <c r="U583" s="56"/>
      <c r="V583" s="56"/>
      <c r="W583" s="56"/>
      <c r="X583" s="56"/>
      <c r="Y583" s="56"/>
      <c r="Z583" s="56"/>
      <c r="AA583" s="56"/>
      <c r="AB583" s="56"/>
      <c r="AC583" s="56"/>
      <c r="AD583" s="56"/>
      <c r="AE583" s="56"/>
      <c r="AF583" s="56"/>
      <c r="AG583" s="56"/>
      <c r="AH583" s="56"/>
      <c r="AI583" s="56"/>
      <c r="AJ583" s="56"/>
      <c r="AK583" s="56"/>
      <c r="AL583" s="56"/>
      <c r="AM583" s="56"/>
      <c r="AN583" s="56"/>
      <c r="AO583" s="56"/>
    </row>
    <row r="584" spans="7:41" x14ac:dyDescent="0.25">
      <c r="G584" s="37"/>
      <c r="H584" s="37"/>
      <c r="I584" s="37"/>
      <c r="J584" s="37"/>
      <c r="K584" s="37"/>
      <c r="L584" s="37"/>
      <c r="M584" s="37"/>
      <c r="N584" s="56"/>
      <c r="O584" s="56"/>
      <c r="P584" s="56"/>
      <c r="Q584" s="56"/>
      <c r="R584" s="56"/>
      <c r="S584" s="56"/>
      <c r="T584" s="56"/>
      <c r="U584" s="56"/>
      <c r="V584" s="56"/>
      <c r="W584" s="56"/>
      <c r="X584" s="56"/>
      <c r="Y584" s="56"/>
      <c r="Z584" s="56"/>
      <c r="AA584" s="56"/>
      <c r="AB584" s="56"/>
      <c r="AC584" s="56"/>
      <c r="AD584" s="56"/>
      <c r="AE584" s="56"/>
      <c r="AF584" s="56"/>
      <c r="AG584" s="56"/>
      <c r="AH584" s="56"/>
      <c r="AI584" s="56"/>
      <c r="AJ584" s="56"/>
      <c r="AK584" s="56"/>
      <c r="AL584" s="56"/>
      <c r="AM584" s="56"/>
      <c r="AN584" s="56"/>
      <c r="AO584" s="56"/>
    </row>
    <row r="585" spans="7:41" x14ac:dyDescent="0.25">
      <c r="G585" s="37"/>
      <c r="H585" s="37"/>
      <c r="I585" s="37"/>
      <c r="J585" s="37"/>
      <c r="K585" s="37"/>
      <c r="L585" s="37"/>
      <c r="M585" s="37"/>
      <c r="N585" s="56"/>
      <c r="O585" s="56"/>
      <c r="P585" s="56"/>
      <c r="Q585" s="56"/>
      <c r="R585" s="56"/>
      <c r="S585" s="56"/>
      <c r="T585" s="56"/>
      <c r="U585" s="56"/>
      <c r="V585" s="56"/>
      <c r="W585" s="56"/>
      <c r="X585" s="56"/>
      <c r="Y585" s="56"/>
      <c r="Z585" s="56"/>
      <c r="AA585" s="56"/>
      <c r="AB585" s="56"/>
      <c r="AC585" s="56"/>
      <c r="AD585" s="56"/>
      <c r="AE585" s="56"/>
      <c r="AF585" s="56"/>
      <c r="AG585" s="56"/>
      <c r="AH585" s="56"/>
      <c r="AI585" s="56"/>
      <c r="AJ585" s="56"/>
      <c r="AK585" s="56"/>
      <c r="AL585" s="56"/>
      <c r="AM585" s="56"/>
      <c r="AN585" s="56"/>
      <c r="AO585" s="56"/>
    </row>
    <row r="586" spans="7:41" x14ac:dyDescent="0.25">
      <c r="G586" s="37"/>
      <c r="H586" s="37"/>
      <c r="I586" s="37"/>
      <c r="J586" s="37"/>
      <c r="K586" s="37"/>
      <c r="L586" s="37"/>
      <c r="M586" s="37"/>
      <c r="N586" s="56"/>
      <c r="O586" s="56"/>
      <c r="P586" s="56"/>
      <c r="Q586" s="56"/>
      <c r="R586" s="56"/>
      <c r="S586" s="56"/>
      <c r="T586" s="56"/>
      <c r="U586" s="56"/>
      <c r="V586" s="56"/>
      <c r="W586" s="56"/>
      <c r="X586" s="56"/>
      <c r="Y586" s="56"/>
      <c r="Z586" s="56"/>
      <c r="AA586" s="56"/>
      <c r="AB586" s="56"/>
      <c r="AC586" s="56"/>
      <c r="AD586" s="56"/>
      <c r="AE586" s="56"/>
      <c r="AF586" s="56"/>
      <c r="AG586" s="56"/>
      <c r="AH586" s="56"/>
      <c r="AI586" s="56"/>
      <c r="AJ586" s="56"/>
      <c r="AK586" s="56"/>
      <c r="AL586" s="56"/>
      <c r="AM586" s="56"/>
      <c r="AN586" s="56"/>
      <c r="AO586" s="56"/>
    </row>
    <row r="587" spans="7:41" x14ac:dyDescent="0.25">
      <c r="G587" s="37"/>
      <c r="H587" s="37"/>
      <c r="I587" s="37"/>
      <c r="J587" s="37"/>
      <c r="K587" s="37"/>
      <c r="L587" s="37"/>
      <c r="M587" s="37"/>
      <c r="N587" s="56"/>
      <c r="O587" s="56"/>
      <c r="P587" s="56"/>
      <c r="Q587" s="56"/>
      <c r="R587" s="56"/>
      <c r="S587" s="56"/>
      <c r="T587" s="56"/>
      <c r="U587" s="56"/>
      <c r="V587" s="56"/>
      <c r="W587" s="56"/>
      <c r="X587" s="56"/>
      <c r="Y587" s="56"/>
      <c r="Z587" s="56"/>
      <c r="AA587" s="56"/>
      <c r="AB587" s="56"/>
      <c r="AC587" s="56"/>
      <c r="AD587" s="56"/>
      <c r="AE587" s="56"/>
      <c r="AF587" s="56"/>
      <c r="AG587" s="56"/>
      <c r="AH587" s="56"/>
      <c r="AI587" s="56"/>
      <c r="AJ587" s="56"/>
      <c r="AK587" s="56"/>
      <c r="AL587" s="56"/>
      <c r="AM587" s="56"/>
      <c r="AN587" s="56"/>
      <c r="AO587" s="56"/>
    </row>
    <row r="588" spans="7:41" x14ac:dyDescent="0.25">
      <c r="G588" s="37"/>
      <c r="H588" s="37"/>
      <c r="I588" s="37"/>
      <c r="J588" s="37"/>
      <c r="K588" s="37"/>
      <c r="L588" s="37"/>
      <c r="M588" s="37"/>
      <c r="N588" s="56"/>
      <c r="O588" s="56"/>
      <c r="P588" s="56"/>
      <c r="Q588" s="56"/>
      <c r="R588" s="56"/>
      <c r="S588" s="56"/>
      <c r="T588" s="56"/>
      <c r="U588" s="56"/>
      <c r="V588" s="56"/>
      <c r="W588" s="56"/>
      <c r="X588" s="56"/>
      <c r="Y588" s="56"/>
      <c r="Z588" s="56"/>
      <c r="AA588" s="56"/>
      <c r="AB588" s="56"/>
      <c r="AC588" s="56"/>
      <c r="AD588" s="56"/>
      <c r="AE588" s="56"/>
      <c r="AF588" s="56"/>
      <c r="AG588" s="56"/>
      <c r="AH588" s="56"/>
      <c r="AI588" s="56"/>
      <c r="AJ588" s="56"/>
      <c r="AK588" s="56"/>
      <c r="AL588" s="56"/>
      <c r="AM588" s="56"/>
      <c r="AN588" s="56"/>
      <c r="AO588" s="56"/>
    </row>
    <row r="589" spans="7:41" x14ac:dyDescent="0.25">
      <c r="G589" s="37"/>
      <c r="H589" s="37"/>
      <c r="I589" s="37"/>
      <c r="J589" s="37"/>
      <c r="K589" s="37"/>
      <c r="L589" s="37"/>
      <c r="M589" s="37"/>
      <c r="N589" s="56"/>
      <c r="O589" s="56"/>
      <c r="P589" s="56"/>
      <c r="Q589" s="56"/>
      <c r="R589" s="56"/>
      <c r="S589" s="56"/>
      <c r="T589" s="56"/>
      <c r="U589" s="56"/>
      <c r="V589" s="56"/>
      <c r="W589" s="56"/>
      <c r="X589" s="56"/>
      <c r="Y589" s="56"/>
      <c r="Z589" s="56"/>
      <c r="AA589" s="56"/>
      <c r="AB589" s="56"/>
      <c r="AC589" s="56"/>
      <c r="AD589" s="56"/>
      <c r="AE589" s="56"/>
      <c r="AF589" s="56"/>
      <c r="AG589" s="56"/>
      <c r="AH589" s="56"/>
      <c r="AI589" s="56"/>
      <c r="AJ589" s="56"/>
      <c r="AK589" s="56"/>
      <c r="AL589" s="56"/>
      <c r="AM589" s="56"/>
      <c r="AN589" s="56"/>
      <c r="AO589" s="56"/>
    </row>
    <row r="590" spans="7:41" x14ac:dyDescent="0.25">
      <c r="G590" s="37"/>
      <c r="H590" s="37"/>
      <c r="I590" s="37"/>
      <c r="J590" s="37"/>
      <c r="K590" s="37"/>
      <c r="L590" s="37"/>
      <c r="M590" s="37"/>
      <c r="N590" s="56"/>
      <c r="O590" s="56"/>
      <c r="P590" s="56"/>
      <c r="Q590" s="56"/>
      <c r="R590" s="56"/>
      <c r="S590" s="56"/>
      <c r="T590" s="56"/>
      <c r="U590" s="56"/>
      <c r="V590" s="56"/>
      <c r="W590" s="56"/>
      <c r="X590" s="56"/>
      <c r="Y590" s="56"/>
      <c r="Z590" s="56"/>
      <c r="AA590" s="56"/>
      <c r="AB590" s="56"/>
      <c r="AC590" s="56"/>
      <c r="AD590" s="56"/>
      <c r="AE590" s="56"/>
      <c r="AF590" s="56"/>
      <c r="AG590" s="56"/>
      <c r="AH590" s="56"/>
      <c r="AI590" s="56"/>
      <c r="AJ590" s="56"/>
      <c r="AK590" s="56"/>
      <c r="AL590" s="56"/>
      <c r="AM590" s="56"/>
      <c r="AN590" s="56"/>
      <c r="AO590" s="56"/>
    </row>
    <row r="591" spans="7:41" x14ac:dyDescent="0.25">
      <c r="G591" s="37"/>
      <c r="H591" s="37"/>
      <c r="I591" s="37"/>
      <c r="J591" s="37"/>
      <c r="K591" s="37"/>
      <c r="L591" s="37"/>
      <c r="M591" s="37"/>
      <c r="N591" s="56"/>
      <c r="O591" s="56"/>
      <c r="P591" s="56"/>
      <c r="Q591" s="56"/>
      <c r="R591" s="56"/>
      <c r="S591" s="56"/>
      <c r="T591" s="56"/>
      <c r="U591" s="56"/>
      <c r="V591" s="56"/>
      <c r="W591" s="56"/>
      <c r="X591" s="56"/>
      <c r="Y591" s="56"/>
      <c r="Z591" s="56"/>
      <c r="AA591" s="56"/>
      <c r="AB591" s="56"/>
      <c r="AC591" s="56"/>
      <c r="AD591" s="56"/>
      <c r="AE591" s="56"/>
      <c r="AF591" s="56"/>
      <c r="AG591" s="56"/>
      <c r="AH591" s="56"/>
      <c r="AI591" s="56"/>
      <c r="AJ591" s="56"/>
      <c r="AK591" s="56"/>
      <c r="AL591" s="56"/>
      <c r="AM591" s="56"/>
      <c r="AN591" s="56"/>
      <c r="AO591" s="56"/>
    </row>
    <row r="592" spans="7:41" x14ac:dyDescent="0.25">
      <c r="G592" s="37"/>
      <c r="H592" s="37"/>
      <c r="I592" s="37"/>
      <c r="J592" s="37"/>
      <c r="K592" s="37"/>
      <c r="L592" s="37"/>
      <c r="M592" s="37"/>
      <c r="N592" s="56"/>
      <c r="O592" s="56"/>
      <c r="P592" s="56"/>
      <c r="Q592" s="56"/>
      <c r="R592" s="56"/>
      <c r="S592" s="56"/>
      <c r="T592" s="56"/>
      <c r="U592" s="56"/>
      <c r="V592" s="56"/>
      <c r="W592" s="56"/>
      <c r="X592" s="56"/>
      <c r="Y592" s="56"/>
      <c r="Z592" s="56"/>
      <c r="AA592" s="56"/>
      <c r="AB592" s="56"/>
      <c r="AC592" s="56"/>
      <c r="AD592" s="56"/>
      <c r="AE592" s="56"/>
      <c r="AF592" s="56"/>
      <c r="AG592" s="56"/>
      <c r="AH592" s="56"/>
      <c r="AI592" s="56"/>
      <c r="AJ592" s="56"/>
      <c r="AK592" s="56"/>
      <c r="AL592" s="56"/>
      <c r="AM592" s="56"/>
      <c r="AN592" s="56"/>
      <c r="AO592" s="56"/>
    </row>
    <row r="593" spans="7:41" x14ac:dyDescent="0.25">
      <c r="G593" s="37"/>
      <c r="H593" s="37"/>
      <c r="I593" s="37"/>
      <c r="J593" s="37"/>
      <c r="K593" s="37"/>
      <c r="L593" s="37"/>
      <c r="M593" s="37"/>
      <c r="N593" s="56"/>
      <c r="O593" s="56"/>
      <c r="P593" s="56"/>
      <c r="Q593" s="56"/>
      <c r="R593" s="56"/>
      <c r="S593" s="56"/>
      <c r="T593" s="56"/>
      <c r="U593" s="56"/>
      <c r="V593" s="56"/>
      <c r="W593" s="56"/>
      <c r="X593" s="56"/>
      <c r="Y593" s="56"/>
      <c r="Z593" s="56"/>
      <c r="AA593" s="56"/>
      <c r="AB593" s="56"/>
      <c r="AC593" s="56"/>
      <c r="AD593" s="56"/>
      <c r="AE593" s="56"/>
      <c r="AF593" s="56"/>
      <c r="AG593" s="56"/>
      <c r="AH593" s="56"/>
      <c r="AI593" s="56"/>
      <c r="AJ593" s="56"/>
      <c r="AK593" s="56"/>
      <c r="AL593" s="56"/>
      <c r="AM593" s="56"/>
      <c r="AN593" s="56"/>
      <c r="AO593" s="56"/>
    </row>
    <row r="594" spans="7:41" x14ac:dyDescent="0.25">
      <c r="G594" s="37"/>
      <c r="H594" s="37"/>
      <c r="I594" s="37"/>
      <c r="J594" s="37"/>
      <c r="K594" s="37"/>
      <c r="L594" s="37"/>
      <c r="M594" s="37"/>
      <c r="N594" s="56"/>
      <c r="O594" s="56"/>
      <c r="P594" s="56"/>
      <c r="Q594" s="56"/>
      <c r="R594" s="56"/>
      <c r="S594" s="56"/>
      <c r="T594" s="56"/>
      <c r="U594" s="56"/>
      <c r="V594" s="56"/>
      <c r="W594" s="56"/>
      <c r="X594" s="56"/>
      <c r="Y594" s="56"/>
      <c r="Z594" s="56"/>
      <c r="AA594" s="56"/>
      <c r="AB594" s="56"/>
      <c r="AC594" s="56"/>
      <c r="AD594" s="56"/>
      <c r="AE594" s="56"/>
      <c r="AF594" s="56"/>
      <c r="AG594" s="56"/>
      <c r="AH594" s="56"/>
      <c r="AI594" s="56"/>
      <c r="AJ594" s="56"/>
      <c r="AK594" s="56"/>
      <c r="AL594" s="56"/>
      <c r="AM594" s="56"/>
      <c r="AN594" s="56"/>
      <c r="AO594" s="56"/>
    </row>
    <row r="595" spans="7:41" x14ac:dyDescent="0.25">
      <c r="G595" s="37"/>
      <c r="H595" s="37"/>
      <c r="I595" s="37"/>
      <c r="J595" s="37"/>
      <c r="K595" s="37"/>
      <c r="L595" s="37"/>
      <c r="M595" s="37"/>
      <c r="N595" s="56"/>
      <c r="O595" s="56"/>
      <c r="P595" s="56"/>
      <c r="Q595" s="56"/>
      <c r="R595" s="56"/>
      <c r="S595" s="56"/>
      <c r="T595" s="56"/>
      <c r="U595" s="56"/>
      <c r="V595" s="56"/>
      <c r="W595" s="56"/>
      <c r="X595" s="56"/>
      <c r="Y595" s="56"/>
      <c r="Z595" s="56"/>
      <c r="AA595" s="56"/>
      <c r="AB595" s="56"/>
      <c r="AC595" s="56"/>
      <c r="AD595" s="56"/>
      <c r="AE595" s="56"/>
      <c r="AF595" s="56"/>
      <c r="AG595" s="56"/>
      <c r="AH595" s="56"/>
      <c r="AI595" s="56"/>
      <c r="AJ595" s="56"/>
      <c r="AK595" s="56"/>
      <c r="AL595" s="56"/>
      <c r="AM595" s="56"/>
      <c r="AN595" s="56"/>
      <c r="AO595" s="56"/>
    </row>
    <row r="596" spans="7:41" x14ac:dyDescent="0.25">
      <c r="G596" s="37"/>
      <c r="H596" s="37"/>
      <c r="I596" s="37"/>
      <c r="J596" s="37"/>
      <c r="K596" s="37"/>
      <c r="L596" s="37"/>
      <c r="M596" s="37"/>
      <c r="N596" s="56"/>
      <c r="O596" s="56"/>
      <c r="P596" s="56"/>
      <c r="Q596" s="56"/>
      <c r="R596" s="56"/>
      <c r="S596" s="56"/>
      <c r="T596" s="56"/>
      <c r="U596" s="56"/>
      <c r="V596" s="56"/>
      <c r="W596" s="56"/>
      <c r="X596" s="56"/>
      <c r="Y596" s="56"/>
      <c r="Z596" s="56"/>
      <c r="AA596" s="56"/>
      <c r="AB596" s="56"/>
      <c r="AC596" s="56"/>
      <c r="AD596" s="56"/>
      <c r="AE596" s="56"/>
      <c r="AF596" s="56"/>
      <c r="AG596" s="56"/>
      <c r="AH596" s="56"/>
      <c r="AI596" s="56"/>
      <c r="AJ596" s="56"/>
      <c r="AK596" s="56"/>
      <c r="AL596" s="56"/>
      <c r="AM596" s="56"/>
      <c r="AN596" s="56"/>
      <c r="AO596" s="56"/>
    </row>
    <row r="597" spans="7:41" x14ac:dyDescent="0.25">
      <c r="G597" s="37"/>
      <c r="H597" s="37"/>
      <c r="I597" s="37"/>
      <c r="J597" s="37"/>
      <c r="K597" s="37"/>
      <c r="L597" s="37"/>
      <c r="M597" s="37"/>
      <c r="N597" s="56"/>
      <c r="O597" s="56"/>
      <c r="P597" s="56"/>
      <c r="Q597" s="56"/>
      <c r="R597" s="56"/>
      <c r="S597" s="56"/>
      <c r="T597" s="56"/>
      <c r="U597" s="56"/>
      <c r="V597" s="56"/>
      <c r="W597" s="56"/>
      <c r="X597" s="56"/>
      <c r="Y597" s="56"/>
      <c r="Z597" s="56"/>
      <c r="AA597" s="56"/>
      <c r="AB597" s="56"/>
      <c r="AC597" s="56"/>
      <c r="AD597" s="56"/>
      <c r="AE597" s="56"/>
      <c r="AF597" s="56"/>
      <c r="AG597" s="56"/>
      <c r="AH597" s="56"/>
      <c r="AI597" s="56"/>
      <c r="AJ597" s="56"/>
      <c r="AK597" s="56"/>
      <c r="AL597" s="56"/>
      <c r="AM597" s="56"/>
      <c r="AN597" s="56"/>
      <c r="AO597" s="56"/>
    </row>
    <row r="598" spans="7:41" x14ac:dyDescent="0.25">
      <c r="G598" s="37"/>
      <c r="H598" s="37"/>
      <c r="I598" s="37"/>
      <c r="J598" s="37"/>
      <c r="K598" s="37"/>
      <c r="L598" s="37"/>
      <c r="M598" s="37"/>
      <c r="N598" s="56"/>
      <c r="O598" s="56"/>
      <c r="P598" s="56"/>
      <c r="Q598" s="56"/>
      <c r="R598" s="56"/>
      <c r="S598" s="56"/>
      <c r="T598" s="56"/>
      <c r="U598" s="56"/>
      <c r="V598" s="56"/>
      <c r="W598" s="56"/>
      <c r="X598" s="56"/>
      <c r="Y598" s="56"/>
      <c r="Z598" s="56"/>
      <c r="AA598" s="56"/>
      <c r="AB598" s="56"/>
      <c r="AC598" s="56"/>
      <c r="AD598" s="56"/>
      <c r="AE598" s="56"/>
      <c r="AF598" s="56"/>
      <c r="AG598" s="56"/>
      <c r="AH598" s="56"/>
      <c r="AI598" s="56"/>
      <c r="AJ598" s="56"/>
      <c r="AK598" s="56"/>
      <c r="AL598" s="56"/>
      <c r="AM598" s="56"/>
      <c r="AN598" s="56"/>
      <c r="AO598" s="56"/>
    </row>
    <row r="599" spans="7:41" x14ac:dyDescent="0.25">
      <c r="G599" s="37"/>
      <c r="H599" s="37"/>
      <c r="I599" s="37"/>
      <c r="J599" s="37"/>
      <c r="K599" s="37"/>
      <c r="L599" s="37"/>
      <c r="M599" s="37"/>
      <c r="N599" s="56"/>
      <c r="O599" s="56"/>
      <c r="P599" s="56"/>
      <c r="Q599" s="56"/>
      <c r="R599" s="56"/>
      <c r="S599" s="56"/>
      <c r="T599" s="56"/>
      <c r="U599" s="56"/>
      <c r="V599" s="56"/>
      <c r="W599" s="56"/>
      <c r="X599" s="56"/>
      <c r="Y599" s="56"/>
      <c r="Z599" s="56"/>
      <c r="AA599" s="56"/>
      <c r="AB599" s="56"/>
      <c r="AC599" s="56"/>
      <c r="AD599" s="56"/>
      <c r="AE599" s="56"/>
      <c r="AF599" s="56"/>
      <c r="AG599" s="56"/>
      <c r="AH599" s="56"/>
      <c r="AI599" s="56"/>
      <c r="AJ599" s="56"/>
      <c r="AK599" s="56"/>
      <c r="AL599" s="56"/>
      <c r="AM599" s="56"/>
      <c r="AN599" s="56"/>
      <c r="AO599" s="56"/>
    </row>
    <row r="600" spans="7:41" x14ac:dyDescent="0.25">
      <c r="G600" s="37"/>
      <c r="H600" s="37"/>
      <c r="I600" s="37"/>
      <c r="J600" s="37"/>
      <c r="K600" s="37"/>
      <c r="L600" s="37"/>
      <c r="M600" s="37"/>
      <c r="N600" s="56"/>
      <c r="O600" s="56"/>
      <c r="P600" s="56"/>
      <c r="Q600" s="56"/>
      <c r="R600" s="56"/>
      <c r="S600" s="56"/>
      <c r="T600" s="56"/>
      <c r="U600" s="56"/>
      <c r="V600" s="56"/>
      <c r="W600" s="56"/>
      <c r="X600" s="56"/>
      <c r="Y600" s="56"/>
      <c r="Z600" s="56"/>
      <c r="AA600" s="56"/>
      <c r="AB600" s="56"/>
      <c r="AC600" s="56"/>
      <c r="AD600" s="56"/>
      <c r="AE600" s="56"/>
      <c r="AF600" s="56"/>
      <c r="AG600" s="56"/>
      <c r="AH600" s="56"/>
      <c r="AI600" s="56"/>
      <c r="AJ600" s="56"/>
      <c r="AK600" s="56"/>
      <c r="AL600" s="56"/>
      <c r="AM600" s="56"/>
      <c r="AN600" s="56"/>
      <c r="AO600" s="56"/>
    </row>
    <row r="601" spans="7:41" x14ac:dyDescent="0.25">
      <c r="G601" s="37"/>
      <c r="H601" s="37"/>
      <c r="I601" s="37"/>
      <c r="J601" s="37"/>
      <c r="K601" s="37"/>
      <c r="L601" s="37"/>
      <c r="M601" s="37"/>
      <c r="N601" s="56"/>
      <c r="O601" s="56"/>
      <c r="P601" s="56"/>
      <c r="Q601" s="56"/>
      <c r="R601" s="56"/>
      <c r="S601" s="56"/>
      <c r="T601" s="56"/>
      <c r="U601" s="56"/>
      <c r="V601" s="56"/>
      <c r="W601" s="56"/>
      <c r="X601" s="56"/>
      <c r="Y601" s="56"/>
      <c r="Z601" s="56"/>
      <c r="AA601" s="56"/>
      <c r="AB601" s="56"/>
      <c r="AC601" s="56"/>
      <c r="AD601" s="56"/>
      <c r="AE601" s="56"/>
      <c r="AF601" s="56"/>
      <c r="AG601" s="56"/>
      <c r="AH601" s="56"/>
      <c r="AI601" s="56"/>
      <c r="AJ601" s="56"/>
      <c r="AK601" s="56"/>
      <c r="AL601" s="56"/>
      <c r="AM601" s="56"/>
      <c r="AN601" s="56"/>
      <c r="AO601" s="56"/>
    </row>
    <row r="602" spans="7:41" x14ac:dyDescent="0.25">
      <c r="G602" s="37"/>
      <c r="H602" s="37"/>
      <c r="I602" s="37"/>
      <c r="J602" s="37"/>
      <c r="K602" s="37"/>
      <c r="L602" s="37"/>
      <c r="M602" s="37"/>
      <c r="N602" s="56"/>
      <c r="O602" s="56"/>
      <c r="P602" s="56"/>
      <c r="Q602" s="56"/>
      <c r="R602" s="56"/>
      <c r="S602" s="56"/>
      <c r="T602" s="56"/>
      <c r="U602" s="56"/>
      <c r="V602" s="56"/>
      <c r="W602" s="56"/>
      <c r="X602" s="56"/>
      <c r="Y602" s="56"/>
      <c r="Z602" s="56"/>
      <c r="AA602" s="56"/>
      <c r="AB602" s="56"/>
      <c r="AC602" s="56"/>
      <c r="AD602" s="56"/>
      <c r="AE602" s="56"/>
      <c r="AF602" s="56"/>
      <c r="AG602" s="56"/>
      <c r="AH602" s="56"/>
      <c r="AI602" s="56"/>
      <c r="AJ602" s="56"/>
      <c r="AK602" s="56"/>
      <c r="AL602" s="56"/>
      <c r="AM602" s="56"/>
      <c r="AN602" s="56"/>
      <c r="AO602" s="56"/>
    </row>
    <row r="603" spans="7:41" x14ac:dyDescent="0.25">
      <c r="G603" s="37"/>
      <c r="H603" s="37"/>
      <c r="I603" s="37"/>
      <c r="J603" s="37"/>
      <c r="K603" s="37"/>
      <c r="L603" s="37"/>
      <c r="M603" s="37"/>
      <c r="N603" s="56"/>
      <c r="O603" s="56"/>
      <c r="P603" s="56"/>
      <c r="Q603" s="56"/>
      <c r="R603" s="56"/>
      <c r="S603" s="56"/>
      <c r="T603" s="56"/>
      <c r="U603" s="56"/>
      <c r="V603" s="56"/>
      <c r="W603" s="56"/>
      <c r="X603" s="56"/>
      <c r="Y603" s="56"/>
      <c r="Z603" s="56"/>
      <c r="AA603" s="56"/>
      <c r="AB603" s="56"/>
      <c r="AC603" s="56"/>
      <c r="AD603" s="56"/>
      <c r="AE603" s="56"/>
      <c r="AF603" s="56"/>
      <c r="AG603" s="56"/>
      <c r="AH603" s="56"/>
      <c r="AI603" s="56"/>
      <c r="AJ603" s="56"/>
      <c r="AK603" s="56"/>
      <c r="AL603" s="56"/>
      <c r="AM603" s="56"/>
      <c r="AN603" s="56"/>
      <c r="AO603" s="56"/>
    </row>
    <row r="604" spans="7:41" x14ac:dyDescent="0.25">
      <c r="G604" s="37"/>
      <c r="H604" s="37"/>
      <c r="I604" s="37"/>
      <c r="J604" s="37"/>
      <c r="K604" s="37"/>
      <c r="L604" s="37"/>
      <c r="M604" s="37"/>
      <c r="N604" s="56"/>
      <c r="O604" s="56"/>
      <c r="P604" s="56"/>
      <c r="Q604" s="56"/>
      <c r="R604" s="56"/>
      <c r="S604" s="56"/>
      <c r="T604" s="56"/>
      <c r="U604" s="56"/>
      <c r="V604" s="56"/>
      <c r="W604" s="56"/>
      <c r="X604" s="56"/>
      <c r="Y604" s="56"/>
      <c r="Z604" s="56"/>
      <c r="AA604" s="56"/>
      <c r="AB604" s="56"/>
      <c r="AC604" s="56"/>
      <c r="AD604" s="56"/>
      <c r="AE604" s="56"/>
      <c r="AF604" s="56"/>
      <c r="AG604" s="56"/>
      <c r="AH604" s="56"/>
      <c r="AI604" s="56"/>
      <c r="AJ604" s="56"/>
      <c r="AK604" s="56"/>
      <c r="AL604" s="56"/>
      <c r="AM604" s="56"/>
      <c r="AN604" s="56"/>
      <c r="AO604" s="56"/>
    </row>
    <row r="605" spans="7:41" x14ac:dyDescent="0.25">
      <c r="G605" s="37"/>
      <c r="H605" s="37"/>
      <c r="I605" s="37"/>
      <c r="J605" s="37"/>
      <c r="K605" s="37"/>
      <c r="L605" s="37"/>
      <c r="M605" s="37"/>
      <c r="N605" s="56"/>
      <c r="O605" s="56"/>
      <c r="P605" s="56"/>
      <c r="Q605" s="56"/>
      <c r="R605" s="56"/>
      <c r="S605" s="56"/>
      <c r="T605" s="56"/>
      <c r="U605" s="56"/>
      <c r="V605" s="56"/>
      <c r="W605" s="56"/>
      <c r="X605" s="56"/>
      <c r="Y605" s="56"/>
      <c r="Z605" s="56"/>
      <c r="AA605" s="56"/>
      <c r="AB605" s="56"/>
      <c r="AC605" s="56"/>
      <c r="AD605" s="56"/>
      <c r="AE605" s="56"/>
      <c r="AF605" s="56"/>
      <c r="AG605" s="56"/>
      <c r="AH605" s="56"/>
      <c r="AI605" s="56"/>
      <c r="AJ605" s="56"/>
      <c r="AK605" s="56"/>
      <c r="AL605" s="56"/>
      <c r="AM605" s="56"/>
      <c r="AN605" s="56"/>
      <c r="AO605" s="56"/>
    </row>
    <row r="606" spans="7:41" x14ac:dyDescent="0.25">
      <c r="G606" s="37"/>
      <c r="H606" s="37"/>
      <c r="I606" s="37"/>
      <c r="J606" s="37"/>
      <c r="K606" s="37"/>
      <c r="L606" s="37"/>
      <c r="M606" s="37"/>
      <c r="N606" s="56"/>
      <c r="O606" s="56"/>
      <c r="P606" s="56"/>
      <c r="Q606" s="56"/>
      <c r="R606" s="56"/>
      <c r="S606" s="56"/>
      <c r="T606" s="56"/>
      <c r="U606" s="56"/>
      <c r="V606" s="56"/>
      <c r="W606" s="56"/>
      <c r="X606" s="56"/>
      <c r="Y606" s="56"/>
      <c r="Z606" s="56"/>
      <c r="AA606" s="56"/>
      <c r="AB606" s="56"/>
      <c r="AC606" s="56"/>
      <c r="AD606" s="56"/>
      <c r="AE606" s="56"/>
      <c r="AF606" s="56"/>
      <c r="AG606" s="56"/>
      <c r="AH606" s="56"/>
      <c r="AI606" s="56"/>
      <c r="AJ606" s="56"/>
      <c r="AK606" s="56"/>
      <c r="AL606" s="56"/>
      <c r="AM606" s="56"/>
      <c r="AN606" s="56"/>
      <c r="AO606" s="56"/>
    </row>
    <row r="607" spans="7:41" x14ac:dyDescent="0.25">
      <c r="G607" s="37"/>
      <c r="H607" s="37"/>
      <c r="I607" s="37"/>
      <c r="J607" s="37"/>
      <c r="K607" s="37"/>
      <c r="L607" s="37"/>
      <c r="M607" s="37"/>
      <c r="N607" s="56"/>
      <c r="O607" s="56"/>
      <c r="P607" s="56"/>
      <c r="Q607" s="56"/>
      <c r="R607" s="56"/>
      <c r="S607" s="56"/>
      <c r="T607" s="56"/>
      <c r="U607" s="56"/>
      <c r="V607" s="56"/>
      <c r="W607" s="56"/>
      <c r="X607" s="56"/>
      <c r="Y607" s="56"/>
      <c r="Z607" s="56"/>
      <c r="AA607" s="56"/>
      <c r="AB607" s="56"/>
      <c r="AC607" s="56"/>
      <c r="AD607" s="56"/>
      <c r="AE607" s="56"/>
      <c r="AF607" s="56"/>
      <c r="AG607" s="56"/>
      <c r="AH607" s="56"/>
      <c r="AI607" s="56"/>
      <c r="AJ607" s="56"/>
      <c r="AK607" s="56"/>
      <c r="AL607" s="56"/>
      <c r="AM607" s="56"/>
      <c r="AN607" s="56"/>
      <c r="AO607" s="56"/>
    </row>
    <row r="608" spans="7:41" x14ac:dyDescent="0.25">
      <c r="G608" s="37"/>
      <c r="H608" s="37"/>
      <c r="I608" s="37"/>
      <c r="J608" s="37"/>
      <c r="K608" s="37"/>
      <c r="L608" s="37"/>
      <c r="M608" s="37"/>
      <c r="N608" s="56"/>
      <c r="O608" s="56"/>
      <c r="P608" s="56"/>
      <c r="Q608" s="56"/>
      <c r="R608" s="56"/>
      <c r="S608" s="56"/>
      <c r="T608" s="56"/>
      <c r="U608" s="56"/>
      <c r="V608" s="56"/>
      <c r="W608" s="56"/>
      <c r="X608" s="56"/>
      <c r="Y608" s="56"/>
      <c r="Z608" s="56"/>
      <c r="AA608" s="56"/>
      <c r="AB608" s="56"/>
      <c r="AC608" s="56"/>
      <c r="AD608" s="56"/>
      <c r="AE608" s="56"/>
      <c r="AF608" s="56"/>
      <c r="AG608" s="56"/>
      <c r="AH608" s="56"/>
      <c r="AI608" s="56"/>
      <c r="AJ608" s="56"/>
      <c r="AK608" s="56"/>
      <c r="AL608" s="56"/>
      <c r="AM608" s="56"/>
      <c r="AN608" s="56"/>
      <c r="AO608" s="56"/>
    </row>
    <row r="609" spans="7:41" x14ac:dyDescent="0.25">
      <c r="G609" s="37"/>
      <c r="H609" s="37"/>
      <c r="I609" s="37"/>
      <c r="J609" s="37"/>
      <c r="K609" s="37"/>
      <c r="L609" s="37"/>
      <c r="M609" s="37"/>
      <c r="N609" s="56"/>
      <c r="O609" s="56"/>
      <c r="P609" s="56"/>
      <c r="Q609" s="56"/>
      <c r="R609" s="56"/>
      <c r="S609" s="56"/>
      <c r="T609" s="56"/>
      <c r="U609" s="56"/>
      <c r="V609" s="56"/>
      <c r="W609" s="56"/>
      <c r="X609" s="56"/>
      <c r="Y609" s="56"/>
      <c r="Z609" s="56"/>
      <c r="AA609" s="56"/>
      <c r="AB609" s="56"/>
      <c r="AC609" s="56"/>
      <c r="AD609" s="56"/>
      <c r="AE609" s="56"/>
      <c r="AF609" s="56"/>
      <c r="AG609" s="56"/>
      <c r="AH609" s="56"/>
      <c r="AI609" s="56"/>
      <c r="AJ609" s="56"/>
      <c r="AK609" s="56"/>
      <c r="AL609" s="56"/>
      <c r="AM609" s="56"/>
      <c r="AN609" s="56"/>
      <c r="AO609" s="56"/>
    </row>
    <row r="610" spans="7:41" x14ac:dyDescent="0.25">
      <c r="G610" s="37"/>
      <c r="H610" s="37"/>
      <c r="I610" s="37"/>
      <c r="J610" s="37"/>
      <c r="K610" s="37"/>
      <c r="L610" s="37"/>
      <c r="M610" s="37"/>
      <c r="N610" s="56"/>
      <c r="O610" s="56"/>
      <c r="P610" s="56"/>
      <c r="Q610" s="56"/>
      <c r="R610" s="56"/>
      <c r="S610" s="56"/>
      <c r="T610" s="56"/>
      <c r="U610" s="56"/>
      <c r="V610" s="56"/>
      <c r="W610" s="56"/>
      <c r="X610" s="56"/>
      <c r="Y610" s="56"/>
      <c r="Z610" s="56"/>
      <c r="AA610" s="56"/>
      <c r="AB610" s="56"/>
      <c r="AC610" s="56"/>
      <c r="AD610" s="56"/>
      <c r="AE610" s="56"/>
      <c r="AF610" s="56"/>
      <c r="AG610" s="56"/>
      <c r="AH610" s="56"/>
      <c r="AI610" s="56"/>
      <c r="AJ610" s="56"/>
      <c r="AK610" s="56"/>
      <c r="AL610" s="56"/>
      <c r="AM610" s="56"/>
      <c r="AN610" s="56"/>
      <c r="AO610" s="56"/>
    </row>
    <row r="611" spans="7:41" x14ac:dyDescent="0.25">
      <c r="G611" s="37"/>
      <c r="H611" s="37"/>
      <c r="I611" s="37"/>
      <c r="J611" s="37"/>
      <c r="K611" s="37"/>
      <c r="L611" s="37"/>
      <c r="M611" s="37"/>
      <c r="N611" s="56"/>
      <c r="O611" s="56"/>
      <c r="P611" s="56"/>
      <c r="Q611" s="56"/>
      <c r="R611" s="56"/>
      <c r="S611" s="56"/>
      <c r="T611" s="56"/>
      <c r="U611" s="56"/>
      <c r="V611" s="56"/>
      <c r="W611" s="56"/>
      <c r="X611" s="56"/>
      <c r="Y611" s="56"/>
      <c r="Z611" s="56"/>
      <c r="AA611" s="56"/>
      <c r="AB611" s="56"/>
      <c r="AC611" s="56"/>
      <c r="AD611" s="56"/>
      <c r="AE611" s="56"/>
      <c r="AF611" s="56"/>
      <c r="AG611" s="56"/>
      <c r="AH611" s="56"/>
      <c r="AI611" s="56"/>
      <c r="AJ611" s="56"/>
      <c r="AK611" s="56"/>
      <c r="AL611" s="56"/>
      <c r="AM611" s="56"/>
      <c r="AN611" s="56"/>
      <c r="AO611" s="56"/>
    </row>
    <row r="612" spans="7:41" x14ac:dyDescent="0.25">
      <c r="G612" s="37"/>
      <c r="H612" s="37"/>
      <c r="I612" s="37"/>
      <c r="J612" s="37"/>
      <c r="K612" s="37"/>
      <c r="L612" s="37"/>
      <c r="M612" s="37"/>
      <c r="N612" s="56"/>
      <c r="O612" s="56"/>
      <c r="P612" s="56"/>
      <c r="Q612" s="56"/>
      <c r="R612" s="56"/>
      <c r="S612" s="56"/>
      <c r="T612" s="56"/>
      <c r="U612" s="56"/>
      <c r="V612" s="56"/>
      <c r="W612" s="56"/>
      <c r="X612" s="56"/>
      <c r="Y612" s="56"/>
      <c r="Z612" s="56"/>
      <c r="AA612" s="56"/>
      <c r="AB612" s="56"/>
      <c r="AC612" s="56"/>
      <c r="AD612" s="56"/>
      <c r="AE612" s="56"/>
      <c r="AF612" s="56"/>
      <c r="AG612" s="56"/>
      <c r="AH612" s="56"/>
      <c r="AI612" s="56"/>
      <c r="AJ612" s="56"/>
      <c r="AK612" s="56"/>
      <c r="AL612" s="56"/>
      <c r="AM612" s="56"/>
      <c r="AN612" s="56"/>
      <c r="AO612" s="56"/>
    </row>
    <row r="613" spans="7:41" x14ac:dyDescent="0.25">
      <c r="G613" s="37"/>
      <c r="H613" s="37"/>
      <c r="I613" s="37"/>
      <c r="J613" s="37"/>
      <c r="K613" s="37"/>
      <c r="L613" s="37"/>
      <c r="M613" s="37"/>
      <c r="N613" s="56"/>
      <c r="O613" s="56"/>
      <c r="P613" s="56"/>
      <c r="Q613" s="56"/>
      <c r="R613" s="56"/>
      <c r="S613" s="56"/>
      <c r="T613" s="56"/>
      <c r="U613" s="56"/>
      <c r="V613" s="56"/>
      <c r="W613" s="56"/>
      <c r="X613" s="56"/>
      <c r="Y613" s="56"/>
      <c r="Z613" s="56"/>
      <c r="AA613" s="56"/>
      <c r="AB613" s="56"/>
      <c r="AC613" s="56"/>
      <c r="AD613" s="56"/>
      <c r="AE613" s="56"/>
      <c r="AF613" s="56"/>
      <c r="AG613" s="56"/>
      <c r="AH613" s="56"/>
      <c r="AI613" s="56"/>
      <c r="AJ613" s="56"/>
      <c r="AK613" s="56"/>
      <c r="AL613" s="56"/>
      <c r="AM613" s="56"/>
      <c r="AN613" s="56"/>
      <c r="AO613" s="56"/>
    </row>
    <row r="614" spans="7:41" x14ac:dyDescent="0.25">
      <c r="G614" s="37"/>
      <c r="H614" s="37"/>
      <c r="I614" s="37"/>
      <c r="J614" s="37"/>
      <c r="K614" s="37"/>
      <c r="L614" s="37"/>
      <c r="M614" s="37"/>
      <c r="N614" s="56"/>
      <c r="O614" s="56"/>
      <c r="P614" s="56"/>
      <c r="Q614" s="56"/>
      <c r="R614" s="56"/>
      <c r="S614" s="56"/>
      <c r="T614" s="56"/>
      <c r="U614" s="56"/>
      <c r="V614" s="56"/>
      <c r="W614" s="56"/>
      <c r="X614" s="56"/>
      <c r="Y614" s="56"/>
      <c r="Z614" s="56"/>
      <c r="AA614" s="56"/>
      <c r="AB614" s="56"/>
      <c r="AC614" s="56"/>
      <c r="AD614" s="56"/>
      <c r="AE614" s="56"/>
      <c r="AF614" s="56"/>
      <c r="AG614" s="56"/>
      <c r="AH614" s="56"/>
      <c r="AI614" s="56"/>
      <c r="AJ614" s="56"/>
      <c r="AK614" s="56"/>
      <c r="AL614" s="56"/>
      <c r="AM614" s="56"/>
      <c r="AN614" s="56"/>
      <c r="AO614" s="56"/>
    </row>
    <row r="615" spans="7:41" x14ac:dyDescent="0.25">
      <c r="G615" s="37"/>
      <c r="H615" s="37"/>
      <c r="I615" s="37"/>
      <c r="J615" s="37"/>
      <c r="K615" s="37"/>
      <c r="L615" s="37"/>
      <c r="M615" s="37"/>
      <c r="N615" s="56"/>
      <c r="O615" s="56"/>
      <c r="P615" s="56"/>
      <c r="Q615" s="56"/>
      <c r="R615" s="56"/>
      <c r="S615" s="56"/>
      <c r="T615" s="56"/>
      <c r="U615" s="56"/>
      <c r="V615" s="56"/>
      <c r="W615" s="56"/>
      <c r="X615" s="56"/>
      <c r="Y615" s="56"/>
      <c r="Z615" s="56"/>
      <c r="AA615" s="56"/>
      <c r="AB615" s="56"/>
      <c r="AC615" s="56"/>
      <c r="AD615" s="56"/>
      <c r="AE615" s="56"/>
      <c r="AF615" s="56"/>
      <c r="AG615" s="56"/>
      <c r="AH615" s="56"/>
      <c r="AI615" s="56"/>
      <c r="AJ615" s="56"/>
      <c r="AK615" s="56"/>
      <c r="AL615" s="56"/>
      <c r="AM615" s="56"/>
      <c r="AN615" s="56"/>
      <c r="AO615" s="56"/>
    </row>
    <row r="616" spans="7:41" x14ac:dyDescent="0.25">
      <c r="G616" s="37"/>
      <c r="H616" s="37"/>
      <c r="I616" s="37"/>
      <c r="J616" s="37"/>
      <c r="K616" s="37"/>
      <c r="L616" s="37"/>
      <c r="M616" s="37"/>
      <c r="N616" s="56"/>
      <c r="O616" s="56"/>
      <c r="P616" s="56"/>
      <c r="Q616" s="56"/>
      <c r="R616" s="56"/>
      <c r="S616" s="56"/>
      <c r="T616" s="56"/>
      <c r="U616" s="56"/>
      <c r="V616" s="56"/>
      <c r="W616" s="56"/>
      <c r="X616" s="56"/>
      <c r="Y616" s="56"/>
      <c r="Z616" s="56"/>
      <c r="AA616" s="56"/>
      <c r="AB616" s="56"/>
      <c r="AC616" s="56"/>
      <c r="AD616" s="56"/>
      <c r="AE616" s="56"/>
      <c r="AF616" s="56"/>
      <c r="AG616" s="56"/>
      <c r="AH616" s="56"/>
      <c r="AI616" s="56"/>
      <c r="AJ616" s="56"/>
      <c r="AK616" s="56"/>
      <c r="AL616" s="56"/>
      <c r="AM616" s="56"/>
      <c r="AN616" s="56"/>
      <c r="AO616" s="56"/>
    </row>
    <row r="617" spans="7:41" x14ac:dyDescent="0.25">
      <c r="G617" s="37"/>
      <c r="H617" s="37"/>
      <c r="I617" s="37"/>
      <c r="J617" s="37"/>
      <c r="K617" s="37"/>
      <c r="L617" s="37"/>
      <c r="M617" s="37"/>
      <c r="N617" s="56"/>
      <c r="O617" s="56"/>
      <c r="P617" s="56"/>
      <c r="Q617" s="56"/>
      <c r="R617" s="56"/>
      <c r="S617" s="56"/>
      <c r="T617" s="56"/>
      <c r="U617" s="56"/>
      <c r="V617" s="56"/>
      <c r="W617" s="56"/>
      <c r="X617" s="56"/>
      <c r="Y617" s="56"/>
      <c r="Z617" s="56"/>
      <c r="AA617" s="56"/>
      <c r="AB617" s="56"/>
      <c r="AC617" s="56"/>
      <c r="AD617" s="56"/>
      <c r="AE617" s="56"/>
      <c r="AF617" s="56"/>
      <c r="AG617" s="56"/>
      <c r="AH617" s="56"/>
      <c r="AI617" s="56"/>
      <c r="AJ617" s="56"/>
      <c r="AK617" s="56"/>
      <c r="AL617" s="56"/>
      <c r="AM617" s="56"/>
      <c r="AN617" s="56"/>
      <c r="AO617" s="56"/>
    </row>
    <row r="618" spans="7:41" x14ac:dyDescent="0.25">
      <c r="G618" s="37"/>
      <c r="H618" s="37"/>
      <c r="I618" s="37"/>
      <c r="J618" s="37"/>
      <c r="K618" s="37"/>
      <c r="L618" s="37"/>
      <c r="M618" s="37"/>
      <c r="N618" s="56"/>
      <c r="O618" s="56"/>
      <c r="P618" s="56"/>
      <c r="Q618" s="56"/>
      <c r="R618" s="56"/>
      <c r="S618" s="56"/>
      <c r="T618" s="56"/>
      <c r="U618" s="56"/>
      <c r="V618" s="56"/>
      <c r="W618" s="56"/>
      <c r="X618" s="56"/>
      <c r="Y618" s="56"/>
      <c r="Z618" s="56"/>
      <c r="AA618" s="56"/>
      <c r="AB618" s="56"/>
      <c r="AC618" s="56"/>
      <c r="AD618" s="56"/>
      <c r="AE618" s="56"/>
      <c r="AF618" s="56"/>
      <c r="AG618" s="56"/>
      <c r="AH618" s="56"/>
      <c r="AI618" s="56"/>
      <c r="AJ618" s="56"/>
      <c r="AK618" s="56"/>
      <c r="AL618" s="56"/>
      <c r="AM618" s="56"/>
      <c r="AN618" s="56"/>
      <c r="AO618" s="56"/>
    </row>
    <row r="619" spans="7:41" x14ac:dyDescent="0.25">
      <c r="G619" s="37"/>
      <c r="H619" s="37"/>
      <c r="I619" s="37"/>
      <c r="J619" s="37"/>
      <c r="K619" s="37"/>
      <c r="L619" s="37"/>
      <c r="M619" s="37"/>
      <c r="N619" s="56"/>
      <c r="O619" s="56"/>
      <c r="P619" s="56"/>
      <c r="Q619" s="56"/>
      <c r="R619" s="56"/>
      <c r="S619" s="56"/>
      <c r="T619" s="56"/>
      <c r="U619" s="56"/>
      <c r="V619" s="56"/>
      <c r="W619" s="56"/>
      <c r="X619" s="56"/>
      <c r="Y619" s="56"/>
      <c r="Z619" s="56"/>
      <c r="AA619" s="56"/>
      <c r="AB619" s="56"/>
      <c r="AC619" s="56"/>
      <c r="AD619" s="56"/>
      <c r="AE619" s="56"/>
      <c r="AF619" s="56"/>
      <c r="AG619" s="56"/>
      <c r="AH619" s="56"/>
      <c r="AI619" s="56"/>
      <c r="AJ619" s="56"/>
      <c r="AK619" s="56"/>
      <c r="AL619" s="56"/>
      <c r="AM619" s="56"/>
      <c r="AN619" s="56"/>
      <c r="AO619" s="56"/>
    </row>
    <row r="620" spans="7:41" x14ac:dyDescent="0.25">
      <c r="G620" s="37"/>
      <c r="H620" s="37"/>
      <c r="I620" s="37"/>
      <c r="J620" s="37"/>
      <c r="K620" s="37"/>
      <c r="L620" s="37"/>
      <c r="M620" s="37"/>
      <c r="N620" s="56"/>
      <c r="O620" s="56"/>
      <c r="P620" s="56"/>
      <c r="Q620" s="56"/>
      <c r="R620" s="56"/>
      <c r="S620" s="56"/>
      <c r="T620" s="56"/>
      <c r="U620" s="56"/>
      <c r="V620" s="56"/>
      <c r="W620" s="56"/>
      <c r="X620" s="56"/>
      <c r="Y620" s="56"/>
      <c r="Z620" s="56"/>
      <c r="AA620" s="56"/>
      <c r="AB620" s="56"/>
      <c r="AC620" s="56"/>
      <c r="AD620" s="56"/>
      <c r="AE620" s="56"/>
      <c r="AF620" s="56"/>
      <c r="AG620" s="56"/>
      <c r="AH620" s="56"/>
      <c r="AI620" s="56"/>
      <c r="AJ620" s="56"/>
      <c r="AK620" s="56"/>
      <c r="AL620" s="56"/>
      <c r="AM620" s="56"/>
      <c r="AN620" s="56"/>
      <c r="AO620" s="56"/>
    </row>
    <row r="621" spans="7:41" x14ac:dyDescent="0.25">
      <c r="G621" s="37"/>
      <c r="H621" s="37"/>
      <c r="I621" s="37"/>
      <c r="J621" s="37"/>
      <c r="K621" s="37"/>
      <c r="L621" s="37"/>
      <c r="M621" s="37"/>
      <c r="N621" s="56"/>
      <c r="O621" s="56"/>
      <c r="P621" s="56"/>
      <c r="Q621" s="56"/>
      <c r="R621" s="56"/>
      <c r="S621" s="56"/>
      <c r="T621" s="56"/>
      <c r="U621" s="56"/>
      <c r="V621" s="56"/>
      <c r="W621" s="56"/>
      <c r="X621" s="56"/>
      <c r="Y621" s="56"/>
      <c r="Z621" s="56"/>
      <c r="AA621" s="56"/>
      <c r="AB621" s="56"/>
      <c r="AC621" s="56"/>
      <c r="AD621" s="56"/>
      <c r="AE621" s="56"/>
      <c r="AF621" s="56"/>
      <c r="AG621" s="56"/>
      <c r="AH621" s="56"/>
      <c r="AI621" s="56"/>
      <c r="AJ621" s="56"/>
      <c r="AK621" s="56"/>
      <c r="AL621" s="56"/>
      <c r="AM621" s="56"/>
      <c r="AN621" s="56"/>
      <c r="AO621" s="56"/>
    </row>
    <row r="622" spans="7:41" x14ac:dyDescent="0.25">
      <c r="G622" s="37"/>
      <c r="H622" s="37"/>
      <c r="I622" s="37"/>
      <c r="J622" s="37"/>
      <c r="K622" s="37"/>
      <c r="L622" s="37"/>
      <c r="M622" s="37"/>
      <c r="N622" s="56"/>
      <c r="O622" s="56"/>
      <c r="P622" s="56"/>
      <c r="Q622" s="56"/>
      <c r="R622" s="56"/>
      <c r="S622" s="56"/>
      <c r="T622" s="56"/>
      <c r="U622" s="56"/>
      <c r="V622" s="56"/>
      <c r="W622" s="56"/>
      <c r="X622" s="56"/>
      <c r="Y622" s="56"/>
      <c r="Z622" s="56"/>
      <c r="AA622" s="56"/>
      <c r="AB622" s="56"/>
      <c r="AC622" s="56"/>
      <c r="AD622" s="56"/>
      <c r="AE622" s="56"/>
      <c r="AF622" s="56"/>
      <c r="AG622" s="56"/>
      <c r="AH622" s="56"/>
      <c r="AI622" s="56"/>
      <c r="AJ622" s="56"/>
      <c r="AK622" s="56"/>
      <c r="AL622" s="56"/>
      <c r="AM622" s="56"/>
      <c r="AN622" s="56"/>
      <c r="AO622" s="56"/>
    </row>
    <row r="623" spans="7:41" x14ac:dyDescent="0.25">
      <c r="G623" s="37"/>
      <c r="H623" s="37"/>
      <c r="I623" s="37"/>
      <c r="J623" s="37"/>
      <c r="K623" s="37"/>
      <c r="L623" s="37"/>
      <c r="M623" s="37"/>
      <c r="N623" s="56"/>
      <c r="O623" s="56"/>
      <c r="P623" s="56"/>
      <c r="Q623" s="56"/>
      <c r="R623" s="56"/>
      <c r="S623" s="56"/>
      <c r="T623" s="56"/>
      <c r="U623" s="56"/>
      <c r="V623" s="56"/>
      <c r="W623" s="56"/>
      <c r="X623" s="56"/>
      <c r="Y623" s="56"/>
      <c r="Z623" s="56"/>
      <c r="AA623" s="56"/>
      <c r="AB623" s="56"/>
      <c r="AC623" s="56"/>
      <c r="AD623" s="56"/>
      <c r="AE623" s="56"/>
      <c r="AF623" s="56"/>
      <c r="AG623" s="56"/>
      <c r="AH623" s="56"/>
      <c r="AI623" s="56"/>
      <c r="AJ623" s="56"/>
      <c r="AK623" s="56"/>
      <c r="AL623" s="56"/>
      <c r="AM623" s="56"/>
      <c r="AN623" s="56"/>
      <c r="AO623" s="56"/>
    </row>
    <row r="624" spans="7:41" x14ac:dyDescent="0.25">
      <c r="G624" s="37"/>
      <c r="H624" s="37"/>
      <c r="I624" s="37"/>
      <c r="J624" s="37"/>
      <c r="K624" s="37"/>
      <c r="L624" s="37"/>
      <c r="M624" s="37"/>
      <c r="N624" s="56"/>
      <c r="O624" s="56"/>
      <c r="P624" s="56"/>
      <c r="Q624" s="56"/>
      <c r="R624" s="56"/>
      <c r="S624" s="56"/>
      <c r="T624" s="56"/>
      <c r="U624" s="56"/>
      <c r="V624" s="56"/>
      <c r="W624" s="56"/>
      <c r="X624" s="56"/>
      <c r="Y624" s="56"/>
      <c r="Z624" s="56"/>
      <c r="AA624" s="56"/>
      <c r="AB624" s="56"/>
      <c r="AC624" s="56"/>
      <c r="AD624" s="56"/>
      <c r="AE624" s="56"/>
      <c r="AF624" s="56"/>
      <c r="AG624" s="56"/>
      <c r="AH624" s="56"/>
      <c r="AI624" s="56"/>
      <c r="AJ624" s="56"/>
      <c r="AK624" s="56"/>
      <c r="AL624" s="56"/>
      <c r="AM624" s="56"/>
      <c r="AN624" s="56"/>
      <c r="AO624" s="56"/>
    </row>
    <row r="625" spans="7:41" x14ac:dyDescent="0.25">
      <c r="G625" s="37"/>
      <c r="H625" s="37"/>
      <c r="I625" s="37"/>
      <c r="J625" s="37"/>
      <c r="K625" s="37"/>
      <c r="L625" s="37"/>
      <c r="M625" s="37"/>
      <c r="N625" s="56"/>
      <c r="O625" s="56"/>
      <c r="P625" s="56"/>
      <c r="Q625" s="56"/>
      <c r="R625" s="56"/>
      <c r="S625" s="56"/>
      <c r="T625" s="56"/>
      <c r="U625" s="56"/>
      <c r="V625" s="56"/>
      <c r="W625" s="56"/>
      <c r="X625" s="56"/>
      <c r="Y625" s="56"/>
      <c r="Z625" s="56"/>
      <c r="AA625" s="56"/>
      <c r="AB625" s="56"/>
      <c r="AC625" s="56"/>
      <c r="AD625" s="56"/>
      <c r="AE625" s="56"/>
      <c r="AF625" s="56"/>
      <c r="AG625" s="56"/>
      <c r="AH625" s="56"/>
      <c r="AI625" s="56"/>
      <c r="AJ625" s="56"/>
      <c r="AK625" s="56"/>
      <c r="AL625" s="56"/>
      <c r="AM625" s="56"/>
      <c r="AN625" s="56"/>
      <c r="AO625" s="56"/>
    </row>
    <row r="626" spans="7:41" x14ac:dyDescent="0.25">
      <c r="G626" s="37"/>
      <c r="H626" s="37"/>
      <c r="I626" s="37"/>
      <c r="J626" s="37"/>
      <c r="K626" s="37"/>
      <c r="L626" s="37"/>
      <c r="M626" s="37"/>
      <c r="N626" s="56"/>
      <c r="O626" s="56"/>
      <c r="P626" s="56"/>
      <c r="Q626" s="56"/>
      <c r="R626" s="56"/>
      <c r="S626" s="56"/>
      <c r="T626" s="56"/>
      <c r="U626" s="56"/>
      <c r="V626" s="56"/>
      <c r="W626" s="56"/>
      <c r="X626" s="56"/>
      <c r="Y626" s="56"/>
      <c r="Z626" s="56"/>
      <c r="AA626" s="56"/>
      <c r="AB626" s="56"/>
      <c r="AC626" s="56"/>
      <c r="AD626" s="56"/>
      <c r="AE626" s="56"/>
      <c r="AF626" s="56"/>
      <c r="AG626" s="56"/>
      <c r="AH626" s="56"/>
      <c r="AI626" s="56"/>
      <c r="AJ626" s="56"/>
      <c r="AK626" s="56"/>
      <c r="AL626" s="56"/>
      <c r="AM626" s="56"/>
      <c r="AN626" s="56"/>
      <c r="AO626" s="56"/>
    </row>
    <row r="627" spans="7:41" x14ac:dyDescent="0.25">
      <c r="G627" s="37"/>
      <c r="H627" s="37"/>
      <c r="I627" s="37"/>
      <c r="J627" s="37"/>
      <c r="K627" s="37"/>
      <c r="L627" s="37"/>
      <c r="M627" s="37"/>
      <c r="N627" s="56"/>
      <c r="O627" s="56"/>
      <c r="P627" s="56"/>
      <c r="Q627" s="56"/>
      <c r="R627" s="56"/>
      <c r="S627" s="56"/>
      <c r="T627" s="56"/>
      <c r="U627" s="56"/>
      <c r="V627" s="56"/>
      <c r="W627" s="56"/>
      <c r="X627" s="56"/>
      <c r="Y627" s="56"/>
      <c r="Z627" s="56"/>
      <c r="AA627" s="56"/>
      <c r="AB627" s="56"/>
      <c r="AC627" s="56"/>
      <c r="AD627" s="56"/>
      <c r="AE627" s="56"/>
      <c r="AF627" s="56"/>
      <c r="AG627" s="56"/>
      <c r="AH627" s="56"/>
      <c r="AI627" s="56"/>
      <c r="AJ627" s="56"/>
      <c r="AK627" s="56"/>
      <c r="AL627" s="56"/>
      <c r="AM627" s="56"/>
      <c r="AN627" s="56"/>
      <c r="AO627" s="56"/>
    </row>
    <row r="628" spans="7:41" x14ac:dyDescent="0.25">
      <c r="G628" s="37"/>
      <c r="H628" s="37"/>
      <c r="I628" s="37"/>
      <c r="J628" s="37"/>
      <c r="K628" s="37"/>
      <c r="L628" s="37"/>
      <c r="M628" s="37"/>
      <c r="N628" s="56"/>
      <c r="O628" s="56"/>
      <c r="P628" s="56"/>
      <c r="Q628" s="56"/>
      <c r="R628" s="56"/>
      <c r="S628" s="56"/>
      <c r="T628" s="56"/>
      <c r="U628" s="56"/>
      <c r="V628" s="56"/>
      <c r="W628" s="56"/>
      <c r="X628" s="56"/>
      <c r="Y628" s="56"/>
      <c r="Z628" s="56"/>
      <c r="AA628" s="56"/>
      <c r="AB628" s="56"/>
      <c r="AC628" s="56"/>
      <c r="AD628" s="56"/>
      <c r="AE628" s="56"/>
      <c r="AF628" s="56"/>
      <c r="AG628" s="56"/>
      <c r="AH628" s="56"/>
      <c r="AI628" s="56"/>
      <c r="AJ628" s="56"/>
      <c r="AK628" s="56"/>
      <c r="AL628" s="56"/>
      <c r="AM628" s="56"/>
      <c r="AN628" s="56"/>
      <c r="AO628" s="56"/>
    </row>
    <row r="629" spans="7:41" x14ac:dyDescent="0.25">
      <c r="G629" s="37"/>
      <c r="H629" s="37"/>
      <c r="I629" s="37"/>
      <c r="J629" s="37"/>
      <c r="K629" s="37"/>
      <c r="L629" s="37"/>
      <c r="M629" s="37"/>
      <c r="N629" s="56"/>
      <c r="O629" s="56"/>
      <c r="P629" s="56"/>
      <c r="Q629" s="56"/>
      <c r="R629" s="56"/>
      <c r="S629" s="56"/>
      <c r="T629" s="56"/>
      <c r="U629" s="56"/>
      <c r="V629" s="56"/>
      <c r="W629" s="56"/>
      <c r="X629" s="56"/>
      <c r="Y629" s="56"/>
      <c r="Z629" s="56"/>
      <c r="AA629" s="56"/>
      <c r="AB629" s="56"/>
      <c r="AC629" s="56"/>
      <c r="AD629" s="56"/>
      <c r="AE629" s="56"/>
      <c r="AF629" s="56"/>
      <c r="AG629" s="56"/>
      <c r="AH629" s="56"/>
      <c r="AI629" s="56"/>
      <c r="AJ629" s="56"/>
      <c r="AK629" s="56"/>
      <c r="AL629" s="56"/>
      <c r="AM629" s="56"/>
      <c r="AN629" s="56"/>
      <c r="AO629" s="56"/>
    </row>
    <row r="630" spans="7:41" x14ac:dyDescent="0.25">
      <c r="G630" s="37"/>
      <c r="H630" s="37"/>
      <c r="I630" s="37"/>
      <c r="J630" s="37"/>
      <c r="K630" s="37"/>
      <c r="L630" s="37"/>
      <c r="M630" s="37"/>
      <c r="N630" s="56"/>
      <c r="O630" s="56"/>
      <c r="P630" s="56"/>
      <c r="Q630" s="56"/>
      <c r="R630" s="56"/>
      <c r="S630" s="56"/>
      <c r="T630" s="56"/>
      <c r="U630" s="56"/>
      <c r="V630" s="56"/>
      <c r="W630" s="56"/>
      <c r="X630" s="56"/>
      <c r="Y630" s="56"/>
      <c r="Z630" s="56"/>
      <c r="AA630" s="56"/>
      <c r="AB630" s="56"/>
      <c r="AC630" s="56"/>
      <c r="AD630" s="56"/>
      <c r="AE630" s="56"/>
      <c r="AF630" s="56"/>
      <c r="AG630" s="56"/>
      <c r="AH630" s="56"/>
      <c r="AI630" s="56"/>
      <c r="AJ630" s="56"/>
      <c r="AK630" s="56"/>
      <c r="AL630" s="56"/>
      <c r="AM630" s="56"/>
      <c r="AN630" s="56"/>
      <c r="AO630" s="56"/>
    </row>
    <row r="631" spans="7:41" x14ac:dyDescent="0.25">
      <c r="G631" s="37"/>
      <c r="H631" s="37"/>
      <c r="I631" s="37"/>
      <c r="J631" s="37"/>
      <c r="K631" s="37"/>
      <c r="L631" s="37"/>
      <c r="M631" s="37"/>
      <c r="N631" s="56"/>
      <c r="O631" s="56"/>
      <c r="P631" s="56"/>
      <c r="Q631" s="56"/>
      <c r="R631" s="56"/>
      <c r="S631" s="56"/>
      <c r="T631" s="56"/>
      <c r="U631" s="56"/>
      <c r="V631" s="56"/>
      <c r="W631" s="56"/>
      <c r="X631" s="56"/>
      <c r="Y631" s="56"/>
      <c r="Z631" s="56"/>
      <c r="AA631" s="56"/>
      <c r="AB631" s="56"/>
      <c r="AC631" s="56"/>
      <c r="AD631" s="56"/>
      <c r="AE631" s="56"/>
      <c r="AF631" s="56"/>
      <c r="AG631" s="56"/>
      <c r="AH631" s="56"/>
      <c r="AI631" s="56"/>
      <c r="AJ631" s="56"/>
      <c r="AK631" s="56"/>
      <c r="AL631" s="56"/>
      <c r="AM631" s="56"/>
      <c r="AN631" s="56"/>
      <c r="AO631" s="56"/>
    </row>
    <row r="632" spans="7:41" x14ac:dyDescent="0.25">
      <c r="G632" s="37"/>
      <c r="H632" s="37"/>
      <c r="I632" s="37"/>
      <c r="J632" s="37"/>
      <c r="K632" s="37"/>
      <c r="L632" s="37"/>
      <c r="M632" s="37"/>
      <c r="N632" s="56"/>
      <c r="O632" s="56"/>
      <c r="P632" s="56"/>
      <c r="Q632" s="56"/>
      <c r="R632" s="56"/>
      <c r="S632" s="56"/>
      <c r="T632" s="56"/>
      <c r="U632" s="56"/>
      <c r="V632" s="56"/>
      <c r="W632" s="56"/>
      <c r="X632" s="56"/>
      <c r="Y632" s="56"/>
      <c r="Z632" s="56"/>
      <c r="AA632" s="56"/>
      <c r="AB632" s="56"/>
      <c r="AC632" s="56"/>
      <c r="AD632" s="56"/>
      <c r="AE632" s="56"/>
      <c r="AF632" s="56"/>
      <c r="AG632" s="56"/>
      <c r="AH632" s="56"/>
      <c r="AI632" s="56"/>
      <c r="AJ632" s="56"/>
      <c r="AK632" s="56"/>
      <c r="AL632" s="56"/>
      <c r="AM632" s="56"/>
      <c r="AN632" s="56"/>
      <c r="AO632" s="56"/>
    </row>
    <row r="633" spans="7:41" x14ac:dyDescent="0.25">
      <c r="G633" s="37"/>
      <c r="H633" s="37"/>
      <c r="I633" s="37"/>
      <c r="J633" s="37"/>
      <c r="K633" s="37"/>
      <c r="L633" s="37"/>
      <c r="M633" s="37"/>
      <c r="N633" s="56"/>
      <c r="O633" s="56"/>
      <c r="P633" s="56"/>
      <c r="Q633" s="56"/>
      <c r="R633" s="56"/>
      <c r="S633" s="56"/>
      <c r="T633" s="56"/>
      <c r="U633" s="56"/>
      <c r="V633" s="56"/>
      <c r="W633" s="56"/>
      <c r="X633" s="56"/>
      <c r="Y633" s="56"/>
      <c r="Z633" s="56"/>
      <c r="AA633" s="56"/>
      <c r="AB633" s="56"/>
      <c r="AC633" s="56"/>
      <c r="AD633" s="56"/>
      <c r="AE633" s="56"/>
      <c r="AF633" s="56"/>
      <c r="AG633" s="56"/>
      <c r="AH633" s="56"/>
      <c r="AI633" s="56"/>
      <c r="AJ633" s="56"/>
      <c r="AK633" s="56"/>
      <c r="AL633" s="56"/>
      <c r="AM633" s="56"/>
      <c r="AN633" s="56"/>
      <c r="AO633" s="56"/>
    </row>
    <row r="634" spans="7:41" x14ac:dyDescent="0.25">
      <c r="G634" s="37"/>
      <c r="H634" s="37"/>
      <c r="I634" s="37"/>
      <c r="J634" s="37"/>
      <c r="K634" s="37"/>
      <c r="L634" s="37"/>
      <c r="M634" s="37"/>
      <c r="N634" s="56"/>
      <c r="O634" s="56"/>
      <c r="P634" s="56"/>
      <c r="Q634" s="56"/>
      <c r="R634" s="56"/>
      <c r="S634" s="56"/>
      <c r="T634" s="56"/>
      <c r="U634" s="56"/>
      <c r="V634" s="56"/>
      <c r="W634" s="56"/>
      <c r="X634" s="56"/>
      <c r="Y634" s="56"/>
      <c r="Z634" s="56"/>
      <c r="AA634" s="56"/>
      <c r="AB634" s="56"/>
      <c r="AC634" s="56"/>
      <c r="AD634" s="56"/>
      <c r="AE634" s="56"/>
      <c r="AF634" s="56"/>
      <c r="AG634" s="56"/>
      <c r="AH634" s="56"/>
      <c r="AI634" s="56"/>
      <c r="AJ634" s="56"/>
      <c r="AK634" s="56"/>
      <c r="AL634" s="56"/>
      <c r="AM634" s="56"/>
      <c r="AN634" s="56"/>
      <c r="AO634" s="56"/>
    </row>
    <row r="635" spans="7:41" x14ac:dyDescent="0.25">
      <c r="G635" s="37"/>
      <c r="H635" s="37"/>
      <c r="I635" s="37"/>
      <c r="J635" s="37"/>
      <c r="K635" s="37"/>
      <c r="L635" s="37"/>
      <c r="M635" s="37"/>
      <c r="N635" s="56"/>
      <c r="O635" s="56"/>
      <c r="P635" s="56"/>
      <c r="Q635" s="56"/>
      <c r="R635" s="56"/>
      <c r="S635" s="56"/>
      <c r="T635" s="56"/>
      <c r="U635" s="56"/>
      <c r="V635" s="56"/>
      <c r="W635" s="56"/>
      <c r="X635" s="56"/>
      <c r="Y635" s="56"/>
      <c r="Z635" s="56"/>
      <c r="AA635" s="56"/>
      <c r="AB635" s="56"/>
      <c r="AC635" s="56"/>
      <c r="AD635" s="56"/>
      <c r="AE635" s="56"/>
      <c r="AF635" s="56"/>
      <c r="AG635" s="56"/>
      <c r="AH635" s="56"/>
      <c r="AI635" s="56"/>
      <c r="AJ635" s="56"/>
      <c r="AK635" s="56"/>
      <c r="AL635" s="56"/>
      <c r="AM635" s="56"/>
      <c r="AN635" s="56"/>
      <c r="AO635" s="56"/>
    </row>
    <row r="636" spans="7:41" x14ac:dyDescent="0.25">
      <c r="G636" s="37"/>
      <c r="H636" s="37"/>
      <c r="I636" s="37"/>
      <c r="J636" s="37"/>
      <c r="K636" s="37"/>
      <c r="L636" s="37"/>
      <c r="M636" s="37"/>
      <c r="N636" s="56"/>
      <c r="O636" s="56"/>
      <c r="P636" s="56"/>
      <c r="Q636" s="56"/>
      <c r="R636" s="56"/>
      <c r="S636" s="56"/>
      <c r="T636" s="56"/>
      <c r="U636" s="56"/>
      <c r="V636" s="56"/>
      <c r="W636" s="56"/>
      <c r="X636" s="56"/>
      <c r="Y636" s="56"/>
      <c r="Z636" s="56"/>
      <c r="AA636" s="56"/>
      <c r="AB636" s="56"/>
      <c r="AC636" s="56"/>
      <c r="AD636" s="56"/>
      <c r="AE636" s="56"/>
      <c r="AF636" s="56"/>
      <c r="AG636" s="56"/>
      <c r="AH636" s="56"/>
      <c r="AI636" s="56"/>
      <c r="AJ636" s="56"/>
      <c r="AK636" s="56"/>
      <c r="AL636" s="56"/>
      <c r="AM636" s="56"/>
      <c r="AN636" s="56"/>
      <c r="AO636" s="56"/>
    </row>
    <row r="637" spans="7:41" x14ac:dyDescent="0.25">
      <c r="G637" s="37"/>
      <c r="H637" s="37"/>
      <c r="I637" s="37"/>
      <c r="J637" s="37"/>
      <c r="K637" s="37"/>
      <c r="L637" s="37"/>
      <c r="M637" s="37"/>
      <c r="N637" s="56"/>
      <c r="O637" s="56"/>
      <c r="P637" s="56"/>
      <c r="Q637" s="56"/>
      <c r="R637" s="56"/>
      <c r="S637" s="56"/>
      <c r="T637" s="56"/>
      <c r="U637" s="56"/>
      <c r="V637" s="56"/>
      <c r="W637" s="56"/>
      <c r="X637" s="56"/>
      <c r="Y637" s="56"/>
      <c r="Z637" s="56"/>
      <c r="AA637" s="56"/>
      <c r="AB637" s="56"/>
      <c r="AC637" s="56"/>
      <c r="AD637" s="56"/>
      <c r="AE637" s="56"/>
      <c r="AF637" s="56"/>
      <c r="AG637" s="56"/>
      <c r="AH637" s="56"/>
      <c r="AI637" s="56"/>
      <c r="AJ637" s="56"/>
      <c r="AK637" s="56"/>
      <c r="AL637" s="56"/>
      <c r="AM637" s="56"/>
      <c r="AN637" s="56"/>
      <c r="AO637" s="56"/>
    </row>
    <row r="638" spans="7:41" x14ac:dyDescent="0.25">
      <c r="G638" s="37"/>
      <c r="H638" s="37"/>
      <c r="I638" s="37"/>
      <c r="J638" s="37"/>
      <c r="K638" s="37"/>
      <c r="L638" s="37"/>
      <c r="M638" s="37"/>
      <c r="N638" s="56"/>
      <c r="O638" s="56"/>
      <c r="P638" s="56"/>
      <c r="Q638" s="56"/>
      <c r="R638" s="56"/>
      <c r="S638" s="56"/>
      <c r="T638" s="56"/>
      <c r="U638" s="56"/>
      <c r="V638" s="56"/>
      <c r="W638" s="56"/>
      <c r="X638" s="56"/>
      <c r="Y638" s="56"/>
      <c r="Z638" s="56"/>
      <c r="AA638" s="56"/>
      <c r="AB638" s="56"/>
      <c r="AC638" s="56"/>
      <c r="AD638" s="56"/>
      <c r="AE638" s="56"/>
      <c r="AF638" s="56"/>
      <c r="AG638" s="56"/>
      <c r="AH638" s="56"/>
      <c r="AI638" s="56"/>
      <c r="AJ638" s="56"/>
      <c r="AK638" s="56"/>
      <c r="AL638" s="56"/>
      <c r="AM638" s="56"/>
      <c r="AN638" s="56"/>
      <c r="AO638" s="56"/>
    </row>
    <row r="639" spans="7:41" x14ac:dyDescent="0.25">
      <c r="G639" s="37"/>
      <c r="H639" s="37"/>
      <c r="I639" s="37"/>
      <c r="J639" s="37"/>
      <c r="K639" s="37"/>
      <c r="L639" s="37"/>
      <c r="M639" s="37"/>
      <c r="N639" s="56"/>
      <c r="O639" s="56"/>
      <c r="P639" s="56"/>
      <c r="Q639" s="56"/>
      <c r="R639" s="56"/>
      <c r="S639" s="56"/>
      <c r="T639" s="56"/>
      <c r="U639" s="56"/>
      <c r="V639" s="56"/>
      <c r="W639" s="56"/>
      <c r="X639" s="56"/>
      <c r="Y639" s="56"/>
      <c r="Z639" s="56"/>
      <c r="AA639" s="56"/>
      <c r="AB639" s="56"/>
      <c r="AC639" s="56"/>
      <c r="AD639" s="56"/>
      <c r="AE639" s="56"/>
      <c r="AF639" s="56"/>
      <c r="AG639" s="56"/>
      <c r="AH639" s="56"/>
      <c r="AI639" s="56"/>
      <c r="AJ639" s="56"/>
      <c r="AK639" s="56"/>
      <c r="AL639" s="56"/>
      <c r="AM639" s="56"/>
      <c r="AN639" s="56"/>
      <c r="AO639" s="56"/>
    </row>
    <row r="640" spans="7:41" x14ac:dyDescent="0.25">
      <c r="G640" s="37"/>
      <c r="H640" s="37"/>
      <c r="I640" s="37"/>
      <c r="J640" s="37"/>
      <c r="K640" s="37"/>
      <c r="L640" s="37"/>
      <c r="M640" s="37"/>
      <c r="N640" s="56"/>
      <c r="O640" s="56"/>
      <c r="P640" s="56"/>
      <c r="Q640" s="56"/>
      <c r="R640" s="56"/>
      <c r="S640" s="56"/>
      <c r="T640" s="56"/>
      <c r="U640" s="56"/>
      <c r="V640" s="56"/>
      <c r="W640" s="56"/>
      <c r="X640" s="56"/>
      <c r="Y640" s="56"/>
      <c r="Z640" s="56"/>
      <c r="AA640" s="56"/>
      <c r="AB640" s="56"/>
      <c r="AC640" s="56"/>
      <c r="AD640" s="56"/>
      <c r="AE640" s="56"/>
      <c r="AF640" s="56"/>
      <c r="AG640" s="56"/>
      <c r="AH640" s="56"/>
      <c r="AI640" s="56"/>
      <c r="AJ640" s="56"/>
      <c r="AK640" s="56"/>
      <c r="AL640" s="56"/>
      <c r="AM640" s="56"/>
      <c r="AN640" s="56"/>
      <c r="AO640" s="56"/>
    </row>
    <row r="641" spans="7:41" x14ac:dyDescent="0.25">
      <c r="G641" s="37"/>
      <c r="H641" s="37"/>
      <c r="I641" s="37"/>
      <c r="J641" s="37"/>
      <c r="K641" s="37"/>
      <c r="L641" s="37"/>
      <c r="M641" s="37"/>
      <c r="N641" s="56"/>
      <c r="O641" s="56"/>
      <c r="P641" s="56"/>
      <c r="Q641" s="56"/>
      <c r="R641" s="56"/>
      <c r="S641" s="56"/>
      <c r="T641" s="56"/>
      <c r="U641" s="56"/>
      <c r="V641" s="56"/>
      <c r="W641" s="56"/>
      <c r="X641" s="56"/>
      <c r="Y641" s="56"/>
      <c r="Z641" s="56"/>
      <c r="AA641" s="56"/>
      <c r="AB641" s="56"/>
      <c r="AC641" s="56"/>
      <c r="AD641" s="56"/>
      <c r="AE641" s="56"/>
      <c r="AF641" s="56"/>
      <c r="AG641" s="56"/>
      <c r="AH641" s="56"/>
      <c r="AI641" s="56"/>
      <c r="AJ641" s="56"/>
      <c r="AK641" s="56"/>
      <c r="AL641" s="56"/>
      <c r="AM641" s="56"/>
      <c r="AN641" s="56"/>
      <c r="AO641" s="56"/>
    </row>
    <row r="642" spans="7:41" x14ac:dyDescent="0.25">
      <c r="G642" s="37"/>
      <c r="H642" s="37"/>
      <c r="I642" s="37"/>
      <c r="J642" s="37"/>
      <c r="K642" s="37"/>
      <c r="L642" s="37"/>
      <c r="M642" s="37"/>
      <c r="N642" s="56"/>
      <c r="O642" s="56"/>
      <c r="P642" s="56"/>
      <c r="Q642" s="56"/>
      <c r="R642" s="56"/>
      <c r="S642" s="56"/>
      <c r="T642" s="56"/>
      <c r="U642" s="56"/>
      <c r="V642" s="56"/>
      <c r="W642" s="56"/>
      <c r="X642" s="56"/>
      <c r="Y642" s="56"/>
      <c r="Z642" s="56"/>
      <c r="AA642" s="56"/>
      <c r="AB642" s="56"/>
      <c r="AC642" s="56"/>
      <c r="AD642" s="56"/>
      <c r="AE642" s="56"/>
      <c r="AF642" s="56"/>
      <c r="AG642" s="56"/>
      <c r="AH642" s="56"/>
      <c r="AI642" s="56"/>
      <c r="AJ642" s="56"/>
      <c r="AK642" s="56"/>
      <c r="AL642" s="56"/>
      <c r="AM642" s="56"/>
      <c r="AN642" s="56"/>
      <c r="AO642" s="56"/>
    </row>
    <row r="643" spans="7:41" x14ac:dyDescent="0.25">
      <c r="G643" s="37"/>
      <c r="H643" s="37"/>
      <c r="I643" s="37"/>
      <c r="J643" s="37"/>
      <c r="K643" s="37"/>
      <c r="L643" s="37"/>
      <c r="M643" s="37"/>
      <c r="N643" s="56"/>
      <c r="O643" s="56"/>
      <c r="P643" s="56"/>
      <c r="Q643" s="56"/>
      <c r="R643" s="56"/>
      <c r="S643" s="56"/>
      <c r="T643" s="56"/>
      <c r="U643" s="56"/>
      <c r="V643" s="56"/>
      <c r="W643" s="56"/>
      <c r="X643" s="56"/>
      <c r="Y643" s="56"/>
      <c r="Z643" s="56"/>
      <c r="AA643" s="56"/>
      <c r="AB643" s="56"/>
      <c r="AC643" s="56"/>
      <c r="AD643" s="56"/>
      <c r="AE643" s="56"/>
      <c r="AF643" s="56"/>
      <c r="AG643" s="56"/>
      <c r="AH643" s="56"/>
      <c r="AI643" s="56"/>
      <c r="AJ643" s="56"/>
      <c r="AK643" s="56"/>
      <c r="AL643" s="56"/>
      <c r="AM643" s="56"/>
      <c r="AN643" s="56"/>
      <c r="AO643" s="56"/>
    </row>
    <row r="644" spans="7:41" x14ac:dyDescent="0.25">
      <c r="G644" s="37"/>
      <c r="H644" s="37"/>
      <c r="I644" s="37"/>
      <c r="J644" s="37"/>
      <c r="K644" s="37"/>
      <c r="L644" s="37"/>
      <c r="M644" s="37"/>
      <c r="N644" s="56"/>
      <c r="O644" s="56"/>
      <c r="P644" s="56"/>
      <c r="Q644" s="56"/>
      <c r="R644" s="56"/>
      <c r="S644" s="56"/>
      <c r="T644" s="56"/>
      <c r="U644" s="56"/>
      <c r="V644" s="56"/>
      <c r="W644" s="56"/>
      <c r="X644" s="56"/>
      <c r="Y644" s="56"/>
      <c r="Z644" s="56"/>
      <c r="AA644" s="56"/>
      <c r="AB644" s="56"/>
      <c r="AC644" s="56"/>
      <c r="AD644" s="56"/>
      <c r="AE644" s="56"/>
      <c r="AF644" s="56"/>
      <c r="AG644" s="56"/>
      <c r="AH644" s="56"/>
      <c r="AI644" s="56"/>
      <c r="AJ644" s="56"/>
      <c r="AK644" s="56"/>
      <c r="AL644" s="56"/>
      <c r="AM644" s="56"/>
      <c r="AN644" s="56"/>
      <c r="AO644" s="56"/>
    </row>
  </sheetData>
  <sheetProtection sort="0" autoFilter="0" pivotTables="0"/>
  <mergeCells count="2">
    <mergeCell ref="G2:M2"/>
    <mergeCell ref="A1:M1"/>
  </mergeCells>
  <pageMargins left="0.7" right="0.7" top="0.75" bottom="0.75" header="0.3" footer="0.3"/>
  <pageSetup paperSize="9" scale="79"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4"/>
  <sheetViews>
    <sheetView topLeftCell="D16" zoomScaleNormal="100" workbookViewId="0">
      <selection activeCell="D23" sqref="D23"/>
    </sheetView>
  </sheetViews>
  <sheetFormatPr defaultRowHeight="13.2" x14ac:dyDescent="0.25"/>
  <cols>
    <col min="2" max="2" width="16.6640625" customWidth="1"/>
    <col min="3" max="3" width="59.6640625" customWidth="1"/>
    <col min="4" max="4" width="19.5546875" customWidth="1"/>
    <col min="5" max="11" width="3.6640625" customWidth="1"/>
    <col min="14" max="14" width="19.44140625" customWidth="1"/>
  </cols>
  <sheetData>
    <row r="1" spans="1:13" ht="47.25" customHeight="1" x14ac:dyDescent="0.25">
      <c r="A1" s="429" t="s">
        <v>9761</v>
      </c>
    </row>
    <row r="2" spans="1:13" ht="63" customHeight="1" x14ac:dyDescent="0.25">
      <c r="A2" s="199" t="s">
        <v>5790</v>
      </c>
      <c r="B2" s="199" t="s">
        <v>5791</v>
      </c>
      <c r="C2" s="200" t="s">
        <v>5792</v>
      </c>
      <c r="D2" s="145" t="s">
        <v>9783</v>
      </c>
      <c r="E2" s="521" t="s">
        <v>5793</v>
      </c>
      <c r="F2" s="521"/>
      <c r="G2" s="521"/>
      <c r="H2" s="521"/>
      <c r="I2" s="521"/>
      <c r="J2" s="521"/>
      <c r="K2" s="521"/>
    </row>
    <row r="3" spans="1:13" s="14" customFormat="1" ht="14.4" x14ac:dyDescent="0.3">
      <c r="A3" s="201" t="s">
        <v>5796</v>
      </c>
      <c r="B3" s="202" t="s">
        <v>6061</v>
      </c>
      <c r="C3" s="203" t="s">
        <v>7967</v>
      </c>
      <c r="D3" s="204"/>
      <c r="E3" s="18"/>
      <c r="F3" s="19"/>
      <c r="G3" s="19"/>
      <c r="H3" s="19"/>
      <c r="I3" s="19"/>
      <c r="J3" s="19"/>
      <c r="K3" s="20"/>
    </row>
    <row r="4" spans="1:13" s="14" customFormat="1" ht="14.4" x14ac:dyDescent="0.3">
      <c r="A4" s="208" t="s">
        <v>5800</v>
      </c>
      <c r="B4" s="209" t="s">
        <v>7971</v>
      </c>
      <c r="C4" s="210" t="s">
        <v>7972</v>
      </c>
      <c r="D4" s="320">
        <f>+D5</f>
        <v>0</v>
      </c>
      <c r="E4" s="30"/>
      <c r="F4" s="31"/>
      <c r="G4" s="31"/>
      <c r="H4" s="31"/>
      <c r="I4" s="31"/>
      <c r="J4" s="31"/>
      <c r="K4" s="32"/>
    </row>
    <row r="5" spans="1:13" s="14" customFormat="1" ht="14.4" x14ac:dyDescent="0.3">
      <c r="A5" s="211" t="s">
        <v>5801</v>
      </c>
      <c r="B5" s="212" t="s">
        <v>7973</v>
      </c>
      <c r="C5" s="134" t="s">
        <v>7972</v>
      </c>
      <c r="D5" s="321">
        <f>+D6</f>
        <v>0</v>
      </c>
      <c r="E5" s="36"/>
      <c r="F5" s="37"/>
      <c r="G5" s="37"/>
      <c r="H5" s="37"/>
      <c r="I5" s="37"/>
      <c r="J5" s="37"/>
      <c r="K5" s="38"/>
    </row>
    <row r="6" spans="1:13" s="14" customFormat="1" ht="14.4" x14ac:dyDescent="0.3">
      <c r="A6" s="211" t="s">
        <v>5802</v>
      </c>
      <c r="B6" s="213" t="s">
        <v>7974</v>
      </c>
      <c r="C6" s="135" t="s">
        <v>7972</v>
      </c>
      <c r="D6" s="271"/>
      <c r="E6" s="36"/>
      <c r="F6" s="37"/>
      <c r="G6" s="37"/>
      <c r="H6" s="37"/>
      <c r="I6" s="37"/>
      <c r="J6" s="37"/>
      <c r="K6" s="38"/>
    </row>
    <row r="7" spans="1:13" s="14" customFormat="1" ht="14.4" x14ac:dyDescent="0.3">
      <c r="A7" s="211" t="s">
        <v>5803</v>
      </c>
      <c r="B7" s="213" t="s">
        <v>7975</v>
      </c>
      <c r="C7" s="135" t="s">
        <v>7972</v>
      </c>
      <c r="D7" s="323"/>
      <c r="E7" s="36" t="s">
        <v>7970</v>
      </c>
      <c r="F7" s="37" t="s">
        <v>5804</v>
      </c>
      <c r="G7" s="37" t="s">
        <v>5794</v>
      </c>
      <c r="H7" s="37" t="s">
        <v>5805</v>
      </c>
      <c r="I7" s="37" t="s">
        <v>5805</v>
      </c>
      <c r="J7" s="37" t="s">
        <v>5805</v>
      </c>
      <c r="K7" s="38"/>
    </row>
    <row r="8" spans="1:13" s="14" customFormat="1" ht="14.4" x14ac:dyDescent="0.3">
      <c r="A8" s="205" t="s">
        <v>5799</v>
      </c>
      <c r="B8" s="206" t="s">
        <v>7976</v>
      </c>
      <c r="C8" s="207" t="s">
        <v>7977</v>
      </c>
      <c r="D8" s="322">
        <f>+D9+D16+D20+D24</f>
        <v>0</v>
      </c>
      <c r="E8" s="24"/>
      <c r="F8" s="25"/>
      <c r="G8" s="25"/>
      <c r="H8" s="25"/>
      <c r="I8" s="25"/>
      <c r="J8" s="25"/>
      <c r="K8" s="26"/>
    </row>
    <row r="9" spans="1:13" s="14" customFormat="1" ht="14.4" x14ac:dyDescent="0.3">
      <c r="A9" s="208" t="s">
        <v>5800</v>
      </c>
      <c r="B9" s="209" t="s">
        <v>7978</v>
      </c>
      <c r="C9" s="210" t="s">
        <v>7979</v>
      </c>
      <c r="D9" s="320">
        <f>+D10+D13</f>
        <v>0</v>
      </c>
      <c r="E9" s="30"/>
      <c r="F9" s="31"/>
      <c r="G9" s="31"/>
      <c r="H9" s="31"/>
      <c r="I9" s="31"/>
      <c r="J9" s="31"/>
      <c r="K9" s="32"/>
    </row>
    <row r="10" spans="1:13" s="14" customFormat="1" ht="14.4" x14ac:dyDescent="0.3">
      <c r="A10" s="211" t="s">
        <v>5801</v>
      </c>
      <c r="B10" s="212" t="s">
        <v>7980</v>
      </c>
      <c r="C10" s="134" t="s">
        <v>7981</v>
      </c>
      <c r="D10" s="321">
        <f>+D11</f>
        <v>0</v>
      </c>
      <c r="E10" s="36"/>
      <c r="F10" s="37"/>
      <c r="G10" s="37"/>
      <c r="H10" s="37"/>
      <c r="I10" s="37"/>
      <c r="J10" s="37"/>
      <c r="K10" s="38"/>
    </row>
    <row r="11" spans="1:13" s="14" customFormat="1" ht="14.4" x14ac:dyDescent="0.3">
      <c r="A11" s="211" t="s">
        <v>5802</v>
      </c>
      <c r="B11" s="213" t="s">
        <v>7982</v>
      </c>
      <c r="C11" s="135" t="s">
        <v>7981</v>
      </c>
      <c r="D11" s="271">
        <f>+D12</f>
        <v>0</v>
      </c>
      <c r="E11" s="36"/>
      <c r="F11" s="37"/>
      <c r="G11" s="37"/>
      <c r="H11" s="37"/>
      <c r="I11" s="37"/>
      <c r="J11" s="37"/>
      <c r="K11" s="38"/>
    </row>
    <row r="12" spans="1:13" s="14" customFormat="1" ht="14.4" x14ac:dyDescent="0.3">
      <c r="A12" s="211" t="s">
        <v>5803</v>
      </c>
      <c r="B12" s="213" t="s">
        <v>7983</v>
      </c>
      <c r="C12" s="135" t="s">
        <v>7981</v>
      </c>
      <c r="D12" s="323"/>
      <c r="E12" s="36" t="s">
        <v>7970</v>
      </c>
      <c r="F12" s="37" t="s">
        <v>5804</v>
      </c>
      <c r="G12" s="37" t="s">
        <v>5796</v>
      </c>
      <c r="H12" s="37" t="s">
        <v>5805</v>
      </c>
      <c r="I12" s="37" t="s">
        <v>5805</v>
      </c>
      <c r="J12" s="483" t="s">
        <v>9816</v>
      </c>
      <c r="K12" s="38"/>
      <c r="M12" s="509"/>
    </row>
    <row r="13" spans="1:13" s="14" customFormat="1" ht="14.4" x14ac:dyDescent="0.3">
      <c r="A13" s="211" t="s">
        <v>5801</v>
      </c>
      <c r="B13" s="212" t="s">
        <v>7984</v>
      </c>
      <c r="C13" s="134" t="s">
        <v>7985</v>
      </c>
      <c r="D13" s="321">
        <f>+D14</f>
        <v>0</v>
      </c>
      <c r="E13" s="36"/>
      <c r="F13" s="37"/>
      <c r="G13" s="37"/>
      <c r="H13" s="37"/>
      <c r="I13" s="37"/>
      <c r="J13" s="37"/>
      <c r="K13" s="38"/>
    </row>
    <row r="14" spans="1:13" s="14" customFormat="1" ht="14.4" x14ac:dyDescent="0.3">
      <c r="A14" s="211" t="s">
        <v>5802</v>
      </c>
      <c r="B14" s="213" t="s">
        <v>7986</v>
      </c>
      <c r="C14" s="135" t="s">
        <v>7985</v>
      </c>
      <c r="D14" s="271">
        <f>+D15</f>
        <v>0</v>
      </c>
      <c r="E14" s="36"/>
      <c r="F14" s="37"/>
      <c r="G14" s="37"/>
      <c r="H14" s="37"/>
      <c r="I14" s="37"/>
      <c r="J14" s="37"/>
      <c r="K14" s="38"/>
    </row>
    <row r="15" spans="1:13" s="14" customFormat="1" ht="14.4" x14ac:dyDescent="0.3">
      <c r="A15" s="211" t="s">
        <v>5803</v>
      </c>
      <c r="B15" s="213" t="s">
        <v>7987</v>
      </c>
      <c r="C15" s="135" t="s">
        <v>7985</v>
      </c>
      <c r="D15" s="323"/>
      <c r="E15" s="36" t="s">
        <v>7970</v>
      </c>
      <c r="F15" s="37" t="s">
        <v>5804</v>
      </c>
      <c r="G15" s="37" t="s">
        <v>5796</v>
      </c>
      <c r="H15" s="37" t="s">
        <v>5805</v>
      </c>
      <c r="I15" s="37" t="s">
        <v>5805</v>
      </c>
      <c r="J15" s="483" t="s">
        <v>9816</v>
      </c>
      <c r="K15" s="38"/>
      <c r="M15" s="509"/>
    </row>
    <row r="16" spans="1:13" s="14" customFormat="1" ht="14.4" x14ac:dyDescent="0.3">
      <c r="A16" s="208" t="s">
        <v>5800</v>
      </c>
      <c r="B16" s="209" t="s">
        <v>7988</v>
      </c>
      <c r="C16" s="210" t="s">
        <v>7989</v>
      </c>
      <c r="D16" s="320">
        <f>+D17</f>
        <v>0</v>
      </c>
      <c r="E16" s="30"/>
      <c r="F16" s="31"/>
      <c r="G16" s="31"/>
      <c r="H16" s="31"/>
      <c r="I16" s="31"/>
      <c r="J16" s="31"/>
      <c r="K16" s="32"/>
    </row>
    <row r="17" spans="1:13" s="14" customFormat="1" ht="14.4" x14ac:dyDescent="0.3">
      <c r="A17" s="211" t="s">
        <v>5801</v>
      </c>
      <c r="B17" s="212" t="s">
        <v>7990</v>
      </c>
      <c r="C17" s="134" t="s">
        <v>7991</v>
      </c>
      <c r="D17" s="321">
        <f>+D18</f>
        <v>0</v>
      </c>
      <c r="E17" s="36"/>
      <c r="F17" s="37"/>
      <c r="G17" s="37"/>
      <c r="H17" s="37"/>
      <c r="I17" s="37"/>
      <c r="J17" s="37"/>
      <c r="K17" s="38"/>
    </row>
    <row r="18" spans="1:13" s="14" customFormat="1" ht="14.4" x14ac:dyDescent="0.3">
      <c r="A18" s="211" t="s">
        <v>5802</v>
      </c>
      <c r="B18" s="213" t="s">
        <v>7992</v>
      </c>
      <c r="C18" s="135" t="s">
        <v>7991</v>
      </c>
      <c r="D18" s="271">
        <f>+D19</f>
        <v>0</v>
      </c>
      <c r="E18" s="36"/>
      <c r="F18" s="37"/>
      <c r="G18" s="37"/>
      <c r="H18" s="37"/>
      <c r="I18" s="37"/>
      <c r="J18" s="37"/>
      <c r="K18" s="38"/>
    </row>
    <row r="19" spans="1:13" s="14" customFormat="1" ht="14.4" x14ac:dyDescent="0.3">
      <c r="A19" s="211" t="s">
        <v>5803</v>
      </c>
      <c r="B19" s="213" t="s">
        <v>7993</v>
      </c>
      <c r="C19" s="135" t="s">
        <v>7991</v>
      </c>
      <c r="D19" s="323"/>
      <c r="E19" s="36" t="s">
        <v>7970</v>
      </c>
      <c r="F19" s="37" t="s">
        <v>5804</v>
      </c>
      <c r="G19" s="37" t="s">
        <v>5796</v>
      </c>
      <c r="H19" s="37" t="s">
        <v>5805</v>
      </c>
      <c r="I19" s="37" t="s">
        <v>5805</v>
      </c>
      <c r="J19" s="37" t="s">
        <v>6220</v>
      </c>
      <c r="K19" s="38"/>
    </row>
    <row r="20" spans="1:13" s="14" customFormat="1" ht="14.4" x14ac:dyDescent="0.3">
      <c r="A20" s="208" t="s">
        <v>5800</v>
      </c>
      <c r="B20" s="209" t="s">
        <v>7994</v>
      </c>
      <c r="C20" s="210" t="s">
        <v>7995</v>
      </c>
      <c r="D20" s="320">
        <f>+D21</f>
        <v>0</v>
      </c>
      <c r="E20" s="30"/>
      <c r="F20" s="31"/>
      <c r="G20" s="31"/>
      <c r="H20" s="31"/>
      <c r="I20" s="31"/>
      <c r="J20" s="31"/>
      <c r="K20" s="32"/>
    </row>
    <row r="21" spans="1:13" s="14" customFormat="1" ht="14.4" x14ac:dyDescent="0.3">
      <c r="A21" s="211" t="s">
        <v>5801</v>
      </c>
      <c r="B21" s="212" t="s">
        <v>7996</v>
      </c>
      <c r="C21" s="134" t="s">
        <v>7995</v>
      </c>
      <c r="D21" s="321">
        <f>+D22</f>
        <v>0</v>
      </c>
      <c r="E21" s="36"/>
      <c r="F21" s="37"/>
      <c r="G21" s="37"/>
      <c r="H21" s="37"/>
      <c r="I21" s="37"/>
      <c r="J21" s="37"/>
      <c r="K21" s="38"/>
    </row>
    <row r="22" spans="1:13" s="14" customFormat="1" ht="14.4" x14ac:dyDescent="0.3">
      <c r="A22" s="211" t="s">
        <v>5802</v>
      </c>
      <c r="B22" s="213" t="s">
        <v>7997</v>
      </c>
      <c r="C22" s="135" t="s">
        <v>7995</v>
      </c>
      <c r="D22" s="271">
        <f>+D23</f>
        <v>0</v>
      </c>
      <c r="E22" s="36"/>
      <c r="F22" s="37"/>
      <c r="G22" s="37"/>
      <c r="H22" s="37"/>
      <c r="I22" s="37"/>
      <c r="J22" s="37"/>
      <c r="K22" s="38"/>
    </row>
    <row r="23" spans="1:13" s="14" customFormat="1" ht="14.4" x14ac:dyDescent="0.3">
      <c r="A23" s="211" t="s">
        <v>5803</v>
      </c>
      <c r="B23" s="213" t="s">
        <v>7998</v>
      </c>
      <c r="C23" s="135" t="s">
        <v>7995</v>
      </c>
      <c r="D23" s="323"/>
      <c r="E23" s="36" t="s">
        <v>7970</v>
      </c>
      <c r="F23" s="37" t="s">
        <v>5804</v>
      </c>
      <c r="G23" s="37" t="s">
        <v>5796</v>
      </c>
      <c r="H23" s="37" t="s">
        <v>5805</v>
      </c>
      <c r="I23" s="37" t="s">
        <v>5805</v>
      </c>
      <c r="J23" s="37" t="s">
        <v>6225</v>
      </c>
      <c r="K23" s="38"/>
    </row>
    <row r="24" spans="1:13" s="14" customFormat="1" ht="14.4" x14ac:dyDescent="0.3">
      <c r="A24" s="208" t="s">
        <v>5800</v>
      </c>
      <c r="B24" s="209" t="s">
        <v>7999</v>
      </c>
      <c r="C24" s="210" t="s">
        <v>8000</v>
      </c>
      <c r="D24" s="320">
        <f>+D25+D28+D31+D34</f>
        <v>0</v>
      </c>
      <c r="E24" s="30"/>
      <c r="F24" s="31"/>
      <c r="G24" s="31"/>
      <c r="H24" s="31"/>
      <c r="I24" s="31"/>
      <c r="J24" s="31"/>
      <c r="K24" s="32"/>
    </row>
    <row r="25" spans="1:13" s="14" customFormat="1" ht="14.4" x14ac:dyDescent="0.3">
      <c r="A25" s="211" t="s">
        <v>5801</v>
      </c>
      <c r="B25" s="212" t="s">
        <v>8001</v>
      </c>
      <c r="C25" s="134" t="s">
        <v>8002</v>
      </c>
      <c r="D25" s="321">
        <f>+D26</f>
        <v>0</v>
      </c>
      <c r="E25" s="36"/>
      <c r="F25" s="37"/>
      <c r="G25" s="37"/>
      <c r="H25" s="37"/>
      <c r="I25" s="37"/>
      <c r="J25" s="37"/>
      <c r="K25" s="38"/>
    </row>
    <row r="26" spans="1:13" s="14" customFormat="1" ht="14.4" x14ac:dyDescent="0.3">
      <c r="A26" s="211" t="s">
        <v>5802</v>
      </c>
      <c r="B26" s="213" t="s">
        <v>8003</v>
      </c>
      <c r="C26" s="135" t="s">
        <v>8002</v>
      </c>
      <c r="D26" s="271">
        <f>+D27</f>
        <v>0</v>
      </c>
      <c r="E26" s="36"/>
      <c r="F26" s="37"/>
      <c r="G26" s="37"/>
      <c r="H26" s="37"/>
      <c r="I26" s="37"/>
      <c r="J26" s="37"/>
      <c r="K26" s="38"/>
    </row>
    <row r="27" spans="1:13" s="14" customFormat="1" ht="14.4" x14ac:dyDescent="0.3">
      <c r="A27" s="211" t="s">
        <v>5803</v>
      </c>
      <c r="B27" s="213" t="s">
        <v>8004</v>
      </c>
      <c r="C27" s="135" t="s">
        <v>8002</v>
      </c>
      <c r="D27" s="323"/>
      <c r="E27" s="36" t="s">
        <v>7970</v>
      </c>
      <c r="F27" s="37" t="s">
        <v>5804</v>
      </c>
      <c r="G27" s="37" t="s">
        <v>5796</v>
      </c>
      <c r="H27" s="37" t="s">
        <v>5805</v>
      </c>
      <c r="I27" s="37" t="s">
        <v>5805</v>
      </c>
      <c r="J27" s="483" t="s">
        <v>9795</v>
      </c>
      <c r="K27" s="38"/>
      <c r="M27" s="509"/>
    </row>
    <row r="28" spans="1:13" s="14" customFormat="1" ht="24.6" x14ac:dyDescent="0.3">
      <c r="A28" s="211" t="s">
        <v>5801</v>
      </c>
      <c r="B28" s="212" t="s">
        <v>8005</v>
      </c>
      <c r="C28" s="134" t="s">
        <v>8006</v>
      </c>
      <c r="D28" s="321">
        <f>+D29</f>
        <v>0</v>
      </c>
      <c r="E28" s="36"/>
      <c r="F28" s="37"/>
      <c r="G28" s="37"/>
      <c r="H28" s="37"/>
      <c r="I28" s="37"/>
      <c r="J28" s="37"/>
      <c r="K28" s="38"/>
    </row>
    <row r="29" spans="1:13" s="14" customFormat="1" ht="14.4" x14ac:dyDescent="0.3">
      <c r="A29" s="211" t="s">
        <v>5802</v>
      </c>
      <c r="B29" s="213" t="s">
        <v>8007</v>
      </c>
      <c r="C29" s="135" t="s">
        <v>8006</v>
      </c>
      <c r="D29" s="271">
        <f>+D30</f>
        <v>0</v>
      </c>
      <c r="E29" s="36"/>
      <c r="F29" s="37"/>
      <c r="G29" s="37"/>
      <c r="H29" s="37"/>
      <c r="I29" s="37"/>
      <c r="J29" s="37"/>
      <c r="K29" s="38"/>
    </row>
    <row r="30" spans="1:13" s="14" customFormat="1" ht="14.4" x14ac:dyDescent="0.3">
      <c r="A30" s="211" t="s">
        <v>5803</v>
      </c>
      <c r="B30" s="213" t="s">
        <v>8008</v>
      </c>
      <c r="C30" s="135" t="s">
        <v>8006</v>
      </c>
      <c r="D30" s="323"/>
      <c r="E30" s="36" t="s">
        <v>7970</v>
      </c>
      <c r="F30" s="37" t="s">
        <v>5804</v>
      </c>
      <c r="G30" s="37" t="s">
        <v>5796</v>
      </c>
      <c r="H30" s="37" t="s">
        <v>5805</v>
      </c>
      <c r="I30" s="37" t="s">
        <v>5805</v>
      </c>
      <c r="J30" s="37" t="s">
        <v>6816</v>
      </c>
      <c r="K30" s="38"/>
    </row>
    <row r="31" spans="1:13" s="14" customFormat="1" ht="14.4" x14ac:dyDescent="0.3">
      <c r="A31" s="211" t="s">
        <v>5801</v>
      </c>
      <c r="B31" s="212" t="s">
        <v>8009</v>
      </c>
      <c r="C31" s="134" t="s">
        <v>8010</v>
      </c>
      <c r="D31" s="321">
        <f>+D32</f>
        <v>0</v>
      </c>
      <c r="E31" s="36"/>
      <c r="F31" s="37"/>
      <c r="G31" s="37"/>
      <c r="H31" s="37"/>
      <c r="I31" s="37"/>
      <c r="J31" s="37"/>
      <c r="K31" s="38"/>
    </row>
    <row r="32" spans="1:13" s="14" customFormat="1" ht="14.4" x14ac:dyDescent="0.3">
      <c r="A32" s="211" t="s">
        <v>5802</v>
      </c>
      <c r="B32" s="213" t="s">
        <v>8011</v>
      </c>
      <c r="C32" s="135" t="s">
        <v>8010</v>
      </c>
      <c r="D32" s="271">
        <f>+D33</f>
        <v>0</v>
      </c>
      <c r="E32" s="36"/>
      <c r="F32" s="37"/>
      <c r="G32" s="37"/>
      <c r="H32" s="37"/>
      <c r="I32" s="37"/>
      <c r="J32" s="37"/>
      <c r="K32" s="38"/>
    </row>
    <row r="33" spans="1:13" s="14" customFormat="1" ht="14.4" x14ac:dyDescent="0.3">
      <c r="A33" s="211" t="s">
        <v>5803</v>
      </c>
      <c r="B33" s="213" t="s">
        <v>8012</v>
      </c>
      <c r="C33" s="135" t="s">
        <v>8010</v>
      </c>
      <c r="D33" s="323">
        <v>0</v>
      </c>
      <c r="E33" s="36" t="s">
        <v>7970</v>
      </c>
      <c r="F33" s="37" t="s">
        <v>5804</v>
      </c>
      <c r="G33" s="37" t="s">
        <v>5796</v>
      </c>
      <c r="H33" s="37" t="s">
        <v>5805</v>
      </c>
      <c r="I33" s="37" t="s">
        <v>5805</v>
      </c>
      <c r="J33" s="37" t="s">
        <v>8013</v>
      </c>
      <c r="K33" s="38"/>
    </row>
    <row r="34" spans="1:13" s="14" customFormat="1" ht="14.4" x14ac:dyDescent="0.3">
      <c r="A34" s="211" t="s">
        <v>5801</v>
      </c>
      <c r="B34" s="212" t="s">
        <v>8014</v>
      </c>
      <c r="C34" s="134" t="s">
        <v>8018</v>
      </c>
      <c r="D34" s="321">
        <f>+D35+D37</f>
        <v>0</v>
      </c>
      <c r="E34" s="36"/>
      <c r="F34" s="37"/>
      <c r="G34" s="37"/>
      <c r="H34" s="37"/>
      <c r="I34" s="37"/>
      <c r="J34" s="37"/>
      <c r="K34" s="38"/>
    </row>
    <row r="35" spans="1:13" s="14" customFormat="1" ht="14.4" x14ac:dyDescent="0.3">
      <c r="A35" s="211" t="s">
        <v>5802</v>
      </c>
      <c r="B35" s="213" t="s">
        <v>8019</v>
      </c>
      <c r="C35" s="135" t="s">
        <v>8018</v>
      </c>
      <c r="D35" s="271">
        <f>+D36</f>
        <v>0</v>
      </c>
      <c r="E35" s="36"/>
      <c r="F35" s="37"/>
      <c r="G35" s="37"/>
      <c r="H35" s="37"/>
      <c r="I35" s="37"/>
      <c r="J35" s="37"/>
      <c r="K35" s="38"/>
    </row>
    <row r="36" spans="1:13" s="14" customFormat="1" ht="14.4" x14ac:dyDescent="0.3">
      <c r="A36" s="211" t="s">
        <v>5803</v>
      </c>
      <c r="B36" s="213" t="s">
        <v>8020</v>
      </c>
      <c r="C36" s="135" t="s">
        <v>8018</v>
      </c>
      <c r="D36" s="323">
        <v>0</v>
      </c>
      <c r="E36" s="36" t="s">
        <v>7970</v>
      </c>
      <c r="F36" s="37" t="s">
        <v>5804</v>
      </c>
      <c r="G36" s="37" t="s">
        <v>5796</v>
      </c>
      <c r="H36" s="37" t="s">
        <v>5805</v>
      </c>
      <c r="I36" s="37" t="s">
        <v>5805</v>
      </c>
      <c r="J36" s="511" t="s">
        <v>9795</v>
      </c>
      <c r="K36" s="38"/>
      <c r="M36" s="509"/>
    </row>
    <row r="37" spans="1:13" s="14" customFormat="1" ht="17.25" customHeight="1" x14ac:dyDescent="0.3">
      <c r="A37" s="211" t="s">
        <v>5802</v>
      </c>
      <c r="B37" s="213" t="s">
        <v>8016</v>
      </c>
      <c r="C37" s="135" t="s">
        <v>8015</v>
      </c>
      <c r="D37" s="271">
        <f>+D38</f>
        <v>0</v>
      </c>
      <c r="E37" s="36"/>
      <c r="F37" s="37"/>
      <c r="G37" s="37"/>
      <c r="H37" s="37"/>
      <c r="I37" s="37"/>
      <c r="J37" s="37"/>
      <c r="K37" s="38"/>
    </row>
    <row r="38" spans="1:13" s="14" customFormat="1" ht="14.4" x14ac:dyDescent="0.3">
      <c r="A38" s="211" t="s">
        <v>5803</v>
      </c>
      <c r="B38" s="213" t="s">
        <v>8017</v>
      </c>
      <c r="C38" s="135" t="s">
        <v>8015</v>
      </c>
      <c r="D38" s="323"/>
      <c r="E38" s="36" t="s">
        <v>7970</v>
      </c>
      <c r="F38" s="37" t="s">
        <v>5804</v>
      </c>
      <c r="G38" s="37" t="s">
        <v>5796</v>
      </c>
      <c r="H38" s="37" t="s">
        <v>5805</v>
      </c>
      <c r="I38" s="37" t="s">
        <v>5805</v>
      </c>
      <c r="J38" s="37" t="s">
        <v>8013</v>
      </c>
      <c r="K38" s="38"/>
    </row>
    <row r="39" spans="1:13" s="14" customFormat="1" ht="14.4" x14ac:dyDescent="0.3">
      <c r="A39" s="205" t="s">
        <v>5799</v>
      </c>
      <c r="B39" s="206" t="s">
        <v>8021</v>
      </c>
      <c r="C39" s="207" t="s">
        <v>8022</v>
      </c>
      <c r="D39" s="322">
        <f>+D40+D44+D48+D52+D56</f>
        <v>0</v>
      </c>
      <c r="E39" s="24"/>
      <c r="F39" s="25"/>
      <c r="G39" s="25"/>
      <c r="H39" s="25"/>
      <c r="I39" s="25"/>
      <c r="J39" s="25"/>
      <c r="K39" s="26"/>
    </row>
    <row r="40" spans="1:13" s="14" customFormat="1" ht="14.4" x14ac:dyDescent="0.3">
      <c r="A40" s="208" t="s">
        <v>5800</v>
      </c>
      <c r="B40" s="209" t="s">
        <v>8023</v>
      </c>
      <c r="C40" s="210" t="s">
        <v>8024</v>
      </c>
      <c r="D40" s="320">
        <f>+D41</f>
        <v>0</v>
      </c>
      <c r="E40" s="30"/>
      <c r="F40" s="31"/>
      <c r="G40" s="31"/>
      <c r="H40" s="31"/>
      <c r="I40" s="31"/>
      <c r="J40" s="31"/>
      <c r="K40" s="32"/>
    </row>
    <row r="41" spans="1:13" s="14" customFormat="1" ht="14.4" x14ac:dyDescent="0.3">
      <c r="A41" s="211" t="s">
        <v>5801</v>
      </c>
      <c r="B41" s="212" t="s">
        <v>8025</v>
      </c>
      <c r="C41" s="134" t="s">
        <v>8024</v>
      </c>
      <c r="D41" s="321">
        <f>+D42</f>
        <v>0</v>
      </c>
      <c r="E41" s="36"/>
      <c r="F41" s="37"/>
      <c r="G41" s="37"/>
      <c r="H41" s="37"/>
      <c r="I41" s="37"/>
      <c r="J41" s="37"/>
      <c r="K41" s="38"/>
    </row>
    <row r="42" spans="1:13" s="14" customFormat="1" ht="14.4" x14ac:dyDescent="0.3">
      <c r="A42" s="211" t="s">
        <v>5802</v>
      </c>
      <c r="B42" s="213" t="s">
        <v>8026</v>
      </c>
      <c r="C42" s="135" t="s">
        <v>8024</v>
      </c>
      <c r="D42" s="271">
        <f>+D43</f>
        <v>0</v>
      </c>
      <c r="E42" s="36"/>
      <c r="F42" s="37"/>
      <c r="G42" s="37"/>
      <c r="H42" s="37"/>
      <c r="I42" s="37"/>
      <c r="J42" s="37"/>
      <c r="K42" s="38"/>
    </row>
    <row r="43" spans="1:13" s="14" customFormat="1" ht="14.4" x14ac:dyDescent="0.3">
      <c r="A43" s="211" t="s">
        <v>5803</v>
      </c>
      <c r="B43" s="213" t="s">
        <v>8027</v>
      </c>
      <c r="C43" s="135" t="s">
        <v>8024</v>
      </c>
      <c r="D43" s="323">
        <v>0</v>
      </c>
      <c r="E43" s="36" t="s">
        <v>7970</v>
      </c>
      <c r="F43" s="37" t="s">
        <v>5804</v>
      </c>
      <c r="G43" s="37" t="s">
        <v>5796</v>
      </c>
      <c r="H43" s="37" t="s">
        <v>5805</v>
      </c>
      <c r="I43" s="37" t="s">
        <v>5805</v>
      </c>
      <c r="J43" s="37" t="s">
        <v>6220</v>
      </c>
      <c r="K43" s="38"/>
    </row>
    <row r="44" spans="1:13" s="14" customFormat="1" ht="14.4" x14ac:dyDescent="0.3">
      <c r="A44" s="208" t="s">
        <v>5800</v>
      </c>
      <c r="B44" s="209" t="s">
        <v>8028</v>
      </c>
      <c r="C44" s="210" t="s">
        <v>8029</v>
      </c>
      <c r="D44" s="320">
        <f>+D45</f>
        <v>0</v>
      </c>
      <c r="E44" s="30"/>
      <c r="F44" s="31"/>
      <c r="G44" s="31"/>
      <c r="H44" s="31"/>
      <c r="I44" s="31"/>
      <c r="J44" s="31"/>
      <c r="K44" s="32"/>
    </row>
    <row r="45" spans="1:13" s="14" customFormat="1" ht="14.4" x14ac:dyDescent="0.3">
      <c r="A45" s="211" t="s">
        <v>5801</v>
      </c>
      <c r="B45" s="212" t="s">
        <v>8030</v>
      </c>
      <c r="C45" s="134" t="s">
        <v>8029</v>
      </c>
      <c r="D45" s="321">
        <f>+D46</f>
        <v>0</v>
      </c>
      <c r="E45" s="36"/>
      <c r="F45" s="37"/>
      <c r="G45" s="37"/>
      <c r="H45" s="37"/>
      <c r="I45" s="37"/>
      <c r="J45" s="37"/>
      <c r="K45" s="38"/>
    </row>
    <row r="46" spans="1:13" s="14" customFormat="1" ht="14.4" x14ac:dyDescent="0.3">
      <c r="A46" s="211" t="s">
        <v>5802</v>
      </c>
      <c r="B46" s="213" t="s">
        <v>8031</v>
      </c>
      <c r="C46" s="135" t="s">
        <v>8029</v>
      </c>
      <c r="D46" s="271">
        <f>+D47</f>
        <v>0</v>
      </c>
      <c r="E46" s="36"/>
      <c r="F46" s="37"/>
      <c r="G46" s="37"/>
      <c r="H46" s="37"/>
      <c r="I46" s="37"/>
      <c r="J46" s="37"/>
      <c r="K46" s="38"/>
    </row>
    <row r="47" spans="1:13" s="14" customFormat="1" ht="14.4" x14ac:dyDescent="0.3">
      <c r="A47" s="211" t="s">
        <v>5803</v>
      </c>
      <c r="B47" s="213" t="s">
        <v>8032</v>
      </c>
      <c r="C47" s="135" t="s">
        <v>8029</v>
      </c>
      <c r="D47" s="323">
        <v>0</v>
      </c>
      <c r="E47" s="36" t="s">
        <v>7970</v>
      </c>
      <c r="F47" s="37" t="s">
        <v>5804</v>
      </c>
      <c r="G47" s="37" t="s">
        <v>5796</v>
      </c>
      <c r="H47" s="37" t="s">
        <v>5805</v>
      </c>
      <c r="I47" s="37" t="s">
        <v>5805</v>
      </c>
      <c r="J47" s="37" t="s">
        <v>6220</v>
      </c>
      <c r="K47" s="38"/>
    </row>
    <row r="48" spans="1:13" s="14" customFormat="1" ht="14.4" x14ac:dyDescent="0.3">
      <c r="A48" s="208" t="s">
        <v>5800</v>
      </c>
      <c r="B48" s="209" t="s">
        <v>8033</v>
      </c>
      <c r="C48" s="210" t="s">
        <v>8034</v>
      </c>
      <c r="D48" s="320">
        <f>+D49</f>
        <v>0</v>
      </c>
      <c r="E48" s="30"/>
      <c r="F48" s="31"/>
      <c r="G48" s="31"/>
      <c r="H48" s="31"/>
      <c r="I48" s="31"/>
      <c r="J48" s="31"/>
      <c r="K48" s="32"/>
    </row>
    <row r="49" spans="1:11" s="14" customFormat="1" ht="14.4" x14ac:dyDescent="0.3">
      <c r="A49" s="211" t="s">
        <v>5801</v>
      </c>
      <c r="B49" s="212" t="s">
        <v>8035</v>
      </c>
      <c r="C49" s="134" t="s">
        <v>8034</v>
      </c>
      <c r="D49" s="321">
        <f>+D50</f>
        <v>0</v>
      </c>
      <c r="E49" s="36"/>
      <c r="F49" s="37"/>
      <c r="G49" s="37"/>
      <c r="H49" s="37"/>
      <c r="I49" s="37"/>
      <c r="J49" s="37"/>
      <c r="K49" s="38"/>
    </row>
    <row r="50" spans="1:11" s="14" customFormat="1" ht="14.4" x14ac:dyDescent="0.3">
      <c r="A50" s="211" t="s">
        <v>5802</v>
      </c>
      <c r="B50" s="213" t="s">
        <v>8036</v>
      </c>
      <c r="C50" s="135" t="s">
        <v>8034</v>
      </c>
      <c r="D50" s="271">
        <f>+D51</f>
        <v>0</v>
      </c>
      <c r="E50" s="36"/>
      <c r="F50" s="37"/>
      <c r="G50" s="37"/>
      <c r="H50" s="37"/>
      <c r="I50" s="37"/>
      <c r="J50" s="37"/>
      <c r="K50" s="38"/>
    </row>
    <row r="51" spans="1:11" s="14" customFormat="1" ht="14.4" x14ac:dyDescent="0.3">
      <c r="A51" s="211" t="s">
        <v>5803</v>
      </c>
      <c r="B51" s="213" t="s">
        <v>8037</v>
      </c>
      <c r="C51" s="135" t="s">
        <v>8034</v>
      </c>
      <c r="D51" s="323">
        <v>0</v>
      </c>
      <c r="E51" s="36" t="s">
        <v>7970</v>
      </c>
      <c r="F51" s="37" t="s">
        <v>5804</v>
      </c>
      <c r="G51" s="37" t="s">
        <v>5796</v>
      </c>
      <c r="H51" s="37" t="s">
        <v>5805</v>
      </c>
      <c r="I51" s="37" t="s">
        <v>5805</v>
      </c>
      <c r="J51" s="37" t="s">
        <v>6220</v>
      </c>
      <c r="K51" s="38"/>
    </row>
    <row r="52" spans="1:11" s="14" customFormat="1" ht="14.4" x14ac:dyDescent="0.3">
      <c r="A52" s="208" t="s">
        <v>5800</v>
      </c>
      <c r="B52" s="209" t="s">
        <v>8038</v>
      </c>
      <c r="C52" s="210" t="s">
        <v>8039</v>
      </c>
      <c r="D52" s="320">
        <f>+D53</f>
        <v>0</v>
      </c>
      <c r="E52" s="30"/>
      <c r="F52" s="31"/>
      <c r="G52" s="31"/>
      <c r="H52" s="31"/>
      <c r="I52" s="31"/>
      <c r="J52" s="31"/>
      <c r="K52" s="32"/>
    </row>
    <row r="53" spans="1:11" s="14" customFormat="1" ht="14.4" x14ac:dyDescent="0.3">
      <c r="A53" s="211" t="s">
        <v>5801</v>
      </c>
      <c r="B53" s="212" t="s">
        <v>8040</v>
      </c>
      <c r="C53" s="134" t="s">
        <v>8039</v>
      </c>
      <c r="D53" s="321">
        <f>+D54</f>
        <v>0</v>
      </c>
      <c r="E53" s="36"/>
      <c r="F53" s="37"/>
      <c r="G53" s="37"/>
      <c r="H53" s="37"/>
      <c r="I53" s="37"/>
      <c r="J53" s="37"/>
      <c r="K53" s="38"/>
    </row>
    <row r="54" spans="1:11" s="14" customFormat="1" ht="14.4" x14ac:dyDescent="0.3">
      <c r="A54" s="211" t="s">
        <v>5802</v>
      </c>
      <c r="B54" s="213" t="s">
        <v>8041</v>
      </c>
      <c r="C54" s="135" t="s">
        <v>8039</v>
      </c>
      <c r="D54" s="271">
        <f>+D55</f>
        <v>0</v>
      </c>
      <c r="E54" s="36"/>
      <c r="F54" s="37"/>
      <c r="G54" s="37"/>
      <c r="H54" s="37"/>
      <c r="I54" s="37"/>
      <c r="J54" s="37"/>
      <c r="K54" s="38"/>
    </row>
    <row r="55" spans="1:11" s="14" customFormat="1" ht="14.4" x14ac:dyDescent="0.3">
      <c r="A55" s="211" t="s">
        <v>5803</v>
      </c>
      <c r="B55" s="213" t="s">
        <v>8042</v>
      </c>
      <c r="C55" s="135" t="s">
        <v>8039</v>
      </c>
      <c r="D55" s="323">
        <v>0</v>
      </c>
      <c r="E55" s="36" t="s">
        <v>7970</v>
      </c>
      <c r="F55" s="37" t="s">
        <v>5804</v>
      </c>
      <c r="G55" s="37" t="s">
        <v>5796</v>
      </c>
      <c r="H55" s="37" t="s">
        <v>5805</v>
      </c>
      <c r="I55" s="37" t="s">
        <v>5805</v>
      </c>
      <c r="J55" s="37" t="s">
        <v>6220</v>
      </c>
      <c r="K55" s="38"/>
    </row>
    <row r="56" spans="1:11" s="14" customFormat="1" ht="14.4" x14ac:dyDescent="0.3">
      <c r="A56" s="208" t="s">
        <v>5800</v>
      </c>
      <c r="B56" s="209" t="s">
        <v>8043</v>
      </c>
      <c r="C56" s="210" t="s">
        <v>8044</v>
      </c>
      <c r="D56" s="320">
        <f>+D57</f>
        <v>0</v>
      </c>
      <c r="E56" s="30"/>
      <c r="F56" s="31"/>
      <c r="G56" s="31"/>
      <c r="H56" s="31"/>
      <c r="I56" s="31"/>
      <c r="J56" s="31"/>
      <c r="K56" s="32"/>
    </row>
    <row r="57" spans="1:11" s="14" customFormat="1" ht="14.4" x14ac:dyDescent="0.3">
      <c r="A57" s="211" t="s">
        <v>5801</v>
      </c>
      <c r="B57" s="212" t="s">
        <v>8045</v>
      </c>
      <c r="C57" s="134" t="s">
        <v>8044</v>
      </c>
      <c r="D57" s="321">
        <f>+D58</f>
        <v>0</v>
      </c>
      <c r="E57" s="36"/>
      <c r="F57" s="37"/>
      <c r="G57" s="37"/>
      <c r="H57" s="37"/>
      <c r="I57" s="37"/>
      <c r="J57" s="37"/>
      <c r="K57" s="38"/>
    </row>
    <row r="58" spans="1:11" s="14" customFormat="1" ht="14.4" x14ac:dyDescent="0.3">
      <c r="A58" s="211" t="s">
        <v>5802</v>
      </c>
      <c r="B58" s="213" t="s">
        <v>8046</v>
      </c>
      <c r="C58" s="135" t="s">
        <v>8044</v>
      </c>
      <c r="D58" s="271">
        <f>+D59</f>
        <v>0</v>
      </c>
      <c r="E58" s="36"/>
      <c r="F58" s="37"/>
      <c r="G58" s="37"/>
      <c r="H58" s="37"/>
      <c r="I58" s="37"/>
      <c r="J58" s="37"/>
      <c r="K58" s="38"/>
    </row>
    <row r="59" spans="1:11" s="14" customFormat="1" ht="14.4" x14ac:dyDescent="0.3">
      <c r="A59" s="211" t="s">
        <v>5803</v>
      </c>
      <c r="B59" s="213" t="s">
        <v>8047</v>
      </c>
      <c r="C59" s="135" t="s">
        <v>8044</v>
      </c>
      <c r="D59" s="323">
        <v>0</v>
      </c>
      <c r="E59" s="36" t="s">
        <v>7970</v>
      </c>
      <c r="F59" s="37" t="s">
        <v>5804</v>
      </c>
      <c r="G59" s="37" t="s">
        <v>5796</v>
      </c>
      <c r="H59" s="37" t="s">
        <v>5805</v>
      </c>
      <c r="I59" s="37" t="s">
        <v>5805</v>
      </c>
      <c r="J59" s="37" t="s">
        <v>6220</v>
      </c>
      <c r="K59" s="38"/>
    </row>
    <row r="60" spans="1:11" s="14" customFormat="1" ht="14.4" x14ac:dyDescent="0.3">
      <c r="A60" s="205" t="s">
        <v>5799</v>
      </c>
      <c r="B60" s="206" t="s">
        <v>8048</v>
      </c>
      <c r="C60" s="207" t="s">
        <v>8049</v>
      </c>
      <c r="D60" s="322">
        <f>+D61</f>
        <v>0</v>
      </c>
      <c r="E60" s="24"/>
      <c r="F60" s="25"/>
      <c r="G60" s="25"/>
      <c r="H60" s="25"/>
      <c r="I60" s="25"/>
      <c r="J60" s="25"/>
      <c r="K60" s="26"/>
    </row>
    <row r="61" spans="1:11" s="14" customFormat="1" ht="14.4" x14ac:dyDescent="0.3">
      <c r="A61" s="208" t="s">
        <v>5800</v>
      </c>
      <c r="B61" s="209" t="s">
        <v>8050</v>
      </c>
      <c r="C61" s="210" t="s">
        <v>8049</v>
      </c>
      <c r="D61" s="320">
        <f>+D62</f>
        <v>0</v>
      </c>
      <c r="E61" s="30"/>
      <c r="F61" s="31"/>
      <c r="G61" s="31"/>
      <c r="H61" s="31"/>
      <c r="I61" s="31"/>
      <c r="J61" s="31"/>
      <c r="K61" s="32"/>
    </row>
    <row r="62" spans="1:11" s="14" customFormat="1" ht="14.4" x14ac:dyDescent="0.3">
      <c r="A62" s="211" t="s">
        <v>5801</v>
      </c>
      <c r="B62" s="212" t="s">
        <v>8051</v>
      </c>
      <c r="C62" s="134" t="s">
        <v>8049</v>
      </c>
      <c r="D62" s="321">
        <f>+D63</f>
        <v>0</v>
      </c>
      <c r="E62" s="36"/>
      <c r="F62" s="37"/>
      <c r="G62" s="37"/>
      <c r="H62" s="37"/>
      <c r="I62" s="37"/>
      <c r="J62" s="37"/>
      <c r="K62" s="38"/>
    </row>
    <row r="63" spans="1:11" s="14" customFormat="1" ht="14.4" x14ac:dyDescent="0.3">
      <c r="A63" s="211" t="s">
        <v>5802</v>
      </c>
      <c r="B63" s="213" t="s">
        <v>8052</v>
      </c>
      <c r="C63" s="135" t="s">
        <v>8049</v>
      </c>
      <c r="D63" s="271">
        <f>+D64</f>
        <v>0</v>
      </c>
      <c r="E63" s="36"/>
      <c r="F63" s="37"/>
      <c r="G63" s="37"/>
      <c r="H63" s="37"/>
      <c r="I63" s="37"/>
      <c r="J63" s="37"/>
      <c r="K63" s="38"/>
    </row>
    <row r="64" spans="1:11" s="14" customFormat="1" ht="14.4" x14ac:dyDescent="0.3">
      <c r="A64" s="211" t="s">
        <v>5803</v>
      </c>
      <c r="B64" s="213" t="s">
        <v>8053</v>
      </c>
      <c r="C64" s="135" t="s">
        <v>8049</v>
      </c>
      <c r="D64" s="412">
        <v>0</v>
      </c>
      <c r="E64" s="36" t="s">
        <v>7970</v>
      </c>
      <c r="F64" s="37" t="s">
        <v>5804</v>
      </c>
      <c r="G64" s="37" t="s">
        <v>5799</v>
      </c>
      <c r="H64" s="37" t="s">
        <v>5805</v>
      </c>
      <c r="I64" s="37" t="s">
        <v>5805</v>
      </c>
      <c r="J64" s="37" t="s">
        <v>5805</v>
      </c>
      <c r="K64" s="38"/>
    </row>
    <row r="65" spans="1:11" s="14" customFormat="1" ht="14.4" x14ac:dyDescent="0.3">
      <c r="A65" s="205" t="s">
        <v>5799</v>
      </c>
      <c r="B65" s="206" t="s">
        <v>9799</v>
      </c>
      <c r="C65" s="207" t="s">
        <v>9800</v>
      </c>
      <c r="D65" s="322"/>
      <c r="E65" s="24"/>
      <c r="F65" s="25"/>
      <c r="G65" s="25"/>
      <c r="H65" s="25"/>
      <c r="I65" s="25"/>
      <c r="J65" s="25"/>
      <c r="K65" s="26"/>
    </row>
    <row r="66" spans="1:11" s="14" customFormat="1" ht="14.4" x14ac:dyDescent="0.3">
      <c r="A66" s="208" t="s">
        <v>5800</v>
      </c>
      <c r="B66" s="209" t="s">
        <v>9801</v>
      </c>
      <c r="C66" s="210" t="s">
        <v>9800</v>
      </c>
      <c r="D66" s="320"/>
      <c r="E66" s="30"/>
      <c r="F66" s="31"/>
      <c r="G66" s="31"/>
      <c r="H66" s="31"/>
      <c r="I66" s="31"/>
      <c r="J66" s="31"/>
      <c r="K66" s="32"/>
    </row>
    <row r="67" spans="1:11" s="14" customFormat="1" ht="14.4" x14ac:dyDescent="0.3">
      <c r="A67" s="211" t="s">
        <v>5801</v>
      </c>
      <c r="B67" s="212" t="s">
        <v>9802</v>
      </c>
      <c r="C67" s="134" t="s">
        <v>9800</v>
      </c>
      <c r="D67" s="321"/>
      <c r="E67" s="36"/>
      <c r="F67" s="37"/>
      <c r="G67" s="37"/>
      <c r="H67" s="37"/>
      <c r="I67" s="37"/>
      <c r="J67" s="37"/>
      <c r="K67" s="38"/>
    </row>
    <row r="68" spans="1:11" s="14" customFormat="1" ht="14.4" x14ac:dyDescent="0.3">
      <c r="A68" s="211" t="s">
        <v>5802</v>
      </c>
      <c r="B68" s="213" t="s">
        <v>9803</v>
      </c>
      <c r="C68" s="135" t="s">
        <v>9800</v>
      </c>
      <c r="D68" s="271"/>
      <c r="E68" s="36"/>
      <c r="F68" s="37"/>
      <c r="G68" s="37"/>
      <c r="H68" s="37"/>
      <c r="I68" s="37"/>
      <c r="J68" s="37"/>
      <c r="K68" s="38"/>
    </row>
    <row r="69" spans="1:11" s="14" customFormat="1" ht="14.4" x14ac:dyDescent="0.3">
      <c r="A69" s="211" t="s">
        <v>5803</v>
      </c>
      <c r="B69" s="213" t="s">
        <v>9804</v>
      </c>
      <c r="C69" s="135" t="s">
        <v>9800</v>
      </c>
      <c r="D69" s="412"/>
      <c r="E69" s="36" t="s">
        <v>7970</v>
      </c>
      <c r="F69" s="37" t="s">
        <v>5804</v>
      </c>
      <c r="G69" s="37" t="s">
        <v>5800</v>
      </c>
      <c r="H69" s="37"/>
      <c r="I69" s="37"/>
      <c r="J69" s="37"/>
      <c r="K69" s="38"/>
    </row>
    <row r="70" spans="1:11" s="14" customFormat="1" ht="14.4" x14ac:dyDescent="0.3">
      <c r="A70" s="205" t="s">
        <v>5799</v>
      </c>
      <c r="B70" s="206" t="s">
        <v>9805</v>
      </c>
      <c r="C70" s="207" t="s">
        <v>9798</v>
      </c>
      <c r="D70" s="322"/>
      <c r="E70" s="24"/>
      <c r="F70" s="25"/>
      <c r="G70" s="25"/>
      <c r="H70" s="25"/>
      <c r="I70" s="25"/>
      <c r="J70" s="25"/>
      <c r="K70" s="26"/>
    </row>
    <row r="71" spans="1:11" s="14" customFormat="1" ht="14.4" x14ac:dyDescent="0.3">
      <c r="A71" s="208" t="s">
        <v>5800</v>
      </c>
      <c r="B71" s="209" t="s">
        <v>9806</v>
      </c>
      <c r="C71" s="210" t="s">
        <v>9798</v>
      </c>
      <c r="D71" s="320"/>
      <c r="E71" s="30"/>
      <c r="F71" s="31"/>
      <c r="G71" s="31"/>
      <c r="H71" s="31"/>
      <c r="I71" s="31"/>
      <c r="J71" s="31"/>
      <c r="K71" s="32"/>
    </row>
    <row r="72" spans="1:11" s="14" customFormat="1" ht="14.4" x14ac:dyDescent="0.3">
      <c r="A72" s="211" t="s">
        <v>5801</v>
      </c>
      <c r="B72" s="212" t="s">
        <v>9807</v>
      </c>
      <c r="C72" s="134" t="s">
        <v>9798</v>
      </c>
      <c r="D72" s="321"/>
      <c r="E72" s="36"/>
      <c r="F72" s="37"/>
      <c r="G72" s="37"/>
      <c r="H72" s="37"/>
      <c r="I72" s="37"/>
      <c r="J72" s="37"/>
      <c r="K72" s="38"/>
    </row>
    <row r="73" spans="1:11" s="14" customFormat="1" ht="14.4" x14ac:dyDescent="0.3">
      <c r="A73" s="211" t="s">
        <v>5802</v>
      </c>
      <c r="B73" s="213" t="s">
        <v>9808</v>
      </c>
      <c r="C73" s="135" t="s">
        <v>9798</v>
      </c>
      <c r="D73" s="271"/>
      <c r="E73" s="36"/>
      <c r="F73" s="37"/>
      <c r="G73" s="37"/>
      <c r="H73" s="37"/>
      <c r="I73" s="37"/>
      <c r="J73" s="37"/>
      <c r="K73" s="38"/>
    </row>
    <row r="74" spans="1:11" s="14" customFormat="1" ht="14.4" x14ac:dyDescent="0.3">
      <c r="A74" s="211" t="s">
        <v>5803</v>
      </c>
      <c r="B74" s="213" t="s">
        <v>9809</v>
      </c>
      <c r="C74" s="135" t="s">
        <v>9798</v>
      </c>
      <c r="D74" s="412"/>
      <c r="E74" s="36" t="s">
        <v>7970</v>
      </c>
      <c r="F74" s="37" t="s">
        <v>5804</v>
      </c>
      <c r="G74" s="37" t="s">
        <v>5801</v>
      </c>
      <c r="H74" s="37"/>
      <c r="I74" s="37"/>
      <c r="J74" s="37"/>
      <c r="K74" s="38"/>
    </row>
  </sheetData>
  <autoFilter ref="A2:K64" xr:uid="{00000000-0009-0000-0000-000008000000}">
    <filterColumn colId="4" showButton="0"/>
    <filterColumn colId="5" showButton="0"/>
    <filterColumn colId="6" showButton="0"/>
    <filterColumn colId="7" showButton="0"/>
    <filterColumn colId="8" showButton="0"/>
    <filterColumn colId="9" showButton="0"/>
  </autoFilter>
  <mergeCells count="1">
    <mergeCell ref="E2:K2"/>
  </mergeCells>
  <dataValidations count="1">
    <dataValidation type="custom" allowBlank="1" showInputMessage="1" showErrorMessage="1" sqref="D74" xr:uid="{00000000-0002-0000-0800-000000000000}">
      <formula1>D74&gt;=(-D28)</formula1>
    </dataValidation>
  </dataValidations>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4</vt:i4>
      </vt:variant>
    </vt:vector>
  </HeadingPairs>
  <TitlesOfParts>
    <vt:vector size="16" baseType="lpstr">
      <vt:lpstr>Istruzioni</vt:lpstr>
      <vt:lpstr>Res att e accert plur</vt:lpstr>
      <vt:lpstr>Res pass e impegni plur</vt:lpstr>
      <vt:lpstr>FCDE</vt:lpstr>
      <vt:lpstr>Accant nel risult di amm</vt:lpstr>
      <vt:lpstr>Dispon liquide </vt:lpstr>
      <vt:lpstr>Dati extracont</vt:lpstr>
      <vt:lpstr>Inventario riclass</vt:lpstr>
      <vt:lpstr>Patrim netto</vt:lpstr>
      <vt:lpstr>PdC Patrimoniale</vt:lpstr>
      <vt:lpstr>SP-attivo</vt:lpstr>
      <vt:lpstr>SP-passivo</vt:lpstr>
      <vt:lpstr>Istruzioni!Area_stampa</vt:lpstr>
      <vt:lpstr>'SP-attivo'!Area_stampa</vt:lpstr>
      <vt:lpstr>'SP-attivo'!Titoli_stampa</vt:lpstr>
      <vt:lpstr>'SP-passivo'!Titoli_stampa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Pellegrini Cesare</dc:creator>
  <cp:lastModifiedBy>Marika Sevignani</cp:lastModifiedBy>
  <cp:lastPrinted>2020-09-29T10:39:06Z</cp:lastPrinted>
  <dcterms:created xsi:type="dcterms:W3CDTF">2019-07-18T12:14:05Z</dcterms:created>
  <dcterms:modified xsi:type="dcterms:W3CDTF">2023-04-14T15:00:33Z</dcterms:modified>
</cp:coreProperties>
</file>